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27879\Desktop\中天华资评报字[2023]黔第1015号-焦化苗木（2-15已复核）（已修改5）\"/>
    </mc:Choice>
  </mc:AlternateContent>
  <xr:revisionPtr revIDLastSave="0" documentId="13_ncr:1_{21CB6667-7477-4761-9956-C4C459B42235}" xr6:coauthVersionLast="47" xr6:coauthVersionMax="47" xr10:uidLastSave="{00000000-0000-0000-0000-000000000000}"/>
  <bookViews>
    <workbookView xWindow="-110" yWindow="-110" windowWidth="19420" windowHeight="10300" tabRatio="915" firstSheet="6" activeTab="61" xr2:uid="{00000000-000D-0000-FFFF-FFFF00000000}"/>
  </bookViews>
  <sheets>
    <sheet name="资产基础法评估明表工作流程图" sheetId="92" state="hidden" r:id="rId1"/>
    <sheet name="索引目录" sheetId="1" state="hidden" r:id="rId2"/>
    <sheet name="资产负债表" sheetId="2" state="hidden" r:id="rId3"/>
    <sheet name="基本信息输入表" sheetId="3" state="hidden" r:id="rId4"/>
    <sheet name="填表说明" sheetId="5" state="hidden" r:id="rId5"/>
    <sheet name="企业基本情况表" sheetId="6" state="hidden" r:id="rId6"/>
    <sheet name="1-汇总表" sheetId="7" r:id="rId7"/>
    <sheet name="2-分类汇总" sheetId="8" r:id="rId8"/>
    <sheet name="3-流动汇总" sheetId="9" state="hidden" r:id="rId9"/>
    <sheet name="表3-1货币汇总表" sheetId="10" state="hidden" r:id="rId10"/>
    <sheet name="3-1-1现金" sheetId="11" state="hidden" r:id="rId11"/>
    <sheet name="3-1-2银行存款" sheetId="12" state="hidden" r:id="rId12"/>
    <sheet name="3-1-3其他货币资金" sheetId="13" state="hidden" r:id="rId13"/>
    <sheet name="3-2交易性金融资产汇总" sheetId="14" state="hidden" r:id="rId14"/>
    <sheet name="3-2-1交易性-股票" sheetId="15" state="hidden" r:id="rId15"/>
    <sheet name="3-2-2交易性-债券" sheetId="16" state="hidden" r:id="rId16"/>
    <sheet name="3-2-3交易性-基金" sheetId="17" state="hidden" r:id="rId17"/>
    <sheet name="3-3应收票据" sheetId="18" state="hidden" r:id="rId18"/>
    <sheet name="3-4应收账款" sheetId="19" state="hidden" r:id="rId19"/>
    <sheet name="3-5预付款项" sheetId="20" state="hidden" r:id="rId20"/>
    <sheet name="3-6应收利息" sheetId="21" state="hidden" r:id="rId21"/>
    <sheet name="3-7应收股利" sheetId="22" state="hidden" r:id="rId22"/>
    <sheet name="3-8其他应收款" sheetId="23" state="hidden" r:id="rId23"/>
    <sheet name="3-9存货汇总" sheetId="24" state="hidden" r:id="rId24"/>
    <sheet name="3-9-1材料采购（在途物资）" sheetId="25" state="hidden" r:id="rId25"/>
    <sheet name="3-9-2原材料" sheetId="26" state="hidden" r:id="rId26"/>
    <sheet name="3-9-3在库周转材料" sheetId="27" state="hidden" r:id="rId27"/>
    <sheet name="3-9-4委托加工物资" sheetId="28" state="hidden" r:id="rId28"/>
    <sheet name="3-9-5产成品（库存商品）" sheetId="29" state="hidden" r:id="rId29"/>
    <sheet name="3-9-6在产品（自制半成品）" sheetId="30" state="hidden" r:id="rId30"/>
    <sheet name="3-9-7发出商品" sheetId="31" state="hidden" r:id="rId31"/>
    <sheet name="3-9-8在用周转材料" sheetId="32" state="hidden" r:id="rId32"/>
    <sheet name="3-9-9工程施工" sheetId="93" state="hidden" r:id="rId33"/>
    <sheet name="3-10一年到期非流动资产" sheetId="33" state="hidden" r:id="rId34"/>
    <sheet name="3-11其他流动资产" sheetId="34" state="hidden" r:id="rId35"/>
    <sheet name="4-非流动资产汇总" sheetId="35" r:id="rId36"/>
    <sheet name="4-1可供出售金融资产汇总" sheetId="36" state="hidden" r:id="rId37"/>
    <sheet name="4-1-1可出售-股票" sheetId="37" state="hidden" r:id="rId38"/>
    <sheet name="4-1-2可出售-债券" sheetId="38" state="hidden" r:id="rId39"/>
    <sheet name="4-1-3可出售-其他" sheetId="39" state="hidden" r:id="rId40"/>
    <sheet name="4-2持有到期投资" sheetId="40" state="hidden" r:id="rId41"/>
    <sheet name="4-3长期应收" sheetId="41" state="hidden" r:id="rId42"/>
    <sheet name="4-4股权投资" sheetId="42" state="hidden" r:id="rId43"/>
    <sheet name="4-5-1投资性房地产（成本计量）" sheetId="43" state="hidden" r:id="rId44"/>
    <sheet name="4-5-2投资性房地产（公允计量）" sheetId="44" state="hidden" r:id="rId45"/>
    <sheet name="4-5-3投资性地产（成本计量）" sheetId="45" state="hidden" r:id="rId46"/>
    <sheet name="4-5-4投资性地产(公允计量）" sheetId="46" state="hidden" r:id="rId47"/>
    <sheet name="4-6固定资产汇总" sheetId="47" state="hidden" r:id="rId48"/>
    <sheet name="4-6-1房屋建筑物" sheetId="48" state="hidden" r:id="rId49"/>
    <sheet name="4-6-2构筑物" sheetId="49" state="hidden" r:id="rId50"/>
    <sheet name="4-6-3管道沟槽" sheetId="50" state="hidden" r:id="rId51"/>
    <sheet name="4-6-4机器设备" sheetId="51" state="hidden" r:id="rId52"/>
    <sheet name="4-6-5车辆" sheetId="52" state="hidden" r:id="rId53"/>
    <sheet name="4-6-6电子设备" sheetId="53" state="hidden" r:id="rId54"/>
    <sheet name="4-6-7土地" sheetId="54" state="hidden" r:id="rId55"/>
    <sheet name="4-6-8井巷工程" sheetId="94" state="hidden" r:id="rId56"/>
    <sheet name="4-7在建工程汇总" sheetId="55" state="hidden" r:id="rId57"/>
    <sheet name="4-7-1在建（土建）" sheetId="56" state="hidden" r:id="rId58"/>
    <sheet name="4-7-2在建（设备）" sheetId="57" state="hidden" r:id="rId59"/>
    <sheet name="4-8工程物资" sheetId="58" state="hidden" r:id="rId60"/>
    <sheet name="4-9固定资产清理" sheetId="59" state="hidden" r:id="rId61"/>
    <sheet name="4-10生产性生物资产" sheetId="60" r:id="rId62"/>
    <sheet name="4-11油气资产" sheetId="61" state="hidden" r:id="rId63"/>
    <sheet name="4-12无形资产汇总" sheetId="62" state="hidden" r:id="rId64"/>
    <sheet name="4-12-1无形-土地" sheetId="64" state="hidden" r:id="rId65"/>
    <sheet name="4-12-2无形-矿业权" sheetId="63" state="hidden" r:id="rId66"/>
    <sheet name="4-12-3无形-其他" sheetId="65" state="hidden" r:id="rId67"/>
    <sheet name="4-13开发支出" sheetId="66" state="hidden" r:id="rId68"/>
    <sheet name="4-14商誉" sheetId="67" state="hidden" r:id="rId69"/>
    <sheet name="4-15长期待摊费用" sheetId="68" state="hidden" r:id="rId70"/>
    <sheet name="4-16递延所得税资产" sheetId="69" state="hidden" r:id="rId71"/>
    <sheet name="4-17其他非流动资产" sheetId="70" state="hidden" r:id="rId72"/>
    <sheet name="5-流动负债汇总" sheetId="71" state="hidden" r:id="rId73"/>
    <sheet name="5-1短期借款" sheetId="72" state="hidden" r:id="rId74"/>
    <sheet name="5-2交易性金融负债" sheetId="73" state="hidden" r:id="rId75"/>
    <sheet name="5-3应付票据" sheetId="74" state="hidden" r:id="rId76"/>
    <sheet name="5-4应付账款" sheetId="75" state="hidden" r:id="rId77"/>
    <sheet name="5-5预收账款" sheetId="76" state="hidden" r:id="rId78"/>
    <sheet name="5-6职工薪酬" sheetId="77" state="hidden" r:id="rId79"/>
    <sheet name="5-7应交税费" sheetId="78" state="hidden" r:id="rId80"/>
    <sheet name="5-8应付利息" sheetId="79" state="hidden" r:id="rId81"/>
    <sheet name="5-9应付股利（利润）" sheetId="80" state="hidden" r:id="rId82"/>
    <sheet name="5-10其他应付款" sheetId="81" state="hidden" r:id="rId83"/>
    <sheet name="5-11一年到期非流动负债" sheetId="82" state="hidden" r:id="rId84"/>
    <sheet name="5-12其他流动负债" sheetId="83" state="hidden" r:id="rId85"/>
    <sheet name="6-非流动负债汇总 " sheetId="84" state="hidden" r:id="rId86"/>
    <sheet name="6-1长期借款" sheetId="85" state="hidden" r:id="rId87"/>
    <sheet name="6-2应付债券" sheetId="86" state="hidden" r:id="rId88"/>
    <sheet name="6-3长期应付款" sheetId="87" state="hidden" r:id="rId89"/>
    <sheet name="6-4专项应付款" sheetId="88" state="hidden" r:id="rId90"/>
    <sheet name="6-5预计负债" sheetId="89" state="hidden" r:id="rId91"/>
    <sheet name="6-6递延所得税负债" sheetId="90" state="hidden" r:id="rId92"/>
    <sheet name="6-7其他非流动负债" sheetId="91" state="hidden" r:id="rId93"/>
  </sheets>
  <definedNames>
    <definedName name="_xlnm._FilterDatabase" localSheetId="10">'3-1-1现金'!$A$6:$AG$6</definedName>
    <definedName name="_xlnm._FilterDatabase" localSheetId="3" hidden="1">基本信息输入表!$B$9:$S$94</definedName>
    <definedName name="a" localSheetId="1">#REF!</definedName>
    <definedName name="PRCGAAP" localSheetId="1">#REF!</definedName>
    <definedName name="PRCGAAP2" localSheetId="1">#REF!</definedName>
    <definedName name="_xlnm.Print_Area" localSheetId="6">'1-汇总表'!$A$1:$H$23</definedName>
    <definedName name="_xlnm.Print_Area" localSheetId="7">'2-分类汇总'!$A$1:$H$88</definedName>
    <definedName name="_xlnm.Print_Area" localSheetId="33">'3-10一年到期非流动资产'!$A$1:$J$28</definedName>
    <definedName name="_xlnm.Print_Area" localSheetId="34">'3-11其他流动资产'!$A$1:$K$28</definedName>
    <definedName name="_xlnm.Print_Area" localSheetId="10">'3-1-1现金'!$A$2:$K$29</definedName>
    <definedName name="_xlnm.Print_Area" localSheetId="11">'3-1-2银行存款'!$A$1:$L$32</definedName>
    <definedName name="_xlnm.Print_Area" localSheetId="12">'3-1-3其他货币资金'!$A$1:$L$28</definedName>
    <definedName name="_xlnm.Print_Area" localSheetId="14">'3-2-1交易性-股票'!$A$1:$N$31</definedName>
    <definedName name="_xlnm.Print_Area" localSheetId="15">'3-2-2交易性-债券'!$A$1:$N$30</definedName>
    <definedName name="_xlnm.Print_Area" localSheetId="16">'3-2-3交易性-基金'!$A$1:$N$30</definedName>
    <definedName name="_xlnm.Print_Area" localSheetId="13">'3-2交易性金融资产汇总'!$A$1:$H$26</definedName>
    <definedName name="_xlnm.Print_Area" localSheetId="17">'3-3应收票据'!$A$1:$N$29</definedName>
    <definedName name="_xlnm.Print_Area" localSheetId="18">'3-4应收账款'!$A$1:$X$32</definedName>
    <definedName name="_xlnm.Print_Area" localSheetId="19">'3-5预付款项'!$A$1:$Q$33</definedName>
    <definedName name="_xlnm.Print_Area" localSheetId="20">'3-6应收利息'!$A$1:$L$28</definedName>
    <definedName name="_xlnm.Print_Area" localSheetId="21">'3-7应收股利'!$A$1:$J$28</definedName>
    <definedName name="_xlnm.Print_Area" localSheetId="22">'3-8其他应收款'!$A$1:$X$33</definedName>
    <definedName name="_xlnm.Print_Area" localSheetId="24">'3-9-1材料采购（在途物资）'!$A$1:$Q$30</definedName>
    <definedName name="_xlnm.Print_Area" localSheetId="25">'3-9-2原材料'!$A$1:$W$33</definedName>
    <definedName name="_xlnm.Print_Area" localSheetId="26">'3-9-3在库周转材料'!$A$1:$T$33</definedName>
    <definedName name="_xlnm.Print_Area" localSheetId="27">'3-9-4委托加工物资'!$A$1:$R$30</definedName>
    <definedName name="_xlnm.Print_Area" localSheetId="28">'3-9-5产成品（库存商品）'!$A$1:$W$33</definedName>
    <definedName name="_xlnm.Print_Area" localSheetId="29">'3-9-6在产品（自制半成品）'!$A$1:$R$30</definedName>
    <definedName name="_xlnm.Print_Area" localSheetId="30">'3-9-7发出商品'!$A$1:$R$29</definedName>
    <definedName name="_xlnm.Print_Area" localSheetId="31">'3-9-8在用周转材料'!$A$1:$P$28</definedName>
    <definedName name="_xlnm.Print_Area" localSheetId="23">'3-9存货汇总'!$A$1:$H$27</definedName>
    <definedName name="_xlnm.Print_Area" localSheetId="8">'3-流动汇总'!$A$1:$H$30</definedName>
    <definedName name="_xlnm.Print_Area" localSheetId="61">'4-10生产性生物资产'!$A$1:$U$94</definedName>
    <definedName name="_xlnm.Print_Area" localSheetId="37">'4-1-1可出售-股票'!$A$1:$Q$29</definedName>
    <definedName name="_xlnm.Print_Area" localSheetId="62">'4-11油气资产'!$A$1:$V$33</definedName>
    <definedName name="_xlnm.Print_Area" localSheetId="64">'4-12-1无形-土地'!$A$1:$S$32</definedName>
    <definedName name="_xlnm.Print_Area" localSheetId="65">'4-12-2无形-矿业权'!$A$1:$P$32</definedName>
    <definedName name="_xlnm.Print_Area" localSheetId="66">'4-12-3无形-其他'!$A$1:$M$29</definedName>
    <definedName name="_xlnm.Print_Area" localSheetId="38">'4-1-2可出售-债券'!$A$1:$Q$32</definedName>
    <definedName name="_xlnm.Print_Area" localSheetId="63">'4-12无形资产汇总'!$A$1:$H$27</definedName>
    <definedName name="_xlnm.Print_Area" localSheetId="67">'4-13开发支出'!$A$1:$O$31</definedName>
    <definedName name="_xlnm.Print_Area" localSheetId="39">'4-1-3可出售-其他'!$A$1:$Q$30</definedName>
    <definedName name="_xlnm.Print_Area" localSheetId="68">'4-14商誉'!$A$1:$J$28</definedName>
    <definedName name="_xlnm.Print_Area" localSheetId="69">'4-15长期待摊费用'!$A$1:$M$30</definedName>
    <definedName name="_xlnm.Print_Area" localSheetId="70">'4-16递延所得税资产'!$A$1:$H$28</definedName>
    <definedName name="_xlnm.Print_Area" localSheetId="71">'4-17其他非流动资产'!$A$1:$I$28</definedName>
    <definedName name="_xlnm.Print_Area" localSheetId="36">'4-1可供出售金融资产汇总'!$A$1:$H$27</definedName>
    <definedName name="_xlnm.Print_Area" localSheetId="40">'4-2持有到期投资'!$A$1:$P$29</definedName>
    <definedName name="_xlnm.Print_Area" localSheetId="41">'4-3长期应收'!$A$1:$M$28</definedName>
    <definedName name="_xlnm.Print_Area" localSheetId="42">'4-4股权投资'!$A$1:$Q$36</definedName>
    <definedName name="_xlnm.Print_Area" localSheetId="43">'4-5-1投资性房地产（成本计量）'!$A$1:$AE$34</definedName>
    <definedName name="_xlnm.Print_Area" localSheetId="44">'4-5-2投资性房地产（公允计量）'!$A$1:$X$33</definedName>
    <definedName name="_xlnm.Print_Area" localSheetId="45">'4-5-3投资性地产（成本计量）'!$A$1:$V$35</definedName>
    <definedName name="_xlnm.Print_Area" localSheetId="46">'4-5-4投资性地产(公允计量）'!$A$1:$S$31</definedName>
    <definedName name="_xlnm.Print_Area" localSheetId="48">'4-6-1房屋建筑物'!$A$1:$AD$38</definedName>
    <definedName name="_xlnm.Print_Area" localSheetId="49">'4-6-2构筑物'!$A$1:$Y$35</definedName>
    <definedName name="_xlnm.Print_Area" localSheetId="50">'4-6-3管道沟槽'!$A$1:$Y$35</definedName>
    <definedName name="_xlnm.Print_Area" localSheetId="51">'4-6-4机器设备'!$A$1:$AC$34</definedName>
    <definedName name="_xlnm.Print_Area" localSheetId="52">'4-6-5车辆'!$A$1:$AB$34</definedName>
    <definedName name="_xlnm.Print_Area" localSheetId="53">'4-6-6电子设备'!$A$1:$Y$36</definedName>
    <definedName name="_xlnm.Print_Area" localSheetId="54">'4-6-7土地'!$A$1:$R$32</definedName>
    <definedName name="_xlnm.Print_Area" localSheetId="47">'4-6固定资产汇总'!$A$1:$Q$24</definedName>
    <definedName name="_xlnm.Print_Area" localSheetId="57">'4-7-1在建（土建）'!$A$1:$V$35</definedName>
    <definedName name="_xlnm.Print_Area" localSheetId="58">'4-7-2在建（设备）'!$A$1:$AF$35</definedName>
    <definedName name="_xlnm.Print_Area" localSheetId="56">'4-7在建工程汇总'!$A$1:$H$28</definedName>
    <definedName name="_xlnm.Print_Area" localSheetId="59">'4-8工程物资'!$A$1:$U$32</definedName>
    <definedName name="_xlnm.Print_Area" localSheetId="60">'4-9固定资产清理'!$A$1:$M$31</definedName>
    <definedName name="_xlnm.Print_Area" localSheetId="35">'4-非流动资产汇总'!$A$1:$H$49</definedName>
    <definedName name="_xlnm.Print_Area" localSheetId="82">'5-10其他应付款'!$A$1:$K$29</definedName>
    <definedName name="_xlnm.Print_Area" localSheetId="83">'5-11一年到期非流动负债'!$A$1:$J$28</definedName>
    <definedName name="_xlnm.Print_Area" localSheetId="84">'5-12其他流动负债'!$A$1:$I$28</definedName>
    <definedName name="_xlnm.Print_Area" localSheetId="73">'5-1短期借款'!$A$1:$N$32</definedName>
    <definedName name="_xlnm.Print_Area" localSheetId="74">'5-2交易性金融负债'!$A$1:$L$31</definedName>
    <definedName name="_xlnm.Print_Area" localSheetId="75">'5-3应付票据'!$A$1:$J$28</definedName>
    <definedName name="_xlnm.Print_Area" localSheetId="76">'5-4应付账款'!$A$1:$K$31</definedName>
    <definedName name="_xlnm.Print_Area" localSheetId="77">'5-5预收账款'!$A$1:$K$29</definedName>
    <definedName name="_xlnm.Print_Area" localSheetId="78">'5-6职工薪酬'!$A$1:$H$28</definedName>
    <definedName name="_xlnm.Print_Area" localSheetId="79">'5-7应交税费'!$A$1:$I$28</definedName>
    <definedName name="_xlnm.Print_Area" localSheetId="80">'5-8应付利息'!$A$1:$K$28</definedName>
    <definedName name="_xlnm.Print_Area" localSheetId="81">'5-9应付股利（利润）'!$A$1:$I$28</definedName>
    <definedName name="_xlnm.Print_Area" localSheetId="72">'5-流动负债汇总'!$A$1:$H$29</definedName>
    <definedName name="_xlnm.Print_Area" localSheetId="86">'6-1长期借款'!$A$1:$N$32</definedName>
    <definedName name="_xlnm.Print_Area" localSheetId="87">'6-2应付债券'!$A$1:$K$29</definedName>
    <definedName name="_xlnm.Print_Area" localSheetId="88">'6-3长期应付款'!$A$1:$I$28</definedName>
    <definedName name="_xlnm.Print_Area" localSheetId="89">'6-4专项应付款'!$A$1:$J$31</definedName>
    <definedName name="_xlnm.Print_Area" localSheetId="90">'6-5预计负债'!$A$1:$I$28</definedName>
    <definedName name="_xlnm.Print_Area" localSheetId="91">'6-6递延所得税负债'!$A$1:$H$28</definedName>
    <definedName name="_xlnm.Print_Area" localSheetId="92">'6-7其他非流动负债'!$A$1:$I$28</definedName>
    <definedName name="_xlnm.Print_Area" localSheetId="85">'6-非流动负债汇总 '!$A$1:$H$30</definedName>
    <definedName name="_xlnm.Print_Area" localSheetId="9">'表3-1货币汇总表'!$A$1:$I$25</definedName>
    <definedName name="_xlnm.Print_Area" localSheetId="3">基本信息输入表!$A$1:$V$100</definedName>
    <definedName name="_xlnm.Print_Area" localSheetId="2">资产负债表!$A$1:$J$40</definedName>
    <definedName name="Print_Area_MI" localSheetId="1">#REF!</definedName>
    <definedName name="_xlnm.Print_Titles" localSheetId="7">'2-分类汇总'!$2:$6</definedName>
    <definedName name="_xlnm.Print_Titles" localSheetId="10">'3-1-1现金'!$2:$6</definedName>
    <definedName name="Work_Program_By_Area_List" localSheetId="1">#REF!</definedName>
    <definedName name="年初短期投资" localSheetId="1">#REF!</definedName>
    <definedName name="年初货币资金" localSheetId="1">#REF!</definedName>
    <definedName name="年初应收票据" localSheetId="1">#REF!</definedName>
    <definedName name="전" localSheetId="1">#REF!</definedName>
    <definedName name="주택사업본부" localSheetId="1">#REF!</definedName>
    <definedName name="철구사업본부" localSheetId="1">#REF!</definedName>
  </definedNames>
  <calcPr calcId="191029"/>
</workbook>
</file>

<file path=xl/calcChain.xml><?xml version="1.0" encoding="utf-8"?>
<calcChain xmlns="http://schemas.openxmlformats.org/spreadsheetml/2006/main">
  <c r="S89" i="60" l="1"/>
  <c r="S23" i="60"/>
  <c r="S17" i="60"/>
  <c r="Q17" i="60"/>
  <c r="A28" i="91"/>
  <c r="H27" i="91"/>
  <c r="A27" i="91"/>
  <c r="H26" i="91"/>
  <c r="G26" i="91"/>
  <c r="AB25" i="91" s="1"/>
  <c r="F26" i="91"/>
  <c r="E26" i="91"/>
  <c r="C13" i="84" s="1"/>
  <c r="C85" i="8" s="1"/>
  <c r="A25" i="91"/>
  <c r="AB24" i="91"/>
  <c r="A24" i="91"/>
  <c r="AB23" i="91"/>
  <c r="A23" i="91"/>
  <c r="AB22" i="91"/>
  <c r="A22" i="91"/>
  <c r="AB21" i="91"/>
  <c r="A21" i="91"/>
  <c r="AB20" i="91"/>
  <c r="A20" i="91"/>
  <c r="AB19" i="91"/>
  <c r="A19" i="91"/>
  <c r="AB18" i="91"/>
  <c r="A18" i="91"/>
  <c r="AB15" i="91"/>
  <c r="A15" i="91"/>
  <c r="AB14" i="91"/>
  <c r="A14" i="91"/>
  <c r="AB13" i="91"/>
  <c r="A13" i="91"/>
  <c r="AB12" i="91"/>
  <c r="A12" i="91"/>
  <c r="AB11" i="91"/>
  <c r="A11" i="91"/>
  <c r="AB10" i="91"/>
  <c r="A10" i="91"/>
  <c r="AB9" i="91"/>
  <c r="A9" i="91"/>
  <c r="AB8" i="91"/>
  <c r="A8" i="91"/>
  <c r="AB7" i="91"/>
  <c r="A7" i="91"/>
  <c r="A5" i="91"/>
  <c r="A3" i="91"/>
  <c r="A28" i="90"/>
  <c r="G27" i="90"/>
  <c r="A27" i="90"/>
  <c r="G26" i="90"/>
  <c r="F26" i="90"/>
  <c r="E12" i="84" s="1"/>
  <c r="E26" i="90"/>
  <c r="D12" i="84" s="1"/>
  <c r="D84" i="8" s="1"/>
  <c r="D26" i="90"/>
  <c r="A25" i="90"/>
  <c r="Y24" i="90"/>
  <c r="A24" i="90"/>
  <c r="Y23" i="90"/>
  <c r="A23" i="90"/>
  <c r="Y22" i="90"/>
  <c r="A22" i="90"/>
  <c r="Y17" i="90"/>
  <c r="A17" i="90"/>
  <c r="Y16" i="90"/>
  <c r="A16" i="90"/>
  <c r="Y15" i="90"/>
  <c r="A15" i="90"/>
  <c r="Y14" i="90"/>
  <c r="A14" i="90"/>
  <c r="Y13" i="90"/>
  <c r="A13" i="90"/>
  <c r="Y12" i="90"/>
  <c r="A12" i="90"/>
  <c r="Y11" i="90"/>
  <c r="A11" i="90"/>
  <c r="Y10" i="90"/>
  <c r="A10" i="90"/>
  <c r="Y9" i="90"/>
  <c r="A9" i="90"/>
  <c r="Y8" i="90"/>
  <c r="A8" i="90"/>
  <c r="Y7" i="90"/>
  <c r="A7" i="90"/>
  <c r="A5" i="90"/>
  <c r="A3" i="90"/>
  <c r="A28" i="89"/>
  <c r="H27" i="89"/>
  <c r="A27" i="89"/>
  <c r="H26" i="89"/>
  <c r="G26" i="89"/>
  <c r="Z25" i="89" s="1"/>
  <c r="F26" i="89"/>
  <c r="E26" i="89"/>
  <c r="A25" i="89"/>
  <c r="Z24" i="89"/>
  <c r="A24" i="89"/>
  <c r="Z23" i="89"/>
  <c r="A23" i="89"/>
  <c r="Z22" i="89"/>
  <c r="A22" i="89"/>
  <c r="Z21" i="89"/>
  <c r="A21" i="89"/>
  <c r="Z20" i="89"/>
  <c r="A20" i="89"/>
  <c r="Z19" i="89"/>
  <c r="A19" i="89"/>
  <c r="Z17" i="89"/>
  <c r="A17" i="89"/>
  <c r="Z16" i="89"/>
  <c r="A16" i="89"/>
  <c r="Z15" i="89"/>
  <c r="A15" i="89"/>
  <c r="Z14" i="89"/>
  <c r="A14" i="89"/>
  <c r="Z13" i="89"/>
  <c r="A13" i="89"/>
  <c r="Z12" i="89"/>
  <c r="A12" i="89"/>
  <c r="Z11" i="89"/>
  <c r="A11" i="89"/>
  <c r="Z10" i="89"/>
  <c r="A10" i="89"/>
  <c r="Z9" i="89"/>
  <c r="A9" i="89"/>
  <c r="Z8" i="89"/>
  <c r="A8" i="89"/>
  <c r="Z7" i="89"/>
  <c r="A7" i="89"/>
  <c r="A5" i="89"/>
  <c r="A3" i="89"/>
  <c r="A31" i="88"/>
  <c r="I30" i="88"/>
  <c r="A30" i="88"/>
  <c r="I29" i="88"/>
  <c r="H29" i="88"/>
  <c r="AC28" i="88" s="1"/>
  <c r="G29" i="88"/>
  <c r="F29" i="88"/>
  <c r="A28" i="88"/>
  <c r="AC27" i="88"/>
  <c r="A27" i="88"/>
  <c r="AC26" i="88"/>
  <c r="A26" i="88"/>
  <c r="AC25" i="88"/>
  <c r="A25" i="88"/>
  <c r="AC24" i="88"/>
  <c r="A24" i="88"/>
  <c r="AC23" i="88"/>
  <c r="A23" i="88"/>
  <c r="AC22" i="88"/>
  <c r="A22" i="88"/>
  <c r="AC19" i="88"/>
  <c r="A19" i="88"/>
  <c r="AC18" i="88"/>
  <c r="A18" i="88"/>
  <c r="AC17" i="88"/>
  <c r="A17" i="88"/>
  <c r="AC16" i="88"/>
  <c r="A16" i="88"/>
  <c r="AC15" i="88"/>
  <c r="A15" i="88"/>
  <c r="AC14" i="88"/>
  <c r="A14" i="88"/>
  <c r="AC13" i="88"/>
  <c r="A13" i="88"/>
  <c r="AC12" i="88"/>
  <c r="A12" i="88"/>
  <c r="AC11" i="88"/>
  <c r="A11" i="88"/>
  <c r="AC10" i="88"/>
  <c r="A10" i="88"/>
  <c r="AC9" i="88"/>
  <c r="A9" i="88"/>
  <c r="AC8" i="88"/>
  <c r="A8" i="88"/>
  <c r="AC7" i="88"/>
  <c r="A7" i="88"/>
  <c r="A5" i="88"/>
  <c r="A3" i="88"/>
  <c r="A28" i="87"/>
  <c r="H27" i="87"/>
  <c r="A27" i="87"/>
  <c r="AB26" i="87"/>
  <c r="H26" i="87"/>
  <c r="G26" i="87"/>
  <c r="E9" i="84" s="1"/>
  <c r="F26" i="87"/>
  <c r="E26" i="87"/>
  <c r="AB25" i="87"/>
  <c r="A25" i="87"/>
  <c r="AB24" i="87"/>
  <c r="A24" i="87"/>
  <c r="AB23" i="87"/>
  <c r="A23" i="87"/>
  <c r="AB22" i="87"/>
  <c r="A22" i="87"/>
  <c r="AB21" i="87"/>
  <c r="A21" i="87"/>
  <c r="AB20" i="87"/>
  <c r="A20" i="87"/>
  <c r="AB19" i="87"/>
  <c r="A19" i="87"/>
  <c r="AB18" i="87"/>
  <c r="A18" i="87"/>
  <c r="AB15" i="87"/>
  <c r="A15" i="87"/>
  <c r="AB14" i="87"/>
  <c r="A14" i="87"/>
  <c r="AB13" i="87"/>
  <c r="A13" i="87"/>
  <c r="AB12" i="87"/>
  <c r="A12" i="87"/>
  <c r="AB11" i="87"/>
  <c r="A11" i="87"/>
  <c r="AB10" i="87"/>
  <c r="A10" i="87"/>
  <c r="AB9" i="87"/>
  <c r="A9" i="87"/>
  <c r="AB8" i="87"/>
  <c r="A8" i="87"/>
  <c r="AB7" i="87"/>
  <c r="A7" i="87"/>
  <c r="A5" i="87"/>
  <c r="A3" i="87"/>
  <c r="A29" i="86"/>
  <c r="J28" i="86"/>
  <c r="A28" i="86"/>
  <c r="J27" i="86"/>
  <c r="F8" i="84" s="1"/>
  <c r="I27" i="86"/>
  <c r="AC26" i="86" s="1"/>
  <c r="H27" i="86"/>
  <c r="G27" i="86"/>
  <c r="C8" i="84" s="1"/>
  <c r="A26" i="86"/>
  <c r="AC25" i="86"/>
  <c r="A25" i="86"/>
  <c r="AC24" i="86"/>
  <c r="A24" i="86"/>
  <c r="AC23" i="86"/>
  <c r="A23" i="86"/>
  <c r="AC22" i="86"/>
  <c r="A22" i="86"/>
  <c r="AC21" i="86"/>
  <c r="A21" i="86"/>
  <c r="AC20" i="86"/>
  <c r="A20" i="86"/>
  <c r="AC19" i="86"/>
  <c r="A19" i="86"/>
  <c r="AC18" i="86"/>
  <c r="A18" i="86"/>
  <c r="AC17" i="86"/>
  <c r="A17" i="86"/>
  <c r="AC16" i="86"/>
  <c r="A16" i="86"/>
  <c r="AC15" i="86"/>
  <c r="A15" i="86"/>
  <c r="AC14" i="86"/>
  <c r="A14" i="86"/>
  <c r="AC13" i="86"/>
  <c r="A13" i="86"/>
  <c r="AC12" i="86"/>
  <c r="A12" i="86"/>
  <c r="AC11" i="86"/>
  <c r="A11" i="86"/>
  <c r="AC10" i="86"/>
  <c r="A10" i="86"/>
  <c r="AC9" i="86"/>
  <c r="A9" i="86"/>
  <c r="AC8" i="86"/>
  <c r="A8" i="86"/>
  <c r="AC7" i="86"/>
  <c r="A7" i="86"/>
  <c r="A5" i="86"/>
  <c r="A3" i="86"/>
  <c r="A32" i="85"/>
  <c r="L31" i="85"/>
  <c r="A31" i="85"/>
  <c r="L30" i="85"/>
  <c r="F7" i="84" s="1"/>
  <c r="F79" i="8" s="1"/>
  <c r="K30" i="85"/>
  <c r="AG29" i="85" s="1"/>
  <c r="J30" i="85"/>
  <c r="D7" i="84" s="1"/>
  <c r="I30" i="85"/>
  <c r="C7" i="84" s="1"/>
  <c r="C79" i="8" s="1"/>
  <c r="A29" i="85"/>
  <c r="AG28" i="85"/>
  <c r="A28" i="85"/>
  <c r="AG27" i="85"/>
  <c r="A27" i="85"/>
  <c r="AG26" i="85"/>
  <c r="A26" i="85"/>
  <c r="AG25" i="85"/>
  <c r="A25" i="85"/>
  <c r="AG24" i="85"/>
  <c r="A24" i="85"/>
  <c r="AG23" i="85"/>
  <c r="A23" i="85"/>
  <c r="AG22" i="85"/>
  <c r="A22" i="85"/>
  <c r="AG18" i="85"/>
  <c r="A18" i="85"/>
  <c r="AG17" i="85"/>
  <c r="A17" i="85"/>
  <c r="AG16" i="85"/>
  <c r="A16" i="85"/>
  <c r="AG15" i="85"/>
  <c r="A15" i="85"/>
  <c r="AG14" i="85"/>
  <c r="A14" i="85"/>
  <c r="AG13" i="85"/>
  <c r="A13" i="85"/>
  <c r="AG12" i="85"/>
  <c r="A12" i="85"/>
  <c r="AG11" i="85"/>
  <c r="A11" i="85"/>
  <c r="AG10" i="85"/>
  <c r="A10" i="85"/>
  <c r="AG9" i="85"/>
  <c r="A9" i="85"/>
  <c r="AG8" i="85"/>
  <c r="A8" i="85"/>
  <c r="AG7" i="85"/>
  <c r="A7" i="85"/>
  <c r="A5" i="85"/>
  <c r="A3" i="85"/>
  <c r="F30" i="84"/>
  <c r="F13" i="84"/>
  <c r="D13" i="84"/>
  <c r="F12" i="84"/>
  <c r="F84" i="8" s="1"/>
  <c r="C12" i="84"/>
  <c r="F11" i="84"/>
  <c r="E11" i="84"/>
  <c r="H11" i="84" s="1"/>
  <c r="D11" i="84"/>
  <c r="C11" i="84"/>
  <c r="C83" i="8" s="1"/>
  <c r="F10" i="84"/>
  <c r="G10" i="84" s="1"/>
  <c r="E10" i="84"/>
  <c r="H10" i="84" s="1"/>
  <c r="D10" i="84"/>
  <c r="C10" i="84"/>
  <c r="F9" i="84"/>
  <c r="D9" i="84"/>
  <c r="D81" i="8" s="1"/>
  <c r="C9" i="84"/>
  <c r="D8" i="84"/>
  <c r="A5" i="84"/>
  <c r="A3" i="84"/>
  <c r="A28" i="83"/>
  <c r="H27" i="83"/>
  <c r="A27" i="83"/>
  <c r="H26" i="83"/>
  <c r="G26" i="83"/>
  <c r="AA25" i="83" s="1"/>
  <c r="F26" i="83"/>
  <c r="E26" i="83"/>
  <c r="A25" i="83"/>
  <c r="AA24" i="83"/>
  <c r="A24" i="83"/>
  <c r="AA23" i="83"/>
  <c r="A23" i="83"/>
  <c r="AA22" i="83"/>
  <c r="A22" i="83"/>
  <c r="AA21" i="83"/>
  <c r="A21" i="83"/>
  <c r="AA20" i="83"/>
  <c r="A20" i="83"/>
  <c r="AA17" i="83"/>
  <c r="A17" i="83"/>
  <c r="AA16" i="83"/>
  <c r="A16" i="83"/>
  <c r="AA15" i="83"/>
  <c r="A15" i="83"/>
  <c r="AA14" i="83"/>
  <c r="A14" i="83"/>
  <c r="AA13" i="83"/>
  <c r="A13" i="83"/>
  <c r="AA12" i="83"/>
  <c r="A12" i="83"/>
  <c r="AA11" i="83"/>
  <c r="A11" i="83"/>
  <c r="AA10" i="83"/>
  <c r="A10" i="83"/>
  <c r="AA9" i="83"/>
  <c r="A9" i="83"/>
  <c r="AA8" i="83"/>
  <c r="A8" i="83"/>
  <c r="AA7" i="83"/>
  <c r="A7" i="83"/>
  <c r="A5" i="83"/>
  <c r="A3" i="83"/>
  <c r="A28" i="82"/>
  <c r="I27" i="82"/>
  <c r="A27" i="82"/>
  <c r="I26" i="82"/>
  <c r="H26" i="82"/>
  <c r="AB25" i="82" s="1"/>
  <c r="G26" i="82"/>
  <c r="F26" i="82"/>
  <c r="A25" i="82"/>
  <c r="AB24" i="82"/>
  <c r="A24" i="82"/>
  <c r="AB23" i="82"/>
  <c r="A23" i="82"/>
  <c r="AB22" i="82"/>
  <c r="A22" i="82"/>
  <c r="AB21" i="82"/>
  <c r="A21" i="82"/>
  <c r="AB20" i="82"/>
  <c r="A20" i="82"/>
  <c r="AB19" i="82"/>
  <c r="A19" i="82"/>
  <c r="AB18" i="82"/>
  <c r="A18" i="82"/>
  <c r="AB15" i="82"/>
  <c r="A15" i="82"/>
  <c r="AB14" i="82"/>
  <c r="A14" i="82"/>
  <c r="AB13" i="82"/>
  <c r="A13" i="82"/>
  <c r="AB12" i="82"/>
  <c r="A12" i="82"/>
  <c r="AB11" i="82"/>
  <c r="A11" i="82"/>
  <c r="AB10" i="82"/>
  <c r="A10" i="82"/>
  <c r="AB9" i="82"/>
  <c r="A9" i="82"/>
  <c r="AB8" i="82"/>
  <c r="A8" i="82"/>
  <c r="AB7" i="82"/>
  <c r="A7" i="82"/>
  <c r="A5" i="82"/>
  <c r="A3" i="82"/>
  <c r="A29" i="81"/>
  <c r="J28" i="81"/>
  <c r="A28" i="81"/>
  <c r="J27" i="81"/>
  <c r="I27" i="81"/>
  <c r="H27" i="81"/>
  <c r="D16" i="71" s="1"/>
  <c r="D75" i="8" s="1"/>
  <c r="G27" i="81"/>
  <c r="AD26" i="81"/>
  <c r="A26" i="81"/>
  <c r="AD25" i="81"/>
  <c r="A25" i="81"/>
  <c r="AD24" i="81"/>
  <c r="A24" i="81"/>
  <c r="AD23" i="81"/>
  <c r="A23" i="81"/>
  <c r="AD22" i="81"/>
  <c r="A22" i="81"/>
  <c r="AD21" i="81"/>
  <c r="A21" i="81"/>
  <c r="AD20" i="81"/>
  <c r="A20" i="81"/>
  <c r="AD19" i="81"/>
  <c r="A19" i="81"/>
  <c r="AD18" i="81"/>
  <c r="A18" i="81"/>
  <c r="AD17" i="81"/>
  <c r="A17" i="81"/>
  <c r="AD16" i="81"/>
  <c r="A16" i="81"/>
  <c r="AD15" i="81"/>
  <c r="A15" i="81"/>
  <c r="AD14" i="81"/>
  <c r="A14" i="81"/>
  <c r="AD13" i="81"/>
  <c r="A13" i="81"/>
  <c r="AD12" i="81"/>
  <c r="A12" i="81"/>
  <c r="AD11" i="81"/>
  <c r="A11" i="81"/>
  <c r="AD10" i="81"/>
  <c r="A10" i="81"/>
  <c r="AD9" i="81"/>
  <c r="A9" i="81"/>
  <c r="AD8" i="81"/>
  <c r="A8" i="81"/>
  <c r="AD7" i="81"/>
  <c r="A7" i="81"/>
  <c r="A5" i="81"/>
  <c r="A3" i="81"/>
  <c r="A28" i="80"/>
  <c r="H27" i="80"/>
  <c r="A27" i="80"/>
  <c r="H26" i="80"/>
  <c r="G26" i="80"/>
  <c r="AA25" i="80" s="1"/>
  <c r="F26" i="80"/>
  <c r="E26" i="80"/>
  <c r="C15" i="71" s="1"/>
  <c r="C74" i="8" s="1"/>
  <c r="A25" i="80"/>
  <c r="AA24" i="80"/>
  <c r="A24" i="80"/>
  <c r="AA23" i="80"/>
  <c r="A23" i="80"/>
  <c r="AA22" i="80"/>
  <c r="A22" i="80"/>
  <c r="AA21" i="80"/>
  <c r="A21" i="80"/>
  <c r="AA19" i="80"/>
  <c r="A19" i="80"/>
  <c r="AA18" i="80"/>
  <c r="A18" i="80"/>
  <c r="AA17" i="80"/>
  <c r="A17" i="80"/>
  <c r="AA16" i="80"/>
  <c r="A16" i="80"/>
  <c r="AA15" i="80"/>
  <c r="A15" i="80"/>
  <c r="AA14" i="80"/>
  <c r="A14" i="80"/>
  <c r="AA13" i="80"/>
  <c r="A13" i="80"/>
  <c r="AA12" i="80"/>
  <c r="A12" i="80"/>
  <c r="AA11" i="80"/>
  <c r="A11" i="80"/>
  <c r="AA10" i="80"/>
  <c r="A10" i="80"/>
  <c r="AA9" i="80"/>
  <c r="A9" i="80"/>
  <c r="AA8" i="80"/>
  <c r="A8" i="80"/>
  <c r="AA7" i="80"/>
  <c r="A7" i="80"/>
  <c r="A5" i="80"/>
  <c r="A3" i="80"/>
  <c r="A28" i="79"/>
  <c r="J27" i="79"/>
  <c r="A27" i="79"/>
  <c r="J26" i="79"/>
  <c r="I26" i="79"/>
  <c r="H26" i="79"/>
  <c r="G26" i="79"/>
  <c r="AC25" i="79"/>
  <c r="A25" i="79"/>
  <c r="AC24" i="79"/>
  <c r="A24" i="79"/>
  <c r="AC23" i="79"/>
  <c r="A23" i="79"/>
  <c r="AC22" i="79"/>
  <c r="A22" i="79"/>
  <c r="AC21" i="79"/>
  <c r="A21" i="79"/>
  <c r="AC20" i="79"/>
  <c r="A20" i="79"/>
  <c r="AC19" i="79"/>
  <c r="A19" i="79"/>
  <c r="AC18" i="79"/>
  <c r="A18" i="79"/>
  <c r="AC17" i="79"/>
  <c r="A17" i="79"/>
  <c r="AC14" i="79"/>
  <c r="A14" i="79"/>
  <c r="AC13" i="79"/>
  <c r="A13" i="79"/>
  <c r="AC12" i="79"/>
  <c r="A12" i="79"/>
  <c r="AC11" i="79"/>
  <c r="A11" i="79"/>
  <c r="AC10" i="79"/>
  <c r="A10" i="79"/>
  <c r="AC9" i="79"/>
  <c r="A9" i="79"/>
  <c r="AC8" i="79"/>
  <c r="A8" i="79"/>
  <c r="AC7" i="79"/>
  <c r="A7" i="79"/>
  <c r="A5" i="79"/>
  <c r="A3" i="79"/>
  <c r="A28" i="78"/>
  <c r="H27" i="78"/>
  <c r="A27" i="78"/>
  <c r="H26" i="78"/>
  <c r="G26" i="78"/>
  <c r="Z25" i="78" s="1"/>
  <c r="F26" i="78"/>
  <c r="E26" i="78"/>
  <c r="C13" i="71" s="1"/>
  <c r="C72" i="8" s="1"/>
  <c r="A25" i="78"/>
  <c r="Z24" i="78"/>
  <c r="A24" i="78"/>
  <c r="Z23" i="78"/>
  <c r="A23" i="78"/>
  <c r="Z22" i="78"/>
  <c r="A22" i="78"/>
  <c r="Z21" i="78"/>
  <c r="A21" i="78"/>
  <c r="Z20" i="78"/>
  <c r="A20" i="78"/>
  <c r="Z19" i="78"/>
  <c r="A19" i="78"/>
  <c r="Z16" i="78"/>
  <c r="A16" i="78"/>
  <c r="Z15" i="78"/>
  <c r="A15" i="78"/>
  <c r="Z14" i="78"/>
  <c r="A14" i="78"/>
  <c r="Z13" i="78"/>
  <c r="A13" i="78"/>
  <c r="Z12" i="78"/>
  <c r="A12" i="78"/>
  <c r="Z11" i="78"/>
  <c r="A11" i="78"/>
  <c r="Z10" i="78"/>
  <c r="A10" i="78"/>
  <c r="Z9" i="78"/>
  <c r="A9" i="78"/>
  <c r="Z8" i="78"/>
  <c r="A8" i="78"/>
  <c r="Z7" i="78"/>
  <c r="A7" i="78"/>
  <c r="A5" i="78"/>
  <c r="A3" i="78"/>
  <c r="A28" i="77"/>
  <c r="G27" i="77"/>
  <c r="A27" i="77"/>
  <c r="G26" i="77"/>
  <c r="F12" i="71" s="1"/>
  <c r="F26" i="77"/>
  <c r="E26" i="77"/>
  <c r="D26" i="77"/>
  <c r="A25" i="77"/>
  <c r="A24" i="77"/>
  <c r="Y23" i="77"/>
  <c r="A23" i="77"/>
  <c r="Y22" i="77"/>
  <c r="A22" i="77"/>
  <c r="Y21" i="77"/>
  <c r="A21" i="77"/>
  <c r="Y20" i="77"/>
  <c r="A20" i="77"/>
  <c r="Y19" i="77"/>
  <c r="A19" i="77"/>
  <c r="Y18" i="77"/>
  <c r="A18" i="77"/>
  <c r="Y17" i="77"/>
  <c r="A17" i="77"/>
  <c r="Y16" i="77"/>
  <c r="A16" i="77"/>
  <c r="Y15" i="77"/>
  <c r="A15" i="77"/>
  <c r="Y14" i="77"/>
  <c r="A14" i="77"/>
  <c r="Y13" i="77"/>
  <c r="A13" i="77"/>
  <c r="Y12" i="77"/>
  <c r="A12" i="77"/>
  <c r="Y11" i="77"/>
  <c r="A11" i="77"/>
  <c r="Y10" i="77"/>
  <c r="A10" i="77"/>
  <c r="Y9" i="77"/>
  <c r="A9" i="77"/>
  <c r="Y8" i="77"/>
  <c r="A8" i="77"/>
  <c r="Y7" i="77"/>
  <c r="A7" i="77"/>
  <c r="A5" i="77"/>
  <c r="A3" i="77"/>
  <c r="A29" i="76"/>
  <c r="J28" i="76"/>
  <c r="A28" i="76"/>
  <c r="J27" i="76"/>
  <c r="F11" i="71" s="1"/>
  <c r="I27" i="76"/>
  <c r="AD26" i="76" s="1"/>
  <c r="H27" i="76"/>
  <c r="D11" i="71" s="1"/>
  <c r="G27" i="76"/>
  <c r="C11" i="71" s="1"/>
  <c r="C70" i="8" s="1"/>
  <c r="A26" i="76"/>
  <c r="AD25" i="76"/>
  <c r="A25" i="76"/>
  <c r="AD24" i="76"/>
  <c r="A24" i="76"/>
  <c r="AD23" i="76"/>
  <c r="A23" i="76"/>
  <c r="AD22" i="76"/>
  <c r="A22" i="76"/>
  <c r="AD21" i="76"/>
  <c r="A21" i="76"/>
  <c r="AD20" i="76"/>
  <c r="A20" i="76"/>
  <c r="AD19" i="76"/>
  <c r="A19" i="76"/>
  <c r="AD18" i="76"/>
  <c r="A18" i="76"/>
  <c r="AD17" i="76"/>
  <c r="A17" i="76"/>
  <c r="AD16" i="76"/>
  <c r="A16" i="76"/>
  <c r="AD15" i="76"/>
  <c r="A15" i="76"/>
  <c r="AD14" i="76"/>
  <c r="A14" i="76"/>
  <c r="AD13" i="76"/>
  <c r="A13" i="76"/>
  <c r="AD12" i="76"/>
  <c r="A12" i="76"/>
  <c r="AD11" i="76"/>
  <c r="A11" i="76"/>
  <c r="AD10" i="76"/>
  <c r="A10" i="76"/>
  <c r="AD9" i="76"/>
  <c r="A9" i="76"/>
  <c r="AD8" i="76"/>
  <c r="A8" i="76"/>
  <c r="AD7" i="76"/>
  <c r="A7" i="76"/>
  <c r="A5" i="76"/>
  <c r="A3" i="76"/>
  <c r="A31" i="75"/>
  <c r="J30" i="75"/>
  <c r="A30" i="75"/>
  <c r="J29" i="75"/>
  <c r="F10" i="71" s="1"/>
  <c r="F69" i="8" s="1"/>
  <c r="I29" i="75"/>
  <c r="AD28" i="75" s="1"/>
  <c r="H29" i="75"/>
  <c r="G29" i="75"/>
  <c r="A28" i="75"/>
  <c r="AD27" i="75"/>
  <c r="A27" i="75"/>
  <c r="AD26" i="75"/>
  <c r="A26" i="75"/>
  <c r="AD25" i="75"/>
  <c r="A25" i="75"/>
  <c r="AD24" i="75"/>
  <c r="A24" i="75"/>
  <c r="AD23" i="75"/>
  <c r="A23" i="75"/>
  <c r="AD22" i="75"/>
  <c r="A22" i="75"/>
  <c r="AD19" i="75"/>
  <c r="A19" i="75"/>
  <c r="AD18" i="75"/>
  <c r="A18" i="75"/>
  <c r="AD17" i="75"/>
  <c r="A17" i="75"/>
  <c r="AD16" i="75"/>
  <c r="A16" i="75"/>
  <c r="AD15" i="75"/>
  <c r="A15" i="75"/>
  <c r="AD14" i="75"/>
  <c r="A14" i="75"/>
  <c r="AD13" i="75"/>
  <c r="A13" i="75"/>
  <c r="AD12" i="75"/>
  <c r="A12" i="75"/>
  <c r="AD11" i="75"/>
  <c r="A11" i="75"/>
  <c r="AD10" i="75"/>
  <c r="A10" i="75"/>
  <c r="AD9" i="75"/>
  <c r="A9" i="75"/>
  <c r="AD8" i="75"/>
  <c r="A8" i="75"/>
  <c r="AD7" i="75"/>
  <c r="A7" i="75"/>
  <c r="A5" i="75"/>
  <c r="A3" i="75"/>
  <c r="A28" i="74"/>
  <c r="I27" i="74"/>
  <c r="A27" i="74"/>
  <c r="I26" i="74"/>
  <c r="F9" i="71" s="1"/>
  <c r="H26" i="74"/>
  <c r="G26" i="74"/>
  <c r="D9" i="71" s="1"/>
  <c r="D68" i="8" s="1"/>
  <c r="F26" i="74"/>
  <c r="AB25" i="74"/>
  <c r="A25" i="74"/>
  <c r="AB24" i="74"/>
  <c r="A24" i="74"/>
  <c r="AB23" i="74"/>
  <c r="A23" i="74"/>
  <c r="AB22" i="74"/>
  <c r="A22" i="74"/>
  <c r="AB21" i="74"/>
  <c r="A21" i="74"/>
  <c r="AB20" i="74"/>
  <c r="A20" i="74"/>
  <c r="AB17" i="74"/>
  <c r="A17" i="74"/>
  <c r="AB16" i="74"/>
  <c r="A16" i="74"/>
  <c r="AB15" i="74"/>
  <c r="A15" i="74"/>
  <c r="AB14" i="74"/>
  <c r="A14" i="74"/>
  <c r="AB13" i="74"/>
  <c r="A13" i="74"/>
  <c r="AB12" i="74"/>
  <c r="A12" i="74"/>
  <c r="AB11" i="74"/>
  <c r="A11" i="74"/>
  <c r="AB10" i="74"/>
  <c r="A10" i="74"/>
  <c r="AB9" i="74"/>
  <c r="A9" i="74"/>
  <c r="AB8" i="74"/>
  <c r="A8" i="74"/>
  <c r="AB7" i="74"/>
  <c r="A7" i="74"/>
  <c r="A5" i="74"/>
  <c r="A3" i="74"/>
  <c r="A31" i="73"/>
  <c r="J30" i="73"/>
  <c r="A30" i="73"/>
  <c r="I29" i="73"/>
  <c r="H29" i="73"/>
  <c r="G29" i="73"/>
  <c r="J28" i="73"/>
  <c r="A28" i="73"/>
  <c r="AD27" i="73"/>
  <c r="J27" i="73"/>
  <c r="A27" i="73"/>
  <c r="AD26" i="73"/>
  <c r="J26" i="73"/>
  <c r="A26" i="73"/>
  <c r="AD25" i="73"/>
  <c r="J25" i="73"/>
  <c r="A25" i="73"/>
  <c r="AD24" i="73"/>
  <c r="J24" i="73"/>
  <c r="A24" i="73"/>
  <c r="AD23" i="73"/>
  <c r="J23" i="73"/>
  <c r="A23" i="73"/>
  <c r="AD22" i="73"/>
  <c r="J22" i="73"/>
  <c r="A22" i="73"/>
  <c r="AD21" i="73"/>
  <c r="J21" i="73"/>
  <c r="A21" i="73"/>
  <c r="AD20" i="73"/>
  <c r="J20" i="73"/>
  <c r="A20" i="73"/>
  <c r="AD19" i="73"/>
  <c r="J19" i="73"/>
  <c r="A19" i="73"/>
  <c r="J18" i="73"/>
  <c r="J17" i="73"/>
  <c r="AD16" i="73"/>
  <c r="J16" i="73"/>
  <c r="A16" i="73"/>
  <c r="AD15" i="73"/>
  <c r="J15" i="73"/>
  <c r="A15" i="73"/>
  <c r="AD14" i="73"/>
  <c r="J14" i="73"/>
  <c r="A14" i="73"/>
  <c r="AD13" i="73"/>
  <c r="J13" i="73"/>
  <c r="A13" i="73"/>
  <c r="AD12" i="73"/>
  <c r="J12" i="73"/>
  <c r="A12" i="73"/>
  <c r="AD11" i="73"/>
  <c r="J11" i="73"/>
  <c r="A11" i="73"/>
  <c r="AD10" i="73"/>
  <c r="J10" i="73"/>
  <c r="A10" i="73"/>
  <c r="AD9" i="73"/>
  <c r="J9" i="73"/>
  <c r="A9" i="73"/>
  <c r="AD8" i="73"/>
  <c r="J8" i="73"/>
  <c r="A8" i="73"/>
  <c r="AD7" i="73"/>
  <c r="J7" i="73"/>
  <c r="A7" i="73"/>
  <c r="A5" i="73"/>
  <c r="A3" i="73"/>
  <c r="A32" i="72"/>
  <c r="L31" i="72"/>
  <c r="A31" i="72"/>
  <c r="L30" i="72"/>
  <c r="F7" i="71" s="1"/>
  <c r="K30" i="72"/>
  <c r="AH29" i="72" s="1"/>
  <c r="J30" i="72"/>
  <c r="D7" i="71" s="1"/>
  <c r="D66" i="8" s="1"/>
  <c r="I30" i="72"/>
  <c r="A29" i="72"/>
  <c r="AH28" i="72"/>
  <c r="A28" i="72"/>
  <c r="AH27" i="72"/>
  <c r="A27" i="72"/>
  <c r="AH26" i="72"/>
  <c r="A26" i="72"/>
  <c r="AH25" i="72"/>
  <c r="A25" i="72"/>
  <c r="AH24" i="72"/>
  <c r="A24" i="72"/>
  <c r="AH23" i="72"/>
  <c r="A23" i="72"/>
  <c r="AH22" i="72"/>
  <c r="A22" i="72"/>
  <c r="AH21" i="72"/>
  <c r="A21" i="72"/>
  <c r="AH20" i="72"/>
  <c r="A20" i="72"/>
  <c r="AH19" i="72"/>
  <c r="A19" i="72"/>
  <c r="AH18" i="72"/>
  <c r="A18" i="72"/>
  <c r="AH14" i="72"/>
  <c r="A14" i="72"/>
  <c r="AH13" i="72"/>
  <c r="A13" i="72"/>
  <c r="AH12" i="72"/>
  <c r="A12" i="72"/>
  <c r="AH11" i="72"/>
  <c r="A11" i="72"/>
  <c r="AH10" i="72"/>
  <c r="A10" i="72"/>
  <c r="AH9" i="72"/>
  <c r="A9" i="72"/>
  <c r="AH8" i="72"/>
  <c r="A8" i="72"/>
  <c r="AH7" i="72"/>
  <c r="A7" i="72"/>
  <c r="A5" i="72"/>
  <c r="A3" i="72"/>
  <c r="F29" i="71"/>
  <c r="F18" i="71"/>
  <c r="D18" i="71"/>
  <c r="C18" i="71"/>
  <c r="C77" i="8" s="1"/>
  <c r="F17" i="71"/>
  <c r="E17" i="71"/>
  <c r="H17" i="71" s="1"/>
  <c r="D17" i="71"/>
  <c r="C17" i="71"/>
  <c r="C76" i="8" s="1"/>
  <c r="F16" i="71"/>
  <c r="E16" i="71"/>
  <c r="H16" i="71" s="1"/>
  <c r="C16" i="71"/>
  <c r="F15" i="71"/>
  <c r="F74" i="8" s="1"/>
  <c r="D15" i="71"/>
  <c r="F14" i="71"/>
  <c r="E14" i="71"/>
  <c r="H14" i="71" s="1"/>
  <c r="D14" i="71"/>
  <c r="C14" i="71"/>
  <c r="F13" i="71"/>
  <c r="F72" i="8" s="1"/>
  <c r="E13" i="71"/>
  <c r="H13" i="71" s="1"/>
  <c r="D13" i="71"/>
  <c r="E12" i="71"/>
  <c r="H12" i="71" s="1"/>
  <c r="D12" i="71"/>
  <c r="C12" i="71"/>
  <c r="C71" i="8" s="1"/>
  <c r="E10" i="71"/>
  <c r="H10" i="71" s="1"/>
  <c r="D10" i="71"/>
  <c r="D69" i="8" s="1"/>
  <c r="C10" i="71"/>
  <c r="E9" i="71"/>
  <c r="H9" i="71" s="1"/>
  <c r="C9" i="71"/>
  <c r="D8" i="71"/>
  <c r="C8" i="71"/>
  <c r="E7" i="71"/>
  <c r="H7" i="71" s="1"/>
  <c r="C7" i="71"/>
  <c r="A5" i="71"/>
  <c r="A3" i="71"/>
  <c r="A28" i="70"/>
  <c r="G27" i="70"/>
  <c r="A27" i="70"/>
  <c r="G26" i="70"/>
  <c r="E26" i="70"/>
  <c r="D26" i="70"/>
  <c r="C44" i="35" s="1"/>
  <c r="C63" i="8" s="1"/>
  <c r="F25" i="70"/>
  <c r="H25" i="70" s="1"/>
  <c r="A25" i="70"/>
  <c r="AJ24" i="70"/>
  <c r="H24" i="70"/>
  <c r="F24" i="70"/>
  <c r="AJ23" i="70" s="1"/>
  <c r="A24" i="70"/>
  <c r="H23" i="70"/>
  <c r="F23" i="70"/>
  <c r="A23" i="70"/>
  <c r="AJ22" i="70"/>
  <c r="H22" i="70"/>
  <c r="F22" i="70"/>
  <c r="AJ21" i="70" s="1"/>
  <c r="A22" i="70"/>
  <c r="F21" i="70"/>
  <c r="AJ20" i="70" s="1"/>
  <c r="A21" i="70"/>
  <c r="H20" i="70"/>
  <c r="F20" i="70"/>
  <c r="AJ19" i="70" s="1"/>
  <c r="A20" i="70"/>
  <c r="H19" i="70"/>
  <c r="F19" i="70"/>
  <c r="AJ18" i="70" s="1"/>
  <c r="A19" i="70"/>
  <c r="F18" i="70"/>
  <c r="H18" i="70" s="1"/>
  <c r="A18" i="70"/>
  <c r="F17" i="70"/>
  <c r="F16" i="70"/>
  <c r="F15" i="70"/>
  <c r="AJ14" i="70"/>
  <c r="F14" i="70"/>
  <c r="H14" i="70" s="1"/>
  <c r="A14" i="70"/>
  <c r="F13" i="70"/>
  <c r="H13" i="70" s="1"/>
  <c r="A13" i="70"/>
  <c r="F12" i="70"/>
  <c r="A12" i="70"/>
  <c r="F11" i="70"/>
  <c r="H11" i="70" s="1"/>
  <c r="A11" i="70"/>
  <c r="AJ10" i="70"/>
  <c r="F10" i="70"/>
  <c r="A10" i="70"/>
  <c r="F9" i="70"/>
  <c r="H9" i="70" s="1"/>
  <c r="A9" i="70"/>
  <c r="F8" i="70"/>
  <c r="A8" i="70"/>
  <c r="F7" i="70"/>
  <c r="A7" i="70"/>
  <c r="A5" i="70"/>
  <c r="A3" i="70"/>
  <c r="A28" i="69"/>
  <c r="G27" i="69"/>
  <c r="A27" i="69"/>
  <c r="G26" i="69"/>
  <c r="F43" i="35" s="1"/>
  <c r="E26" i="69"/>
  <c r="D26" i="69"/>
  <c r="F25" i="69"/>
  <c r="AI24" i="69" s="1"/>
  <c r="A25" i="69"/>
  <c r="F24" i="69"/>
  <c r="AI23" i="69" s="1"/>
  <c r="A24" i="69"/>
  <c r="F23" i="69"/>
  <c r="A23" i="69"/>
  <c r="AI22" i="69"/>
  <c r="F22" i="69"/>
  <c r="AI21" i="69" s="1"/>
  <c r="A22" i="69"/>
  <c r="F21" i="69"/>
  <c r="AI20" i="69" s="1"/>
  <c r="A21" i="69"/>
  <c r="F20" i="69"/>
  <c r="AI19" i="69" s="1"/>
  <c r="A20" i="69"/>
  <c r="F19" i="69"/>
  <c r="A19" i="69"/>
  <c r="AI18" i="69"/>
  <c r="F18" i="69"/>
  <c r="AI17" i="69" s="1"/>
  <c r="A18" i="69"/>
  <c r="F17" i="69"/>
  <c r="AI16" i="69" s="1"/>
  <c r="A17" i="69"/>
  <c r="F16" i="69"/>
  <c r="AI15" i="69" s="1"/>
  <c r="A16" i="69"/>
  <c r="F15" i="69"/>
  <c r="AI14" i="69" s="1"/>
  <c r="A15" i="69"/>
  <c r="F14" i="69"/>
  <c r="AI13" i="69" s="1"/>
  <c r="A14" i="69"/>
  <c r="F13" i="69"/>
  <c r="AI10" i="69" s="1"/>
  <c r="A13" i="69"/>
  <c r="F12" i="69"/>
  <c r="F11" i="69"/>
  <c r="F10" i="69"/>
  <c r="AI9" i="69" s="1"/>
  <c r="A10" i="69"/>
  <c r="F9" i="69"/>
  <c r="A9" i="69"/>
  <c r="AI8" i="69"/>
  <c r="F8" i="69"/>
  <c r="A8" i="69"/>
  <c r="AI7" i="69"/>
  <c r="F7" i="69"/>
  <c r="A7" i="69"/>
  <c r="A5" i="69"/>
  <c r="A3" i="69"/>
  <c r="A30" i="68"/>
  <c r="J29" i="68"/>
  <c r="A29" i="68"/>
  <c r="J28" i="68"/>
  <c r="H28" i="68"/>
  <c r="G28" i="68"/>
  <c r="I27" i="68"/>
  <c r="K27" i="68" s="1"/>
  <c r="A27" i="68"/>
  <c r="K26" i="68"/>
  <c r="I26" i="68"/>
  <c r="L26" i="68" s="1"/>
  <c r="A26" i="68"/>
  <c r="AO25" i="68"/>
  <c r="I25" i="68"/>
  <c r="AO24" i="68" s="1"/>
  <c r="A25" i="68"/>
  <c r="I24" i="68"/>
  <c r="L24" i="68" s="1"/>
  <c r="A24" i="68"/>
  <c r="I23" i="68"/>
  <c r="K23" i="68" s="1"/>
  <c r="A23" i="68"/>
  <c r="L22" i="68"/>
  <c r="K22" i="68"/>
  <c r="I22" i="68"/>
  <c r="A22" i="68"/>
  <c r="AO21" i="68"/>
  <c r="L21" i="68"/>
  <c r="I21" i="68"/>
  <c r="A21" i="68"/>
  <c r="I20" i="68"/>
  <c r="L20" i="68" s="1"/>
  <c r="A20" i="68"/>
  <c r="L19" i="68"/>
  <c r="I19" i="68"/>
  <c r="K19" i="68" s="1"/>
  <c r="A19" i="68"/>
  <c r="I18" i="68"/>
  <c r="K18" i="68" s="1"/>
  <c r="K17" i="68"/>
  <c r="I17" i="68"/>
  <c r="I16" i="68"/>
  <c r="K16" i="68" s="1"/>
  <c r="K15" i="68"/>
  <c r="I15" i="68"/>
  <c r="I14" i="68"/>
  <c r="L14" i="68" s="1"/>
  <c r="A14" i="68"/>
  <c r="I13" i="68"/>
  <c r="AO12" i="68" s="1"/>
  <c r="A13" i="68"/>
  <c r="I12" i="68"/>
  <c r="L12" i="68" s="1"/>
  <c r="A12" i="68"/>
  <c r="I11" i="68"/>
  <c r="K11" i="68" s="1"/>
  <c r="A11" i="68"/>
  <c r="AO10" i="68"/>
  <c r="L10" i="68"/>
  <c r="I10" i="68"/>
  <c r="K10" i="68" s="1"/>
  <c r="A10" i="68"/>
  <c r="AO9" i="68"/>
  <c r="I9" i="68"/>
  <c r="A9" i="68"/>
  <c r="K8" i="68"/>
  <c r="I8" i="68"/>
  <c r="L8" i="68" s="1"/>
  <c r="A8" i="68"/>
  <c r="I7" i="68"/>
  <c r="K7" i="68" s="1"/>
  <c r="A7" i="68"/>
  <c r="A5" i="68"/>
  <c r="A3" i="68"/>
  <c r="A28" i="67"/>
  <c r="G27" i="67"/>
  <c r="A27" i="67"/>
  <c r="I25" i="67"/>
  <c r="H25" i="67"/>
  <c r="AD24" i="67"/>
  <c r="G24" i="67"/>
  <c r="G26" i="67" s="1"/>
  <c r="E24" i="67"/>
  <c r="E26" i="67" s="1"/>
  <c r="D24" i="67"/>
  <c r="D26" i="67" s="1"/>
  <c r="AD23" i="67"/>
  <c r="I23" i="67"/>
  <c r="F23" i="67"/>
  <c r="H23" i="67" s="1"/>
  <c r="A23" i="67"/>
  <c r="AD22" i="67"/>
  <c r="H22" i="67"/>
  <c r="F22" i="67"/>
  <c r="I22" i="67" s="1"/>
  <c r="A22" i="67"/>
  <c r="F21" i="67"/>
  <c r="H21" i="67" s="1"/>
  <c r="A21" i="67"/>
  <c r="I20" i="67"/>
  <c r="F20" i="67"/>
  <c r="H20" i="67" s="1"/>
  <c r="A20" i="67"/>
  <c r="I19" i="67"/>
  <c r="F19" i="67"/>
  <c r="H19" i="67" s="1"/>
  <c r="A19" i="67"/>
  <c r="H18" i="67"/>
  <c r="F18" i="67"/>
  <c r="I18" i="67" s="1"/>
  <c r="A18" i="67"/>
  <c r="F17" i="67"/>
  <c r="H17" i="67" s="1"/>
  <c r="F16" i="67"/>
  <c r="H16" i="67" s="1"/>
  <c r="F15" i="67"/>
  <c r="H15" i="67" s="1"/>
  <c r="A15" i="67"/>
  <c r="H14" i="67"/>
  <c r="F14" i="67"/>
  <c r="I14" i="67" s="1"/>
  <c r="A14" i="67"/>
  <c r="AD13" i="67"/>
  <c r="F13" i="67"/>
  <c r="H13" i="67" s="1"/>
  <c r="A13" i="67"/>
  <c r="H12" i="67"/>
  <c r="F12" i="67"/>
  <c r="AD11" i="67" s="1"/>
  <c r="A12" i="67"/>
  <c r="F11" i="67"/>
  <c r="H11" i="67" s="1"/>
  <c r="A11" i="67"/>
  <c r="H10" i="67"/>
  <c r="F10" i="67"/>
  <c r="I10" i="67" s="1"/>
  <c r="A10" i="67"/>
  <c r="AD9" i="67"/>
  <c r="F9" i="67"/>
  <c r="H9" i="67" s="1"/>
  <c r="A9" i="67"/>
  <c r="F8" i="67"/>
  <c r="I8" i="67" s="1"/>
  <c r="A8" i="67"/>
  <c r="I7" i="67"/>
  <c r="F7" i="67"/>
  <c r="H7" i="67" s="1"/>
  <c r="A7" i="67"/>
  <c r="A5" i="67"/>
  <c r="A3" i="67"/>
  <c r="A31" i="66"/>
  <c r="L30" i="66"/>
  <c r="A30" i="66"/>
  <c r="L29" i="66"/>
  <c r="J29" i="66"/>
  <c r="D40" i="35" s="1"/>
  <c r="D59" i="8" s="1"/>
  <c r="I29" i="66"/>
  <c r="K28" i="66"/>
  <c r="M28" i="66" s="1"/>
  <c r="A28" i="66"/>
  <c r="AP27" i="66"/>
  <c r="K27" i="66"/>
  <c r="AP26" i="66" s="1"/>
  <c r="A27" i="66"/>
  <c r="K26" i="66"/>
  <c r="M26" i="66" s="1"/>
  <c r="A26" i="66"/>
  <c r="AP25" i="66"/>
  <c r="M25" i="66"/>
  <c r="K25" i="66"/>
  <c r="AP24" i="66" s="1"/>
  <c r="A25" i="66"/>
  <c r="K24" i="66"/>
  <c r="M24" i="66" s="1"/>
  <c r="A24" i="66"/>
  <c r="N23" i="66"/>
  <c r="M23" i="66"/>
  <c r="K23" i="66"/>
  <c r="AP22" i="66" s="1"/>
  <c r="A23" i="66"/>
  <c r="K22" i="66"/>
  <c r="M22" i="66" s="1"/>
  <c r="A22" i="66"/>
  <c r="AP21" i="66"/>
  <c r="M21" i="66"/>
  <c r="K21" i="66"/>
  <c r="N21" i="66" s="1"/>
  <c r="A21" i="66"/>
  <c r="K20" i="66"/>
  <c r="M20" i="66" s="1"/>
  <c r="A20" i="66"/>
  <c r="N19" i="66"/>
  <c r="K19" i="66"/>
  <c r="AP18" i="66" s="1"/>
  <c r="A19" i="66"/>
  <c r="K18" i="66"/>
  <c r="M18" i="66" s="1"/>
  <c r="A18" i="66"/>
  <c r="AP17" i="66"/>
  <c r="K17" i="66"/>
  <c r="AP16" i="66" s="1"/>
  <c r="A17" i="66"/>
  <c r="K16" i="66"/>
  <c r="M16" i="66" s="1"/>
  <c r="A16" i="66"/>
  <c r="N15" i="66"/>
  <c r="K15" i="66"/>
  <c r="AP14" i="66" s="1"/>
  <c r="A15" i="66"/>
  <c r="K14" i="66"/>
  <c r="M14" i="66" s="1"/>
  <c r="A14" i="66"/>
  <c r="M13" i="66"/>
  <c r="K13" i="66"/>
  <c r="K12" i="66"/>
  <c r="M12" i="66" s="1"/>
  <c r="K11" i="66"/>
  <c r="AP10" i="66" s="1"/>
  <c r="A11" i="66"/>
  <c r="N10" i="66"/>
  <c r="M10" i="66"/>
  <c r="K10" i="66"/>
  <c r="AP9" i="66" s="1"/>
  <c r="A10" i="66"/>
  <c r="N9" i="66"/>
  <c r="M9" i="66"/>
  <c r="K9" i="66"/>
  <c r="AP8" i="66" s="1"/>
  <c r="A9" i="66"/>
  <c r="K8" i="66"/>
  <c r="M8" i="66" s="1"/>
  <c r="A8" i="66"/>
  <c r="K7" i="66"/>
  <c r="N7" i="66" s="1"/>
  <c r="A7" i="66"/>
  <c r="A5" i="66"/>
  <c r="A3" i="66"/>
  <c r="A29" i="65"/>
  <c r="J28" i="65"/>
  <c r="A28" i="65"/>
  <c r="J27" i="65"/>
  <c r="H27" i="65"/>
  <c r="D9" i="62" s="1"/>
  <c r="G27" i="65"/>
  <c r="K26" i="65"/>
  <c r="I26" i="65"/>
  <c r="L26" i="65" s="1"/>
  <c r="A26" i="65"/>
  <c r="I25" i="65"/>
  <c r="K25" i="65" s="1"/>
  <c r="A25" i="65"/>
  <c r="I24" i="65"/>
  <c r="L24" i="65" s="1"/>
  <c r="A24" i="65"/>
  <c r="AR23" i="65"/>
  <c r="L23" i="65"/>
  <c r="I23" i="65"/>
  <c r="K23" i="65" s="1"/>
  <c r="A23" i="65"/>
  <c r="I22" i="65"/>
  <c r="AR21" i="65" s="1"/>
  <c r="A22" i="65"/>
  <c r="I21" i="65"/>
  <c r="K21" i="65" s="1"/>
  <c r="A21" i="65"/>
  <c r="L20" i="65"/>
  <c r="I20" i="65"/>
  <c r="K20" i="65" s="1"/>
  <c r="A20" i="65"/>
  <c r="I19" i="65"/>
  <c r="K19" i="65" s="1"/>
  <c r="I18" i="65"/>
  <c r="K18" i="65" s="1"/>
  <c r="I17" i="65"/>
  <c r="K17" i="65" s="1"/>
  <c r="I16" i="65"/>
  <c r="K16" i="65" s="1"/>
  <c r="AR15" i="65"/>
  <c r="I15" i="65"/>
  <c r="K15" i="65" s="1"/>
  <c r="A15" i="65"/>
  <c r="K14" i="65"/>
  <c r="I14" i="65"/>
  <c r="L14" i="65" s="1"/>
  <c r="A14" i="65"/>
  <c r="L13" i="65"/>
  <c r="I13" i="65"/>
  <c r="K13" i="65" s="1"/>
  <c r="A13" i="65"/>
  <c r="K12" i="65"/>
  <c r="I12" i="65"/>
  <c r="L12" i="65" s="1"/>
  <c r="A12" i="65"/>
  <c r="AR11" i="65"/>
  <c r="I11" i="65"/>
  <c r="K11" i="65" s="1"/>
  <c r="A11" i="65"/>
  <c r="I10" i="65"/>
  <c r="AR9" i="65" s="1"/>
  <c r="A10" i="65"/>
  <c r="I9" i="65"/>
  <c r="K9" i="65" s="1"/>
  <c r="A9" i="65"/>
  <c r="L8" i="65"/>
  <c r="K8" i="65"/>
  <c r="I8" i="65"/>
  <c r="A8" i="65"/>
  <c r="AR7" i="65"/>
  <c r="I7" i="65"/>
  <c r="L7" i="65" s="1"/>
  <c r="A7" i="65"/>
  <c r="A5" i="65"/>
  <c r="A3" i="65"/>
  <c r="A32" i="63"/>
  <c r="M31" i="63"/>
  <c r="A31" i="63"/>
  <c r="M30" i="63"/>
  <c r="F8" i="62" s="1"/>
  <c r="K30" i="63"/>
  <c r="J30" i="63"/>
  <c r="L29" i="63"/>
  <c r="N29" i="63" s="1"/>
  <c r="A29" i="63"/>
  <c r="AU28" i="63"/>
  <c r="L28" i="63"/>
  <c r="A28" i="63"/>
  <c r="O27" i="63"/>
  <c r="L27" i="63"/>
  <c r="N27" i="63" s="1"/>
  <c r="A27" i="63"/>
  <c r="L26" i="63"/>
  <c r="O26" i="63" s="1"/>
  <c r="A26" i="63"/>
  <c r="AU25" i="63"/>
  <c r="O25" i="63"/>
  <c r="L25" i="63"/>
  <c r="N25" i="63" s="1"/>
  <c r="A25" i="63"/>
  <c r="L24" i="63"/>
  <c r="AU23" i="63" s="1"/>
  <c r="A24" i="63"/>
  <c r="O23" i="63"/>
  <c r="N23" i="63"/>
  <c r="L23" i="63"/>
  <c r="AU22" i="63" s="1"/>
  <c r="A23" i="63"/>
  <c r="O22" i="63"/>
  <c r="N22" i="63"/>
  <c r="L22" i="63"/>
  <c r="A22" i="63"/>
  <c r="AU21" i="63"/>
  <c r="L21" i="63"/>
  <c r="N21" i="63" s="1"/>
  <c r="A21" i="63"/>
  <c r="L20" i="63"/>
  <c r="N20" i="63" s="1"/>
  <c r="A20" i="63"/>
  <c r="L19" i="63"/>
  <c r="N19" i="63" s="1"/>
  <c r="A19" i="63"/>
  <c r="L18" i="63"/>
  <c r="O18" i="63" s="1"/>
  <c r="N17" i="63"/>
  <c r="L17" i="63"/>
  <c r="O17" i="63" s="1"/>
  <c r="L16" i="63"/>
  <c r="N16" i="63" s="1"/>
  <c r="O15" i="63"/>
  <c r="L15" i="63"/>
  <c r="N15" i="63" s="1"/>
  <c r="A15" i="63"/>
  <c r="L14" i="63"/>
  <c r="N14" i="63" s="1"/>
  <c r="A14" i="63"/>
  <c r="L13" i="63"/>
  <c r="N13" i="63" s="1"/>
  <c r="A13" i="63"/>
  <c r="L12" i="63"/>
  <c r="O12" i="63" s="1"/>
  <c r="A12" i="63"/>
  <c r="O11" i="63"/>
  <c r="L11" i="63"/>
  <c r="N11" i="63" s="1"/>
  <c r="A11" i="63"/>
  <c r="L10" i="63"/>
  <c r="AU9" i="63" s="1"/>
  <c r="A10" i="63"/>
  <c r="N9" i="63"/>
  <c r="L9" i="63"/>
  <c r="AU8" i="63" s="1"/>
  <c r="A9" i="63"/>
  <c r="L8" i="63"/>
  <c r="O8" i="63" s="1"/>
  <c r="A8" i="63"/>
  <c r="AU7" i="63"/>
  <c r="L7" i="63"/>
  <c r="N7" i="63" s="1"/>
  <c r="A7" i="63"/>
  <c r="A5" i="63"/>
  <c r="A3" i="63"/>
  <c r="A32" i="64"/>
  <c r="Q31" i="64"/>
  <c r="A31" i="64"/>
  <c r="Q30" i="64"/>
  <c r="F24" i="62" s="1"/>
  <c r="F37" i="35" s="1"/>
  <c r="F56" i="8" s="1"/>
  <c r="F16" i="7" s="1"/>
  <c r="O30" i="64"/>
  <c r="N30" i="64"/>
  <c r="C24" i="62" s="1"/>
  <c r="C37" i="35" s="1"/>
  <c r="C56" i="8" s="1"/>
  <c r="C16" i="7" s="1"/>
  <c r="P29" i="64"/>
  <c r="R29" i="64" s="1"/>
  <c r="A29" i="64"/>
  <c r="P28" i="64"/>
  <c r="R28" i="64" s="1"/>
  <c r="A28" i="64"/>
  <c r="R27" i="64"/>
  <c r="P27" i="64"/>
  <c r="BD26" i="64" s="1"/>
  <c r="A27" i="64"/>
  <c r="P26" i="64"/>
  <c r="R26" i="64" s="1"/>
  <c r="A26" i="64"/>
  <c r="P25" i="64"/>
  <c r="BD24" i="64" s="1"/>
  <c r="A25" i="64"/>
  <c r="P24" i="64"/>
  <c r="R24" i="64" s="1"/>
  <c r="A24" i="64"/>
  <c r="R23" i="64"/>
  <c r="P23" i="64"/>
  <c r="BD22" i="64" s="1"/>
  <c r="A23" i="64"/>
  <c r="P22" i="64"/>
  <c r="R22" i="64" s="1"/>
  <c r="A22" i="64"/>
  <c r="P21" i="64"/>
  <c r="R21" i="64" s="1"/>
  <c r="A21" i="64"/>
  <c r="P20" i="64"/>
  <c r="R20" i="64" s="1"/>
  <c r="A20" i="64"/>
  <c r="R19" i="64"/>
  <c r="P19" i="64"/>
  <c r="A19" i="64"/>
  <c r="BD18" i="64"/>
  <c r="P18" i="64"/>
  <c r="R18" i="64" s="1"/>
  <c r="A18" i="64"/>
  <c r="P17" i="64"/>
  <c r="R17" i="64" s="1"/>
  <c r="A17" i="64"/>
  <c r="R16" i="64"/>
  <c r="P16" i="64"/>
  <c r="R15" i="64"/>
  <c r="P15" i="64"/>
  <c r="P14" i="64"/>
  <c r="R14" i="64" s="1"/>
  <c r="BD13" i="64"/>
  <c r="P13" i="64"/>
  <c r="R13" i="64" s="1"/>
  <c r="A13" i="64"/>
  <c r="BD12" i="64"/>
  <c r="P12" i="64"/>
  <c r="R12" i="64" s="1"/>
  <c r="A12" i="64"/>
  <c r="P11" i="64"/>
  <c r="R11" i="64" s="1"/>
  <c r="A11" i="64"/>
  <c r="P10" i="64"/>
  <c r="R10" i="64" s="1"/>
  <c r="A10" i="64"/>
  <c r="P9" i="64"/>
  <c r="R9" i="64" s="1"/>
  <c r="A9" i="64"/>
  <c r="P8" i="64"/>
  <c r="R8" i="64" s="1"/>
  <c r="A8" i="64"/>
  <c r="P7" i="64"/>
  <c r="A7" i="64"/>
  <c r="A5" i="64"/>
  <c r="A3" i="64"/>
  <c r="F27" i="62"/>
  <c r="H25" i="62"/>
  <c r="G25" i="62"/>
  <c r="C9" i="62"/>
  <c r="D8" i="62"/>
  <c r="C8" i="62"/>
  <c r="C7" i="62"/>
  <c r="A5" i="62"/>
  <c r="A3" i="62"/>
  <c r="A33" i="61"/>
  <c r="T32" i="61"/>
  <c r="A32" i="61"/>
  <c r="F31" i="61"/>
  <c r="T29" i="61"/>
  <c r="T31" i="61" s="1"/>
  <c r="R29" i="61"/>
  <c r="R31" i="61" s="1"/>
  <c r="N29" i="61"/>
  <c r="M30" i="61" s="1"/>
  <c r="M31" i="61" s="1"/>
  <c r="M29" i="61"/>
  <c r="L29" i="61"/>
  <c r="L31" i="61" s="1"/>
  <c r="K29" i="61"/>
  <c r="J30" i="61" s="1"/>
  <c r="J29" i="61"/>
  <c r="I29" i="61"/>
  <c r="I31" i="61" s="1"/>
  <c r="BA28" i="61"/>
  <c r="Q28" i="61"/>
  <c r="P28" i="61"/>
  <c r="O28" i="61"/>
  <c r="A28" i="61"/>
  <c r="Q27" i="61"/>
  <c r="P27" i="61"/>
  <c r="O27" i="61"/>
  <c r="A27" i="61"/>
  <c r="BA26" i="61"/>
  <c r="Q26" i="61"/>
  <c r="P26" i="61"/>
  <c r="O26" i="61"/>
  <c r="A26" i="61"/>
  <c r="Q25" i="61"/>
  <c r="P25" i="61"/>
  <c r="BA25" i="61" s="1"/>
  <c r="O25" i="61"/>
  <c r="A25" i="61"/>
  <c r="Q24" i="61"/>
  <c r="P24" i="61"/>
  <c r="U24" i="61" s="1"/>
  <c r="O24" i="61"/>
  <c r="A24" i="61"/>
  <c r="Q23" i="61"/>
  <c r="P23" i="61"/>
  <c r="BA23" i="61" s="1"/>
  <c r="O23" i="61"/>
  <c r="A23" i="61"/>
  <c r="Q22" i="61"/>
  <c r="P22" i="61"/>
  <c r="BA22" i="61" s="1"/>
  <c r="O22" i="61"/>
  <c r="A22" i="61"/>
  <c r="BA21" i="61"/>
  <c r="U21" i="61"/>
  <c r="Q21" i="61"/>
  <c r="P21" i="61"/>
  <c r="O21" i="61"/>
  <c r="A21" i="61"/>
  <c r="Q20" i="61"/>
  <c r="P20" i="61"/>
  <c r="BA20" i="61" s="1"/>
  <c r="O20" i="61"/>
  <c r="A20" i="61"/>
  <c r="Q19" i="61"/>
  <c r="P19" i="61"/>
  <c r="BA19" i="61" s="1"/>
  <c r="O19" i="61"/>
  <c r="A19" i="61"/>
  <c r="Q18" i="61"/>
  <c r="P18" i="61"/>
  <c r="O18" i="61"/>
  <c r="Q17" i="61"/>
  <c r="P17" i="61"/>
  <c r="O17" i="61"/>
  <c r="Q16" i="61"/>
  <c r="P16" i="61"/>
  <c r="O16" i="61"/>
  <c r="BA15" i="61"/>
  <c r="Q15" i="61"/>
  <c r="P15" i="61"/>
  <c r="O15" i="61"/>
  <c r="A15" i="61"/>
  <c r="Q14" i="61"/>
  <c r="P14" i="61"/>
  <c r="BA14" i="61" s="1"/>
  <c r="O14" i="61"/>
  <c r="A14" i="61"/>
  <c r="Q13" i="61"/>
  <c r="P13" i="61"/>
  <c r="U13" i="61" s="1"/>
  <c r="O13" i="61"/>
  <c r="A13" i="61"/>
  <c r="Q12" i="61"/>
  <c r="P12" i="61"/>
  <c r="U12" i="61" s="1"/>
  <c r="O12" i="61"/>
  <c r="A12" i="61"/>
  <c r="Q11" i="61"/>
  <c r="P11" i="61"/>
  <c r="O11" i="61"/>
  <c r="A11" i="61"/>
  <c r="Q10" i="61"/>
  <c r="P10" i="61"/>
  <c r="O10" i="61"/>
  <c r="A10" i="61"/>
  <c r="Q9" i="61"/>
  <c r="P9" i="61"/>
  <c r="BA9" i="61" s="1"/>
  <c r="O9" i="61"/>
  <c r="A9" i="61"/>
  <c r="U8" i="61"/>
  <c r="Q8" i="61"/>
  <c r="P8" i="61"/>
  <c r="BA8" i="61" s="1"/>
  <c r="O8" i="61"/>
  <c r="A8" i="61"/>
  <c r="A5" i="61"/>
  <c r="A3" i="61"/>
  <c r="A94" i="60"/>
  <c r="S93" i="60"/>
  <c r="A93" i="60"/>
  <c r="T92" i="60"/>
  <c r="T90" i="60"/>
  <c r="Q89" i="60"/>
  <c r="F89" i="60"/>
  <c r="T33" i="60"/>
  <c r="T32" i="60"/>
  <c r="T31" i="60"/>
  <c r="T30" i="60"/>
  <c r="S27" i="60"/>
  <c r="R27" i="60"/>
  <c r="Q27" i="60"/>
  <c r="F27" i="60"/>
  <c r="R23" i="60"/>
  <c r="Q23" i="60"/>
  <c r="F23" i="60"/>
  <c r="T22" i="60"/>
  <c r="T21" i="60"/>
  <c r="T20" i="60"/>
  <c r="T19" i="60"/>
  <c r="T18" i="60"/>
  <c r="R17" i="60"/>
  <c r="R90" i="60" s="1"/>
  <c r="F17" i="60"/>
  <c r="T16" i="60"/>
  <c r="T15" i="60"/>
  <c r="T14" i="60"/>
  <c r="T13" i="60"/>
  <c r="T12" i="60"/>
  <c r="T11" i="60"/>
  <c r="T10" i="60"/>
  <c r="T9" i="60"/>
  <c r="T8" i="60"/>
  <c r="A5" i="60"/>
  <c r="A3" i="60"/>
  <c r="A31" i="59"/>
  <c r="J30" i="59"/>
  <c r="A30" i="59"/>
  <c r="J29" i="59"/>
  <c r="K29" i="59" s="1"/>
  <c r="I29" i="59"/>
  <c r="AL28" i="59" s="1"/>
  <c r="H29" i="59"/>
  <c r="G29" i="59"/>
  <c r="L28" i="59"/>
  <c r="K28" i="59"/>
  <c r="A28" i="59"/>
  <c r="AL27" i="59"/>
  <c r="L27" i="59"/>
  <c r="K27" i="59"/>
  <c r="A27" i="59"/>
  <c r="AL26" i="59"/>
  <c r="L26" i="59"/>
  <c r="K26" i="59"/>
  <c r="A26" i="59"/>
  <c r="AL25" i="59"/>
  <c r="L25" i="59"/>
  <c r="K25" i="59"/>
  <c r="A25" i="59"/>
  <c r="AL24" i="59"/>
  <c r="L24" i="59"/>
  <c r="K24" i="59"/>
  <c r="A24" i="59"/>
  <c r="AL23" i="59"/>
  <c r="L23" i="59"/>
  <c r="K23" i="59"/>
  <c r="A23" i="59"/>
  <c r="AL22" i="59"/>
  <c r="L22" i="59"/>
  <c r="K22" i="59"/>
  <c r="A22" i="59"/>
  <c r="AL21" i="59"/>
  <c r="L21" i="59"/>
  <c r="K21" i="59"/>
  <c r="A21" i="59"/>
  <c r="AL20" i="59"/>
  <c r="L20" i="59"/>
  <c r="K20" i="59"/>
  <c r="A20" i="59"/>
  <c r="K19" i="59"/>
  <c r="K18" i="59"/>
  <c r="AL17" i="59"/>
  <c r="L17" i="59"/>
  <c r="K17" i="59"/>
  <c r="A17" i="59"/>
  <c r="AL16" i="59"/>
  <c r="L16" i="59"/>
  <c r="K16" i="59"/>
  <c r="A16" i="59"/>
  <c r="AL15" i="59"/>
  <c r="L15" i="59"/>
  <c r="K15" i="59"/>
  <c r="A15" i="59"/>
  <c r="AL14" i="59"/>
  <c r="L14" i="59"/>
  <c r="K14" i="59"/>
  <c r="A14" i="59"/>
  <c r="AL13" i="59"/>
  <c r="L13" i="59"/>
  <c r="K13" i="59"/>
  <c r="A13" i="59"/>
  <c r="AL12" i="59"/>
  <c r="L12" i="59"/>
  <c r="K12" i="59"/>
  <c r="A12" i="59"/>
  <c r="AL11" i="59"/>
  <c r="L11" i="59"/>
  <c r="K11" i="59"/>
  <c r="A11" i="59"/>
  <c r="AL10" i="59"/>
  <c r="L10" i="59"/>
  <c r="K10" i="59"/>
  <c r="A10" i="59"/>
  <c r="AL9" i="59"/>
  <c r="L9" i="59"/>
  <c r="K9" i="59"/>
  <c r="A9" i="59"/>
  <c r="AL8" i="59"/>
  <c r="L8" i="59"/>
  <c r="K8" i="59"/>
  <c r="A8" i="59"/>
  <c r="AL7" i="59"/>
  <c r="L7" i="59"/>
  <c r="K7" i="59"/>
  <c r="A7" i="59"/>
  <c r="A5" i="59"/>
  <c r="A3" i="59"/>
  <c r="A32" i="58"/>
  <c r="S31" i="58"/>
  <c r="A31" i="58"/>
  <c r="L28" i="58"/>
  <c r="K29" i="58" s="1"/>
  <c r="K28" i="58"/>
  <c r="I28" i="58"/>
  <c r="H28" i="58"/>
  <c r="G29" i="58" s="1"/>
  <c r="G28" i="58"/>
  <c r="G30" i="58" s="1"/>
  <c r="C30" i="35" s="1"/>
  <c r="C49" i="8" s="1"/>
  <c r="E28" i="58"/>
  <c r="S27" i="58"/>
  <c r="P27" i="58"/>
  <c r="O27" i="58"/>
  <c r="AY28" i="58" s="1"/>
  <c r="M27" i="58"/>
  <c r="A27" i="58"/>
  <c r="AY26" i="58"/>
  <c r="S26" i="58"/>
  <c r="P26" i="58"/>
  <c r="O26" i="58"/>
  <c r="M26" i="58"/>
  <c r="A26" i="58"/>
  <c r="S25" i="58"/>
  <c r="P25" i="58"/>
  <c r="O25" i="58"/>
  <c r="N25" i="58" s="1"/>
  <c r="M25" i="58"/>
  <c r="A25" i="58"/>
  <c r="S24" i="58"/>
  <c r="P24" i="58"/>
  <c r="O24" i="58"/>
  <c r="M24" i="58"/>
  <c r="S23" i="58"/>
  <c r="P23" i="58"/>
  <c r="O23" i="58"/>
  <c r="M23" i="58"/>
  <c r="A23" i="58"/>
  <c r="S22" i="58"/>
  <c r="P22" i="58"/>
  <c r="O22" i="58"/>
  <c r="AY23" i="58" s="1"/>
  <c r="M22" i="58"/>
  <c r="A22" i="58"/>
  <c r="S21" i="58"/>
  <c r="P21" i="58"/>
  <c r="O21" i="58"/>
  <c r="AY22" i="58" s="1"/>
  <c r="M21" i="58"/>
  <c r="A21" i="58"/>
  <c r="S20" i="58"/>
  <c r="P20" i="58"/>
  <c r="O20" i="58"/>
  <c r="AY21" i="58" s="1"/>
  <c r="M20" i="58"/>
  <c r="A20" i="58"/>
  <c r="S19" i="58"/>
  <c r="P19" i="58"/>
  <c r="O19" i="58"/>
  <c r="AY20" i="58" s="1"/>
  <c r="M19" i="58"/>
  <c r="A19" i="58"/>
  <c r="S18" i="58"/>
  <c r="P18" i="58"/>
  <c r="O18" i="58"/>
  <c r="AY19" i="58" s="1"/>
  <c r="M18" i="58"/>
  <c r="A18" i="58"/>
  <c r="S17" i="58"/>
  <c r="P17" i="58"/>
  <c r="O17" i="58"/>
  <c r="M17" i="58"/>
  <c r="A17" i="58"/>
  <c r="S16" i="58"/>
  <c r="P16" i="58"/>
  <c r="O16" i="58"/>
  <c r="M16" i="58"/>
  <c r="A16" i="58"/>
  <c r="S15" i="58"/>
  <c r="P15" i="58"/>
  <c r="O15" i="58"/>
  <c r="M15" i="58"/>
  <c r="A15" i="58"/>
  <c r="S14" i="58"/>
  <c r="P14" i="58"/>
  <c r="O14" i="58"/>
  <c r="AY15" i="58" s="1"/>
  <c r="M14" i="58"/>
  <c r="A14" i="58"/>
  <c r="S13" i="58"/>
  <c r="P13" i="58"/>
  <c r="O13" i="58"/>
  <c r="AY14" i="58" s="1"/>
  <c r="M13" i="58"/>
  <c r="A13" i="58"/>
  <c r="S12" i="58"/>
  <c r="P12" i="58"/>
  <c r="O12" i="58"/>
  <c r="AY13" i="58" s="1"/>
  <c r="M12" i="58"/>
  <c r="A12" i="58"/>
  <c r="S11" i="58"/>
  <c r="P11" i="58"/>
  <c r="O11" i="58"/>
  <c r="AY12" i="58" s="1"/>
  <c r="M11" i="58"/>
  <c r="A11" i="58"/>
  <c r="S10" i="58"/>
  <c r="P10" i="58"/>
  <c r="O10" i="58"/>
  <c r="AY11" i="58" s="1"/>
  <c r="M10" i="58"/>
  <c r="A10" i="58"/>
  <c r="S9" i="58"/>
  <c r="P9" i="58"/>
  <c r="O9" i="58"/>
  <c r="M9" i="58"/>
  <c r="A9" i="58"/>
  <c r="S8" i="58"/>
  <c r="P8" i="58"/>
  <c r="O8" i="58"/>
  <c r="M8" i="58"/>
  <c r="A8" i="58"/>
  <c r="A5" i="58"/>
  <c r="A3" i="58"/>
  <c r="A35" i="57"/>
  <c r="AD34" i="57"/>
  <c r="A34" i="57"/>
  <c r="BK33" i="57"/>
  <c r="BK32" i="57"/>
  <c r="T32" i="57"/>
  <c r="BK31" i="57"/>
  <c r="U31" i="57"/>
  <c r="P31" i="57"/>
  <c r="O32" i="57" s="1"/>
  <c r="BK30" i="57"/>
  <c r="AD30" i="57"/>
  <c r="Z30" i="57"/>
  <c r="X30" i="57"/>
  <c r="Y30" i="57" s="1"/>
  <c r="AE30" i="57" s="1"/>
  <c r="W30" i="57"/>
  <c r="V30" i="57"/>
  <c r="T30" i="57"/>
  <c r="O30" i="57"/>
  <c r="A30" i="57"/>
  <c r="BK29" i="57"/>
  <c r="AD29" i="57"/>
  <c r="Z29" i="57"/>
  <c r="X29" i="57"/>
  <c r="W29" i="57"/>
  <c r="Y29" i="57" s="1"/>
  <c r="V29" i="57"/>
  <c r="T29" i="57"/>
  <c r="O29" i="57"/>
  <c r="A29" i="57"/>
  <c r="BK28" i="57"/>
  <c r="AD28" i="57"/>
  <c r="Z28" i="57"/>
  <c r="X28" i="57"/>
  <c r="W28" i="57"/>
  <c r="V28" i="57"/>
  <c r="T28" i="57"/>
  <c r="O28" i="57"/>
  <c r="A28" i="57"/>
  <c r="BK27" i="57"/>
  <c r="AD27" i="57"/>
  <c r="Z27" i="57"/>
  <c r="X27" i="57"/>
  <c r="Y27" i="57" s="1"/>
  <c r="W27" i="57"/>
  <c r="V27" i="57"/>
  <c r="T27" i="57"/>
  <c r="O27" i="57"/>
  <c r="A27" i="57"/>
  <c r="BK26" i="57"/>
  <c r="AD26" i="57"/>
  <c r="Z26" i="57"/>
  <c r="X26" i="57"/>
  <c r="W26" i="57"/>
  <c r="V26" i="57"/>
  <c r="T26" i="57"/>
  <c r="O26" i="57"/>
  <c r="A26" i="57"/>
  <c r="BK25" i="57"/>
  <c r="AD25" i="57"/>
  <c r="Z25" i="57"/>
  <c r="X25" i="57"/>
  <c r="W25" i="57"/>
  <c r="V25" i="57"/>
  <c r="Y25" i="57" s="1"/>
  <c r="AE25" i="57" s="1"/>
  <c r="T25" i="57"/>
  <c r="O25" i="57"/>
  <c r="A25" i="57"/>
  <c r="BK24" i="57"/>
  <c r="AD24" i="57"/>
  <c r="Z24" i="57"/>
  <c r="X24" i="57"/>
  <c r="Y24" i="57" s="1"/>
  <c r="AE24" i="57" s="1"/>
  <c r="W24" i="57"/>
  <c r="V24" i="57"/>
  <c r="T24" i="57"/>
  <c r="O24" i="57"/>
  <c r="A24" i="57"/>
  <c r="AD23" i="57"/>
  <c r="Z23" i="57"/>
  <c r="X23" i="57"/>
  <c r="W23" i="57"/>
  <c r="V23" i="57"/>
  <c r="AD22" i="57"/>
  <c r="Z22" i="57"/>
  <c r="X22" i="57"/>
  <c r="W22" i="57"/>
  <c r="V22" i="57"/>
  <c r="AD21" i="57"/>
  <c r="Z21" i="57"/>
  <c r="X21" i="57"/>
  <c r="W21" i="57"/>
  <c r="V21" i="57"/>
  <c r="BK20" i="57"/>
  <c r="AD20" i="57"/>
  <c r="Z20" i="57"/>
  <c r="Y20" i="57"/>
  <c r="AE20" i="57" s="1"/>
  <c r="X20" i="57"/>
  <c r="W20" i="57"/>
  <c r="V20" i="57"/>
  <c r="T20" i="57"/>
  <c r="O20" i="57"/>
  <c r="A20" i="57"/>
  <c r="BK19" i="57"/>
  <c r="AD19" i="57"/>
  <c r="Z19" i="57"/>
  <c r="X19" i="57"/>
  <c r="W19" i="57"/>
  <c r="V19" i="57"/>
  <c r="T19" i="57"/>
  <c r="O19" i="57"/>
  <c r="A19" i="57"/>
  <c r="BK18" i="57"/>
  <c r="AD18" i="57"/>
  <c r="Z18" i="57"/>
  <c r="Y18" i="57"/>
  <c r="X18" i="57"/>
  <c r="W18" i="57"/>
  <c r="V18" i="57"/>
  <c r="T18" i="57"/>
  <c r="O18" i="57"/>
  <c r="A18" i="57"/>
  <c r="BK17" i="57"/>
  <c r="AD17" i="57"/>
  <c r="Z17" i="57"/>
  <c r="X17" i="57"/>
  <c r="W17" i="57"/>
  <c r="V17" i="57"/>
  <c r="Y17" i="57" s="1"/>
  <c r="AE17" i="57" s="1"/>
  <c r="T17" i="57"/>
  <c r="O17" i="57"/>
  <c r="A17" i="57"/>
  <c r="BK16" i="57"/>
  <c r="AD16" i="57"/>
  <c r="Z16" i="57"/>
  <c r="X16" i="57"/>
  <c r="W16" i="57"/>
  <c r="Y16" i="57" s="1"/>
  <c r="AE16" i="57" s="1"/>
  <c r="V16" i="57"/>
  <c r="T16" i="57"/>
  <c r="O16" i="57"/>
  <c r="A16" i="57"/>
  <c r="BK15" i="57"/>
  <c r="AD15" i="57"/>
  <c r="Z15" i="57"/>
  <c r="X15" i="57"/>
  <c r="W15" i="57"/>
  <c r="V15" i="57"/>
  <c r="T15" i="57"/>
  <c r="O15" i="57"/>
  <c r="A15" i="57"/>
  <c r="BK14" i="57"/>
  <c r="AD14" i="57"/>
  <c r="Z14" i="57"/>
  <c r="X14" i="57"/>
  <c r="W14" i="57"/>
  <c r="V14" i="57"/>
  <c r="Y14" i="57" s="1"/>
  <c r="AE14" i="57" s="1"/>
  <c r="T14" i="57"/>
  <c r="O14" i="57"/>
  <c r="A14" i="57"/>
  <c r="BK13" i="57"/>
  <c r="AD13" i="57"/>
  <c r="Z13" i="57"/>
  <c r="X13" i="57"/>
  <c r="W13" i="57"/>
  <c r="V13" i="57"/>
  <c r="T13" i="57"/>
  <c r="O13" i="57"/>
  <c r="A13" i="57"/>
  <c r="BK12" i="57"/>
  <c r="AD12" i="57"/>
  <c r="Z12" i="57"/>
  <c r="X12" i="57"/>
  <c r="W12" i="57"/>
  <c r="V12" i="57"/>
  <c r="Y12" i="57" s="1"/>
  <c r="AE12" i="57" s="1"/>
  <c r="T12" i="57"/>
  <c r="O12" i="57"/>
  <c r="A12" i="57"/>
  <c r="BK11" i="57"/>
  <c r="AD11" i="57"/>
  <c r="Z11" i="57"/>
  <c r="X11" i="57"/>
  <c r="W11" i="57"/>
  <c r="V11" i="57"/>
  <c r="Y11" i="57" s="1"/>
  <c r="AE11" i="57" s="1"/>
  <c r="T11" i="57"/>
  <c r="O11" i="57"/>
  <c r="A11" i="57"/>
  <c r="BK10" i="57"/>
  <c r="AD10" i="57"/>
  <c r="Z10" i="57"/>
  <c r="X10" i="57"/>
  <c r="Y10" i="57" s="1"/>
  <c r="AE10" i="57" s="1"/>
  <c r="W10" i="57"/>
  <c r="V10" i="57"/>
  <c r="T10" i="57"/>
  <c r="O10" i="57"/>
  <c r="A10" i="57"/>
  <c r="BK9" i="57"/>
  <c r="AD9" i="57"/>
  <c r="Z9" i="57"/>
  <c r="X9" i="57"/>
  <c r="W9" i="57"/>
  <c r="V9" i="57"/>
  <c r="T9" i="57"/>
  <c r="O9" i="57"/>
  <c r="A9" i="57"/>
  <c r="BK8" i="57"/>
  <c r="AD8" i="57"/>
  <c r="AD31" i="57" s="1"/>
  <c r="Z8" i="57"/>
  <c r="X8" i="57"/>
  <c r="W8" i="57"/>
  <c r="V8" i="57"/>
  <c r="T8" i="57"/>
  <c r="O8" i="57"/>
  <c r="A8" i="57"/>
  <c r="A5" i="57"/>
  <c r="A3" i="57"/>
  <c r="A35" i="56"/>
  <c r="T34" i="56"/>
  <c r="A34" i="56"/>
  <c r="AZ33" i="56"/>
  <c r="AZ32" i="56"/>
  <c r="AZ31" i="56"/>
  <c r="T31" i="56"/>
  <c r="T33" i="56" s="1"/>
  <c r="Q31" i="56"/>
  <c r="P32" i="56" s="1"/>
  <c r="P31" i="56"/>
  <c r="O31" i="56"/>
  <c r="N32" i="56" s="1"/>
  <c r="N33" i="56" s="1"/>
  <c r="N31" i="56"/>
  <c r="AZ30" i="56"/>
  <c r="S30" i="56"/>
  <c r="R30" i="56"/>
  <c r="A30" i="56"/>
  <c r="BD29" i="56"/>
  <c r="AZ29" i="56"/>
  <c r="U29" i="56"/>
  <c r="S29" i="56"/>
  <c r="R29" i="56"/>
  <c r="A29" i="56"/>
  <c r="AZ28" i="56"/>
  <c r="U28" i="56"/>
  <c r="S28" i="56"/>
  <c r="R28" i="56"/>
  <c r="BD28" i="56" s="1"/>
  <c r="A28" i="56"/>
  <c r="AZ27" i="56"/>
  <c r="S27" i="56"/>
  <c r="R27" i="56"/>
  <c r="A27" i="56"/>
  <c r="AZ26" i="56"/>
  <c r="S26" i="56"/>
  <c r="R26" i="56"/>
  <c r="A26" i="56"/>
  <c r="AZ25" i="56"/>
  <c r="S25" i="56"/>
  <c r="R25" i="56"/>
  <c r="BD25" i="56" s="1"/>
  <c r="A25" i="56"/>
  <c r="AZ24" i="56"/>
  <c r="S24" i="56"/>
  <c r="BD24" i="56" s="1"/>
  <c r="R24" i="56"/>
  <c r="U24" i="56" s="1"/>
  <c r="A24" i="56"/>
  <c r="S23" i="56"/>
  <c r="R23" i="56"/>
  <c r="S22" i="56"/>
  <c r="U22" i="56" s="1"/>
  <c r="R22" i="56"/>
  <c r="S21" i="56"/>
  <c r="R21" i="56"/>
  <c r="U21" i="56" s="1"/>
  <c r="AZ20" i="56"/>
  <c r="S20" i="56"/>
  <c r="U20" i="56" s="1"/>
  <c r="R20" i="56"/>
  <c r="A20" i="56"/>
  <c r="AZ19" i="56"/>
  <c r="S19" i="56"/>
  <c r="R19" i="56"/>
  <c r="U19" i="56" s="1"/>
  <c r="A19" i="56"/>
  <c r="AZ18" i="56"/>
  <c r="U18" i="56"/>
  <c r="S18" i="56"/>
  <c r="BD18" i="56" s="1"/>
  <c r="R18" i="56"/>
  <c r="A18" i="56"/>
  <c r="AZ17" i="56"/>
  <c r="S17" i="56"/>
  <c r="R17" i="56"/>
  <c r="A17" i="56"/>
  <c r="AZ16" i="56"/>
  <c r="S16" i="56"/>
  <c r="U16" i="56" s="1"/>
  <c r="R16" i="56"/>
  <c r="A16" i="56"/>
  <c r="AZ15" i="56"/>
  <c r="S15" i="56"/>
  <c r="R15" i="56"/>
  <c r="U15" i="56" s="1"/>
  <c r="A15" i="56"/>
  <c r="AZ14" i="56"/>
  <c r="S14" i="56"/>
  <c r="R14" i="56"/>
  <c r="BD14" i="56" s="1"/>
  <c r="A14" i="56"/>
  <c r="AZ13" i="56"/>
  <c r="S13" i="56"/>
  <c r="BD13" i="56" s="1"/>
  <c r="R13" i="56"/>
  <c r="A13" i="56"/>
  <c r="AZ12" i="56"/>
  <c r="S12" i="56"/>
  <c r="R12" i="56"/>
  <c r="BD12" i="56" s="1"/>
  <c r="A12" i="56"/>
  <c r="AZ11" i="56"/>
  <c r="S11" i="56"/>
  <c r="R11" i="56"/>
  <c r="A11" i="56"/>
  <c r="AZ10" i="56"/>
  <c r="U10" i="56"/>
  <c r="S10" i="56"/>
  <c r="R10" i="56"/>
  <c r="BD10" i="56" s="1"/>
  <c r="A10" i="56"/>
  <c r="AZ9" i="56"/>
  <c r="S9" i="56"/>
  <c r="BD9" i="56" s="1"/>
  <c r="R9" i="56"/>
  <c r="A9" i="56"/>
  <c r="AZ8" i="56"/>
  <c r="S8" i="56"/>
  <c r="R8" i="56"/>
  <c r="A8" i="56"/>
  <c r="A5" i="56"/>
  <c r="A3" i="56"/>
  <c r="F28" i="55"/>
  <c r="C26" i="55"/>
  <c r="F7" i="55"/>
  <c r="D7" i="55"/>
  <c r="C7" i="55"/>
  <c r="A5" i="55"/>
  <c r="A3" i="55"/>
  <c r="A30" i="94"/>
  <c r="X29" i="94"/>
  <c r="A29" i="94"/>
  <c r="X28" i="94"/>
  <c r="V28" i="94"/>
  <c r="U28" i="94"/>
  <c r="K12" i="47" s="1"/>
  <c r="T28" i="94"/>
  <c r="Y28" i="94" s="1"/>
  <c r="S28" i="94"/>
  <c r="Y27" i="94"/>
  <c r="Y26" i="94"/>
  <c r="Y25" i="94"/>
  <c r="Y24" i="94"/>
  <c r="Y23" i="94"/>
  <c r="Y22" i="94"/>
  <c r="Y21" i="94"/>
  <c r="Y20" i="94"/>
  <c r="Y19" i="94"/>
  <c r="Y18" i="94"/>
  <c r="Y17" i="94"/>
  <c r="Y16" i="94"/>
  <c r="Y15" i="94"/>
  <c r="Y14" i="94"/>
  <c r="Y13" i="94"/>
  <c r="Y12" i="94"/>
  <c r="Y11" i="94"/>
  <c r="Y10" i="94"/>
  <c r="Y9" i="94"/>
  <c r="Y8" i="94"/>
  <c r="A5" i="94"/>
  <c r="A3" i="94"/>
  <c r="A32" i="54"/>
  <c r="P31" i="54"/>
  <c r="A31" i="54"/>
  <c r="P30" i="54"/>
  <c r="N30" i="54"/>
  <c r="M30" i="54"/>
  <c r="L30" i="54"/>
  <c r="O29" i="54"/>
  <c r="Q29" i="54" s="1"/>
  <c r="A29" i="54"/>
  <c r="O28" i="54"/>
  <c r="BC28" i="54" s="1"/>
  <c r="A28" i="54"/>
  <c r="O27" i="54"/>
  <c r="Q27" i="54" s="1"/>
  <c r="A27" i="54"/>
  <c r="O26" i="54"/>
  <c r="BC26" i="54" s="1"/>
  <c r="A26" i="54"/>
  <c r="BC25" i="54"/>
  <c r="O25" i="54"/>
  <c r="Q25" i="54" s="1"/>
  <c r="A25" i="54"/>
  <c r="O24" i="54"/>
  <c r="BC24" i="54" s="1"/>
  <c r="A24" i="54"/>
  <c r="O23" i="54"/>
  <c r="Q23" i="54" s="1"/>
  <c r="A23" i="54"/>
  <c r="O22" i="54"/>
  <c r="BC22" i="54" s="1"/>
  <c r="A22" i="54"/>
  <c r="O21" i="54"/>
  <c r="Q21" i="54" s="1"/>
  <c r="Q20" i="54"/>
  <c r="O20" i="54"/>
  <c r="O19" i="54"/>
  <c r="A19" i="54"/>
  <c r="O18" i="54"/>
  <c r="Q18" i="54" s="1"/>
  <c r="A18" i="54"/>
  <c r="O17" i="54"/>
  <c r="A17" i="54"/>
  <c r="O16" i="54"/>
  <c r="Q16" i="54" s="1"/>
  <c r="A16" i="54"/>
  <c r="O15" i="54"/>
  <c r="A15" i="54"/>
  <c r="BC14" i="54"/>
  <c r="O14" i="54"/>
  <c r="Q14" i="54" s="1"/>
  <c r="A14" i="54"/>
  <c r="O13" i="54"/>
  <c r="A13" i="54"/>
  <c r="O12" i="54"/>
  <c r="Q12" i="54" s="1"/>
  <c r="A12" i="54"/>
  <c r="O11" i="54"/>
  <c r="A11" i="54"/>
  <c r="BC10" i="54"/>
  <c r="O10" i="54"/>
  <c r="Q10" i="54" s="1"/>
  <c r="A10" i="54"/>
  <c r="O9" i="54"/>
  <c r="A9" i="54"/>
  <c r="O8" i="54"/>
  <c r="A8" i="54"/>
  <c r="A5" i="54"/>
  <c r="A3" i="54"/>
  <c r="A36" i="53"/>
  <c r="W35" i="53"/>
  <c r="A35" i="53"/>
  <c r="BL34" i="53"/>
  <c r="BJ34" i="53"/>
  <c r="BI34" i="53"/>
  <c r="BC34" i="53"/>
  <c r="BE34" i="53" s="1"/>
  <c r="BO34" i="53" s="1"/>
  <c r="BA34" i="53"/>
  <c r="BL33" i="53"/>
  <c r="BJ33" i="53"/>
  <c r="BI33" i="53"/>
  <c r="BC33" i="53"/>
  <c r="BE33" i="53" s="1"/>
  <c r="BO33" i="53" s="1"/>
  <c r="BA33" i="53"/>
  <c r="BL32" i="53"/>
  <c r="BJ32" i="53"/>
  <c r="BI32" i="53"/>
  <c r="BK32" i="53" s="1"/>
  <c r="BN32" i="53" s="1"/>
  <c r="BC32" i="53"/>
  <c r="BE32" i="53" s="1"/>
  <c r="BO32" i="53" s="1"/>
  <c r="BA32" i="53"/>
  <c r="W32" i="53"/>
  <c r="W34" i="53" s="1"/>
  <c r="U32" i="53"/>
  <c r="U34" i="53" s="1"/>
  <c r="Q32" i="53"/>
  <c r="P33" i="53" s="1"/>
  <c r="P34" i="53" s="1"/>
  <c r="P32" i="53"/>
  <c r="O32" i="53"/>
  <c r="O34" i="53" s="1"/>
  <c r="N32" i="53"/>
  <c r="M33" i="53" s="1"/>
  <c r="M32" i="53"/>
  <c r="D17" i="47" s="1"/>
  <c r="L32" i="53"/>
  <c r="L34" i="53" s="1"/>
  <c r="BL31" i="53"/>
  <c r="BJ31" i="53"/>
  <c r="BI31" i="53"/>
  <c r="BE31" i="53"/>
  <c r="BO31" i="53" s="1"/>
  <c r="BC31" i="53"/>
  <c r="BA31" i="53"/>
  <c r="T31" i="53"/>
  <c r="X31" i="53" s="1"/>
  <c r="S31" i="53"/>
  <c r="R31" i="53"/>
  <c r="A31" i="53"/>
  <c r="BL30" i="53"/>
  <c r="BJ30" i="53"/>
  <c r="BI30" i="53"/>
  <c r="BC30" i="53"/>
  <c r="BE30" i="53" s="1"/>
  <c r="BO30" i="53" s="1"/>
  <c r="BA30" i="53"/>
  <c r="T30" i="53"/>
  <c r="S30" i="53"/>
  <c r="X30" i="53" s="1"/>
  <c r="R30" i="53"/>
  <c r="A30" i="53"/>
  <c r="BL29" i="53"/>
  <c r="BK29" i="53"/>
  <c r="BN29" i="53" s="1"/>
  <c r="BJ29" i="53"/>
  <c r="BI29" i="53"/>
  <c r="BC29" i="53"/>
  <c r="BE29" i="53" s="1"/>
  <c r="BO29" i="53" s="1"/>
  <c r="BA29" i="53"/>
  <c r="T29" i="53"/>
  <c r="S29" i="53"/>
  <c r="R29" i="53"/>
  <c r="A29" i="53"/>
  <c r="BL28" i="53"/>
  <c r="BJ28" i="53"/>
  <c r="BI28" i="53"/>
  <c r="BK28" i="53" s="1"/>
  <c r="BN28" i="53" s="1"/>
  <c r="BC28" i="53"/>
  <c r="BE28" i="53" s="1"/>
  <c r="BO28" i="53" s="1"/>
  <c r="BA28" i="53"/>
  <c r="T28" i="53"/>
  <c r="S28" i="53"/>
  <c r="R28" i="53"/>
  <c r="A28" i="53"/>
  <c r="BL27" i="53"/>
  <c r="BJ27" i="53"/>
  <c r="BI27" i="53"/>
  <c r="BC27" i="53"/>
  <c r="BE27" i="53" s="1"/>
  <c r="BO27" i="53" s="1"/>
  <c r="BA27" i="53"/>
  <c r="T27" i="53"/>
  <c r="S27" i="53"/>
  <c r="R27" i="53"/>
  <c r="A27" i="53"/>
  <c r="BO26" i="53"/>
  <c r="BL26" i="53"/>
  <c r="BK26" i="53"/>
  <c r="BN26" i="53" s="1"/>
  <c r="BJ26" i="53"/>
  <c r="BI26" i="53"/>
  <c r="BC26" i="53"/>
  <c r="BE26" i="53" s="1"/>
  <c r="BA26" i="53"/>
  <c r="T26" i="53"/>
  <c r="S26" i="53"/>
  <c r="X26" i="53" s="1"/>
  <c r="R26" i="53"/>
  <c r="A26" i="53"/>
  <c r="BL25" i="53"/>
  <c r="BJ25" i="53"/>
  <c r="BI25" i="53"/>
  <c r="BC25" i="53"/>
  <c r="BE25" i="53" s="1"/>
  <c r="BO25" i="53" s="1"/>
  <c r="BA25" i="53"/>
  <c r="T25" i="53"/>
  <c r="S25" i="53"/>
  <c r="R25" i="53"/>
  <c r="A25" i="53"/>
  <c r="BL24" i="53"/>
  <c r="BJ24" i="53"/>
  <c r="BI24" i="53"/>
  <c r="BK24" i="53" s="1"/>
  <c r="BN24" i="53" s="1"/>
  <c r="BC24" i="53"/>
  <c r="BE24" i="53" s="1"/>
  <c r="BO24" i="53" s="1"/>
  <c r="BA24" i="53"/>
  <c r="T24" i="53"/>
  <c r="S24" i="53"/>
  <c r="X24" i="53" s="1"/>
  <c r="R24" i="53"/>
  <c r="A24" i="53"/>
  <c r="BL23" i="53"/>
  <c r="BJ23" i="53"/>
  <c r="BI23" i="53"/>
  <c r="BE23" i="53"/>
  <c r="BO23" i="53" s="1"/>
  <c r="BC23" i="53"/>
  <c r="BA23" i="53"/>
  <c r="T23" i="53"/>
  <c r="X23" i="53" s="1"/>
  <c r="S23" i="53"/>
  <c r="R23" i="53"/>
  <c r="A23" i="53"/>
  <c r="T22" i="53"/>
  <c r="S22" i="53"/>
  <c r="R22" i="53"/>
  <c r="T21" i="53"/>
  <c r="X21" i="53" s="1"/>
  <c r="S21" i="53"/>
  <c r="R21" i="53"/>
  <c r="T20" i="53"/>
  <c r="S20" i="53"/>
  <c r="X20" i="53" s="1"/>
  <c r="R20" i="53"/>
  <c r="T19" i="53"/>
  <c r="S19" i="53"/>
  <c r="X19" i="53" s="1"/>
  <c r="R19" i="53"/>
  <c r="BL18" i="53"/>
  <c r="BJ18" i="53"/>
  <c r="BK18" i="53" s="1"/>
  <c r="BN18" i="53" s="1"/>
  <c r="BR18" i="53" s="1"/>
  <c r="BI18" i="53"/>
  <c r="BC18" i="53"/>
  <c r="BE18" i="53" s="1"/>
  <c r="BO18" i="53" s="1"/>
  <c r="BA18" i="53"/>
  <c r="T18" i="53"/>
  <c r="S18" i="53"/>
  <c r="X18" i="53" s="1"/>
  <c r="R18" i="53"/>
  <c r="A18" i="53"/>
  <c r="BL17" i="53"/>
  <c r="BJ17" i="53"/>
  <c r="BI17" i="53"/>
  <c r="BE17" i="53"/>
  <c r="BO17" i="53" s="1"/>
  <c r="BC17" i="53"/>
  <c r="BA17" i="53"/>
  <c r="T17" i="53"/>
  <c r="S17" i="53"/>
  <c r="R17" i="53"/>
  <c r="A17" i="53"/>
  <c r="BL16" i="53"/>
  <c r="BJ16" i="53"/>
  <c r="BI16" i="53"/>
  <c r="BK16" i="53" s="1"/>
  <c r="BN16" i="53" s="1"/>
  <c r="BR16" i="53" s="1"/>
  <c r="BC16" i="53"/>
  <c r="BE16" i="53" s="1"/>
  <c r="BO16" i="53" s="1"/>
  <c r="BA16" i="53"/>
  <c r="X16" i="53"/>
  <c r="T16" i="53"/>
  <c r="S16" i="53"/>
  <c r="R16" i="53"/>
  <c r="A16" i="53"/>
  <c r="BL15" i="53"/>
  <c r="BJ15" i="53"/>
  <c r="BI15" i="53"/>
  <c r="BC15" i="53"/>
  <c r="BE15" i="53" s="1"/>
  <c r="BO15" i="53" s="1"/>
  <c r="BA15" i="53"/>
  <c r="T15" i="53"/>
  <c r="X15" i="53" s="1"/>
  <c r="S15" i="53"/>
  <c r="R15" i="53"/>
  <c r="A15" i="53"/>
  <c r="BL14" i="53"/>
  <c r="BJ14" i="53"/>
  <c r="BI14" i="53"/>
  <c r="BK14" i="53" s="1"/>
  <c r="BN14" i="53" s="1"/>
  <c r="BR14" i="53" s="1"/>
  <c r="BC14" i="53"/>
  <c r="BE14" i="53" s="1"/>
  <c r="BO14" i="53" s="1"/>
  <c r="BA14" i="53"/>
  <c r="T14" i="53"/>
  <c r="S14" i="53"/>
  <c r="R14" i="53"/>
  <c r="A14" i="53"/>
  <c r="BL13" i="53"/>
  <c r="BJ13" i="53"/>
  <c r="BI13" i="53"/>
  <c r="BC13" i="53"/>
  <c r="BE13" i="53" s="1"/>
  <c r="BO13" i="53" s="1"/>
  <c r="BA13" i="53"/>
  <c r="T13" i="53"/>
  <c r="S13" i="53"/>
  <c r="R13" i="53"/>
  <c r="A13" i="53"/>
  <c r="BL12" i="53"/>
  <c r="BJ12" i="53"/>
  <c r="BI12" i="53"/>
  <c r="BC12" i="53"/>
  <c r="BE12" i="53" s="1"/>
  <c r="BO12" i="53" s="1"/>
  <c r="BA12" i="53"/>
  <c r="T12" i="53"/>
  <c r="S12" i="53"/>
  <c r="R12" i="53"/>
  <c r="A12" i="53"/>
  <c r="BL11" i="53"/>
  <c r="BJ11" i="53"/>
  <c r="BI11" i="53"/>
  <c r="BC11" i="53"/>
  <c r="BE11" i="53" s="1"/>
  <c r="BO11" i="53" s="1"/>
  <c r="BA11" i="53"/>
  <c r="T11" i="53"/>
  <c r="X11" i="53" s="1"/>
  <c r="S11" i="53"/>
  <c r="R11" i="53"/>
  <c r="A11" i="53"/>
  <c r="BL10" i="53"/>
  <c r="BJ10" i="53"/>
  <c r="BI10" i="53"/>
  <c r="BK10" i="53" s="1"/>
  <c r="BN10" i="53" s="1"/>
  <c r="BE10" i="53"/>
  <c r="BO10" i="53" s="1"/>
  <c r="BC10" i="53"/>
  <c r="BA10" i="53"/>
  <c r="T10" i="53"/>
  <c r="X10" i="53" s="1"/>
  <c r="S10" i="53"/>
  <c r="R10" i="53"/>
  <c r="A10" i="53"/>
  <c r="BO9" i="53"/>
  <c r="BL9" i="53"/>
  <c r="BJ9" i="53"/>
  <c r="BI9" i="53"/>
  <c r="BK9" i="53" s="1"/>
  <c r="BN9" i="53" s="1"/>
  <c r="BC9" i="53"/>
  <c r="BE9" i="53" s="1"/>
  <c r="BA9" i="53"/>
  <c r="T9" i="53"/>
  <c r="S9" i="53"/>
  <c r="X9" i="53" s="1"/>
  <c r="R9" i="53"/>
  <c r="A9" i="53"/>
  <c r="BL8" i="53"/>
  <c r="BJ8" i="53"/>
  <c r="BI8" i="53"/>
  <c r="BC8" i="53"/>
  <c r="BE8" i="53" s="1"/>
  <c r="BO8" i="53" s="1"/>
  <c r="BA8" i="53"/>
  <c r="T8" i="53"/>
  <c r="S8" i="53"/>
  <c r="X8" i="53" s="1"/>
  <c r="R8" i="53"/>
  <c r="A8" i="53"/>
  <c r="A5" i="53"/>
  <c r="A3" i="53"/>
  <c r="A34" i="52"/>
  <c r="Z33" i="52"/>
  <c r="A33" i="52"/>
  <c r="BX32" i="52"/>
  <c r="BS32" i="52"/>
  <c r="BP32" i="52"/>
  <c r="BR32" i="52" s="1"/>
  <c r="BT32" i="52" s="1"/>
  <c r="BW32" i="52" s="1"/>
  <c r="BL32" i="52"/>
  <c r="BG32" i="52"/>
  <c r="BI32" i="52" s="1"/>
  <c r="BE32" i="52"/>
  <c r="BX31" i="52"/>
  <c r="BS31" i="52"/>
  <c r="BP31" i="52"/>
  <c r="BR31" i="52" s="1"/>
  <c r="BT31" i="52" s="1"/>
  <c r="BW31" i="52" s="1"/>
  <c r="BL31" i="52"/>
  <c r="BG31" i="52"/>
  <c r="BI31" i="52" s="1"/>
  <c r="BE31" i="52"/>
  <c r="BX30" i="52"/>
  <c r="BS30" i="52"/>
  <c r="BP30" i="52"/>
  <c r="BR30" i="52" s="1"/>
  <c r="BL30" i="52"/>
  <c r="BG30" i="52"/>
  <c r="BI30" i="52" s="1"/>
  <c r="BE30" i="52"/>
  <c r="Z30" i="52"/>
  <c r="Z32" i="52" s="1"/>
  <c r="X30" i="52"/>
  <c r="L16" i="47" s="1"/>
  <c r="T30" i="52"/>
  <c r="S31" i="52" s="1"/>
  <c r="S30" i="52"/>
  <c r="R30" i="52"/>
  <c r="R32" i="52" s="1"/>
  <c r="Q30" i="52"/>
  <c r="P31" i="52" s="1"/>
  <c r="P30" i="52"/>
  <c r="P32" i="52" s="1"/>
  <c r="O30" i="52"/>
  <c r="O32" i="52" s="1"/>
  <c r="BX29" i="52"/>
  <c r="BS29" i="52"/>
  <c r="BP29" i="52"/>
  <c r="BR29" i="52" s="1"/>
  <c r="BT29" i="52" s="1"/>
  <c r="BW29" i="52" s="1"/>
  <c r="BL29" i="52"/>
  <c r="BG29" i="52"/>
  <c r="BI29" i="52" s="1"/>
  <c r="BE29" i="52"/>
  <c r="AA29" i="52"/>
  <c r="W29" i="52"/>
  <c r="V29" i="52"/>
  <c r="U29" i="52"/>
  <c r="A29" i="52"/>
  <c r="BX28" i="52"/>
  <c r="BS28" i="52"/>
  <c r="BP28" i="52"/>
  <c r="BR28" i="52" s="1"/>
  <c r="BT28" i="52" s="1"/>
  <c r="BW28" i="52" s="1"/>
  <c r="BL28" i="52"/>
  <c r="BG28" i="52"/>
  <c r="BI28" i="52" s="1"/>
  <c r="BE28" i="52"/>
  <c r="W28" i="52"/>
  <c r="V28" i="52"/>
  <c r="AA28" i="52" s="1"/>
  <c r="U28" i="52"/>
  <c r="A28" i="52"/>
  <c r="BX27" i="52"/>
  <c r="BS27" i="52"/>
  <c r="BR27" i="52"/>
  <c r="BT27" i="52" s="1"/>
  <c r="BW27" i="52" s="1"/>
  <c r="BP27" i="52"/>
  <c r="BL27" i="52"/>
  <c r="BG27" i="52"/>
  <c r="BI27" i="52" s="1"/>
  <c r="BE27" i="52"/>
  <c r="W27" i="52"/>
  <c r="V27" i="52"/>
  <c r="U27" i="52"/>
  <c r="A27" i="52"/>
  <c r="BX26" i="52"/>
  <c r="BS26" i="52"/>
  <c r="BP26" i="52"/>
  <c r="BR26" i="52" s="1"/>
  <c r="BT26" i="52" s="1"/>
  <c r="BW26" i="52" s="1"/>
  <c r="BL26" i="52"/>
  <c r="BG26" i="52"/>
  <c r="BI26" i="52" s="1"/>
  <c r="BE26" i="52"/>
  <c r="W26" i="52"/>
  <c r="V26" i="52"/>
  <c r="AA26" i="52" s="1"/>
  <c r="U26" i="52"/>
  <c r="A26" i="52"/>
  <c r="BX25" i="52"/>
  <c r="BS25" i="52"/>
  <c r="BP25" i="52"/>
  <c r="BR25" i="52" s="1"/>
  <c r="BT25" i="52" s="1"/>
  <c r="BW25" i="52" s="1"/>
  <c r="BY25" i="52" s="1"/>
  <c r="CB25" i="52" s="1"/>
  <c r="BL25" i="52"/>
  <c r="BG25" i="52"/>
  <c r="BI25" i="52" s="1"/>
  <c r="BE25" i="52"/>
  <c r="W25" i="52"/>
  <c r="V25" i="52"/>
  <c r="U25" i="52"/>
  <c r="A25" i="52"/>
  <c r="BX24" i="52"/>
  <c r="BS24" i="52"/>
  <c r="BP24" i="52"/>
  <c r="BR24" i="52" s="1"/>
  <c r="BT24" i="52" s="1"/>
  <c r="BW24" i="52" s="1"/>
  <c r="BL24" i="52"/>
  <c r="BG24" i="52"/>
  <c r="BI24" i="52" s="1"/>
  <c r="BE24" i="52"/>
  <c r="W24" i="52"/>
  <c r="V24" i="52"/>
  <c r="AA24" i="52" s="1"/>
  <c r="U24" i="52"/>
  <c r="A24" i="52"/>
  <c r="BX23" i="52"/>
  <c r="BS23" i="52"/>
  <c r="BP23" i="52"/>
  <c r="BR23" i="52" s="1"/>
  <c r="BT23" i="52" s="1"/>
  <c r="BW23" i="52" s="1"/>
  <c r="BL23" i="52"/>
  <c r="BG23" i="52"/>
  <c r="BI23" i="52" s="1"/>
  <c r="BE23" i="52"/>
  <c r="W23" i="52"/>
  <c r="V23" i="52"/>
  <c r="U23" i="52"/>
  <c r="A23" i="52"/>
  <c r="BX22" i="52"/>
  <c r="BS22" i="52"/>
  <c r="BP22" i="52"/>
  <c r="BR22" i="52" s="1"/>
  <c r="BT22" i="52" s="1"/>
  <c r="BW22" i="52" s="1"/>
  <c r="BL22" i="52"/>
  <c r="BG22" i="52"/>
  <c r="BI22" i="52" s="1"/>
  <c r="BE22" i="52"/>
  <c r="W22" i="52"/>
  <c r="AA22" i="52" s="1"/>
  <c r="V22" i="52"/>
  <c r="U22" i="52"/>
  <c r="A22" i="52"/>
  <c r="BX21" i="52"/>
  <c r="BS21" i="52"/>
  <c r="BR21" i="52"/>
  <c r="BT21" i="52" s="1"/>
  <c r="BW21" i="52" s="1"/>
  <c r="BP21" i="52"/>
  <c r="BL21" i="52"/>
  <c r="BG21" i="52"/>
  <c r="BI21" i="52" s="1"/>
  <c r="BE21" i="52"/>
  <c r="W21" i="52"/>
  <c r="V21" i="52"/>
  <c r="AA21" i="52" s="1"/>
  <c r="U21" i="52"/>
  <c r="A21" i="52"/>
  <c r="BX20" i="52"/>
  <c r="BS20" i="52"/>
  <c r="BP20" i="52"/>
  <c r="BR20" i="52" s="1"/>
  <c r="BL20" i="52"/>
  <c r="BG20" i="52"/>
  <c r="BI20" i="52" s="1"/>
  <c r="BE20" i="52"/>
  <c r="W20" i="52"/>
  <c r="V20" i="52"/>
  <c r="AA20" i="52" s="1"/>
  <c r="U20" i="52"/>
  <c r="A20" i="52"/>
  <c r="BX19" i="52"/>
  <c r="BS19" i="52"/>
  <c r="BP19" i="52"/>
  <c r="BR19" i="52" s="1"/>
  <c r="BT19" i="52" s="1"/>
  <c r="BW19" i="52" s="1"/>
  <c r="BL19" i="52"/>
  <c r="BG19" i="52"/>
  <c r="BI19" i="52" s="1"/>
  <c r="BE19" i="52"/>
  <c r="W19" i="52"/>
  <c r="V19" i="52"/>
  <c r="AA19" i="52" s="1"/>
  <c r="U19" i="52"/>
  <c r="A19" i="52"/>
  <c r="W18" i="52"/>
  <c r="V18" i="52"/>
  <c r="AA18" i="52" s="1"/>
  <c r="U18" i="52"/>
  <c r="W17" i="52"/>
  <c r="V17" i="52"/>
  <c r="U17" i="52"/>
  <c r="BX16" i="52"/>
  <c r="BS16" i="52"/>
  <c r="BP16" i="52"/>
  <c r="BR16" i="52" s="1"/>
  <c r="BT16" i="52" s="1"/>
  <c r="BW16" i="52" s="1"/>
  <c r="BL16" i="52"/>
  <c r="BG16" i="52"/>
  <c r="BI16" i="52" s="1"/>
  <c r="BE16" i="52"/>
  <c r="W16" i="52"/>
  <c r="V16" i="52"/>
  <c r="AA16" i="52" s="1"/>
  <c r="U16" i="52"/>
  <c r="A16" i="52"/>
  <c r="BX15" i="52"/>
  <c r="BS15" i="52"/>
  <c r="BP15" i="52"/>
  <c r="BR15" i="52" s="1"/>
  <c r="BT15" i="52" s="1"/>
  <c r="BW15" i="52" s="1"/>
  <c r="BL15" i="52"/>
  <c r="BG15" i="52"/>
  <c r="BI15" i="52" s="1"/>
  <c r="BE15" i="52"/>
  <c r="AA15" i="52"/>
  <c r="W15" i="52"/>
  <c r="V15" i="52"/>
  <c r="U15" i="52"/>
  <c r="A15" i="52"/>
  <c r="BX14" i="52"/>
  <c r="BS14" i="52"/>
  <c r="BP14" i="52"/>
  <c r="BR14" i="52" s="1"/>
  <c r="BL14" i="52"/>
  <c r="BG14" i="52"/>
  <c r="BI14" i="52" s="1"/>
  <c r="BE14" i="52"/>
  <c r="W14" i="52"/>
  <c r="V14" i="52"/>
  <c r="AA14" i="52" s="1"/>
  <c r="U14" i="52"/>
  <c r="A14" i="52"/>
  <c r="BX13" i="52"/>
  <c r="BS13" i="52"/>
  <c r="BP13" i="52"/>
  <c r="BR13" i="52" s="1"/>
  <c r="BL13" i="52"/>
  <c r="BG13" i="52"/>
  <c r="BI13" i="52" s="1"/>
  <c r="BE13" i="52"/>
  <c r="W13" i="52"/>
  <c r="V13" i="52"/>
  <c r="AA13" i="52" s="1"/>
  <c r="U13" i="52"/>
  <c r="A13" i="52"/>
  <c r="BX12" i="52"/>
  <c r="BS12" i="52"/>
  <c r="BR12" i="52"/>
  <c r="BT12" i="52" s="1"/>
  <c r="BW12" i="52" s="1"/>
  <c r="BP12" i="52"/>
  <c r="BL12" i="52"/>
  <c r="BG12" i="52"/>
  <c r="BI12" i="52" s="1"/>
  <c r="BE12" i="52"/>
  <c r="W12" i="52"/>
  <c r="V12" i="52"/>
  <c r="AA12" i="52" s="1"/>
  <c r="U12" i="52"/>
  <c r="A12" i="52"/>
  <c r="BX11" i="52"/>
  <c r="BS11" i="52"/>
  <c r="BP11" i="52"/>
  <c r="BR11" i="52" s="1"/>
  <c r="BT11" i="52" s="1"/>
  <c r="BW11" i="52" s="1"/>
  <c r="CA11" i="52" s="1"/>
  <c r="BL11" i="52"/>
  <c r="BG11" i="52"/>
  <c r="BI11" i="52" s="1"/>
  <c r="BE11" i="52"/>
  <c r="AA11" i="52"/>
  <c r="W11" i="52"/>
  <c r="V11" i="52"/>
  <c r="U11" i="52"/>
  <c r="A11" i="52"/>
  <c r="BX10" i="52"/>
  <c r="BS10" i="52"/>
  <c r="BP10" i="52"/>
  <c r="BR10" i="52" s="1"/>
  <c r="BL10" i="52"/>
  <c r="BG10" i="52"/>
  <c r="BI10" i="52" s="1"/>
  <c r="BE10" i="52"/>
  <c r="W10" i="52"/>
  <c r="V10" i="52"/>
  <c r="AA10" i="52" s="1"/>
  <c r="U10" i="52"/>
  <c r="A10" i="52"/>
  <c r="BX9" i="52"/>
  <c r="BS9" i="52"/>
  <c r="BP9" i="52"/>
  <c r="BR9" i="52" s="1"/>
  <c r="BL9" i="52"/>
  <c r="BG9" i="52"/>
  <c r="BI9" i="52" s="1"/>
  <c r="BE9" i="52"/>
  <c r="W9" i="52"/>
  <c r="V9" i="52"/>
  <c r="AA9" i="52" s="1"/>
  <c r="U9" i="52"/>
  <c r="A9" i="52"/>
  <c r="BX8" i="52"/>
  <c r="BS8" i="52"/>
  <c r="BR8" i="52"/>
  <c r="BT8" i="52" s="1"/>
  <c r="BW8" i="52" s="1"/>
  <c r="BP8" i="52"/>
  <c r="BL8" i="52"/>
  <c r="BG8" i="52"/>
  <c r="BI8" i="52" s="1"/>
  <c r="BE8" i="52"/>
  <c r="W8" i="52"/>
  <c r="V8" i="52"/>
  <c r="U8" i="52"/>
  <c r="A8" i="52"/>
  <c r="A5" i="52"/>
  <c r="A3" i="52"/>
  <c r="A34" i="51"/>
  <c r="AA33" i="51"/>
  <c r="A33" i="51"/>
  <c r="CL32" i="51"/>
  <c r="CF32" i="51"/>
  <c r="BW32" i="51"/>
  <c r="BH32" i="51"/>
  <c r="BJ32" i="51" s="1"/>
  <c r="CO32" i="51" s="1"/>
  <c r="BF32" i="51"/>
  <c r="S32" i="51"/>
  <c r="CL31" i="51"/>
  <c r="CF31" i="51"/>
  <c r="BW31" i="51"/>
  <c r="BH31" i="51"/>
  <c r="BJ31" i="51" s="1"/>
  <c r="CO31" i="51" s="1"/>
  <c r="BF31" i="51"/>
  <c r="CL30" i="51"/>
  <c r="CF30" i="51"/>
  <c r="BW30" i="51"/>
  <c r="BH30" i="51"/>
  <c r="BJ30" i="51" s="1"/>
  <c r="CO30" i="51" s="1"/>
  <c r="BF30" i="51"/>
  <c r="AA30" i="51"/>
  <c r="AA32" i="51" s="1"/>
  <c r="Y30" i="51"/>
  <c r="Y32" i="51" s="1"/>
  <c r="U30" i="51"/>
  <c r="T31" i="51" s="1"/>
  <c r="T30" i="51"/>
  <c r="S30" i="51"/>
  <c r="R30" i="51"/>
  <c r="Q31" i="51" s="1"/>
  <c r="Q32" i="51" s="1"/>
  <c r="Q30" i="51"/>
  <c r="P30" i="51"/>
  <c r="P32" i="51" s="1"/>
  <c r="CL29" i="51"/>
  <c r="CF29" i="51"/>
  <c r="BW29" i="51"/>
  <c r="BH29" i="51"/>
  <c r="BJ29" i="51" s="1"/>
  <c r="CO29" i="51" s="1"/>
  <c r="BF29" i="51"/>
  <c r="X29" i="51"/>
  <c r="W29" i="51"/>
  <c r="V29" i="51"/>
  <c r="A29" i="51"/>
  <c r="CL28" i="51"/>
  <c r="CF28" i="51"/>
  <c r="BW28" i="51"/>
  <c r="BJ28" i="51"/>
  <c r="CO28" i="51" s="1"/>
  <c r="BH28" i="51"/>
  <c r="BF28" i="51"/>
  <c r="X28" i="51"/>
  <c r="W28" i="51"/>
  <c r="AB28" i="51" s="1"/>
  <c r="V28" i="51"/>
  <c r="A28" i="51"/>
  <c r="CL27" i="51"/>
  <c r="CF27" i="51"/>
  <c r="CG27" i="51" s="1"/>
  <c r="CJ27" i="51" s="1"/>
  <c r="BW27" i="51"/>
  <c r="BH27" i="51"/>
  <c r="BJ27" i="51" s="1"/>
  <c r="CO27" i="51" s="1"/>
  <c r="BF27" i="51"/>
  <c r="X27" i="51"/>
  <c r="W27" i="51"/>
  <c r="V27" i="51"/>
  <c r="A27" i="51"/>
  <c r="CL26" i="51"/>
  <c r="CF26" i="51"/>
  <c r="BW26" i="51"/>
  <c r="CG26" i="51" s="1"/>
  <c r="BH26" i="51"/>
  <c r="BJ26" i="51" s="1"/>
  <c r="CO26" i="51" s="1"/>
  <c r="BF26" i="51"/>
  <c r="X26" i="51"/>
  <c r="W26" i="51"/>
  <c r="AB26" i="51" s="1"/>
  <c r="V26" i="51"/>
  <c r="A26" i="51"/>
  <c r="CL25" i="51"/>
  <c r="CF25" i="51"/>
  <c r="BW25" i="51"/>
  <c r="BH25" i="51"/>
  <c r="BJ25" i="51" s="1"/>
  <c r="CO25" i="51" s="1"/>
  <c r="BF25" i="51"/>
  <c r="AB25" i="51"/>
  <c r="X25" i="51"/>
  <c r="W25" i="51"/>
  <c r="V25" i="51"/>
  <c r="A25" i="51"/>
  <c r="X24" i="51"/>
  <c r="W24" i="51"/>
  <c r="V24" i="51"/>
  <c r="X23" i="51"/>
  <c r="W23" i="51"/>
  <c r="V23" i="51"/>
  <c r="CL22" i="51"/>
  <c r="CJ22" i="51"/>
  <c r="CK22" i="51" s="1"/>
  <c r="CM22" i="51" s="1"/>
  <c r="CN22" i="51" s="1"/>
  <c r="CG22" i="51"/>
  <c r="CF22" i="51"/>
  <c r="BW22" i="51"/>
  <c r="BH22" i="51"/>
  <c r="BJ22" i="51" s="1"/>
  <c r="CO22" i="51" s="1"/>
  <c r="BF22" i="51"/>
  <c r="X22" i="51"/>
  <c r="W22" i="51"/>
  <c r="AB22" i="51" s="1"/>
  <c r="V22" i="51"/>
  <c r="A22" i="51"/>
  <c r="CL21" i="51"/>
  <c r="CF21" i="51"/>
  <c r="BW21" i="51"/>
  <c r="BH21" i="51"/>
  <c r="BJ21" i="51" s="1"/>
  <c r="CO21" i="51" s="1"/>
  <c r="BF21" i="51"/>
  <c r="X21" i="51"/>
  <c r="W21" i="51"/>
  <c r="AB21" i="51" s="1"/>
  <c r="V21" i="51"/>
  <c r="A21" i="51"/>
  <c r="CL20" i="51"/>
  <c r="CF20" i="51"/>
  <c r="BW20" i="51"/>
  <c r="BH20" i="51"/>
  <c r="BJ20" i="51" s="1"/>
  <c r="CO20" i="51" s="1"/>
  <c r="BF20" i="51"/>
  <c r="X20" i="51"/>
  <c r="AB20" i="51" s="1"/>
  <c r="W20" i="51"/>
  <c r="V20" i="51"/>
  <c r="A20" i="51"/>
  <c r="CO19" i="51"/>
  <c r="CL19" i="51"/>
  <c r="CF19" i="51"/>
  <c r="BW19" i="51"/>
  <c r="BJ19" i="51"/>
  <c r="BH19" i="51"/>
  <c r="BF19" i="51"/>
  <c r="X19" i="51"/>
  <c r="AB19" i="51" s="1"/>
  <c r="W19" i="51"/>
  <c r="V19" i="51"/>
  <c r="A19" i="51"/>
  <c r="CL18" i="51"/>
  <c r="CF18" i="51"/>
  <c r="BW18" i="51"/>
  <c r="CG18" i="51" s="1"/>
  <c r="BJ18" i="51"/>
  <c r="CO18" i="51" s="1"/>
  <c r="BH18" i="51"/>
  <c r="BF18" i="51"/>
  <c r="X18" i="51"/>
  <c r="W18" i="51"/>
  <c r="V18" i="51"/>
  <c r="A18" i="51"/>
  <c r="CL17" i="51"/>
  <c r="CF17" i="51"/>
  <c r="BW17" i="51"/>
  <c r="BH17" i="51"/>
  <c r="BJ17" i="51" s="1"/>
  <c r="CO17" i="51" s="1"/>
  <c r="BF17" i="51"/>
  <c r="X17" i="51"/>
  <c r="AB17" i="51" s="1"/>
  <c r="W17" i="51"/>
  <c r="V17" i="51"/>
  <c r="A17" i="51"/>
  <c r="CL16" i="51"/>
  <c r="CG16" i="51"/>
  <c r="CJ16" i="51" s="1"/>
  <c r="CF16" i="51"/>
  <c r="BW16" i="51"/>
  <c r="BH16" i="51"/>
  <c r="BJ16" i="51" s="1"/>
  <c r="CO16" i="51" s="1"/>
  <c r="BF16" i="51"/>
  <c r="X16" i="51"/>
  <c r="W16" i="51"/>
  <c r="AB16" i="51" s="1"/>
  <c r="V16" i="51"/>
  <c r="A16" i="51"/>
  <c r="CL15" i="51"/>
  <c r="CG15" i="51"/>
  <c r="CF15" i="51"/>
  <c r="BW15" i="51"/>
  <c r="BH15" i="51"/>
  <c r="BJ15" i="51" s="1"/>
  <c r="CO15" i="51" s="1"/>
  <c r="BF15" i="51"/>
  <c r="X15" i="51"/>
  <c r="W15" i="51"/>
  <c r="V15" i="51"/>
  <c r="A15" i="51"/>
  <c r="CL14" i="51"/>
  <c r="CF14" i="51"/>
  <c r="BW14" i="51"/>
  <c r="BJ14" i="51"/>
  <c r="CO14" i="51" s="1"/>
  <c r="BH14" i="51"/>
  <c r="BF14" i="51"/>
  <c r="X14" i="51"/>
  <c r="W14" i="51"/>
  <c r="V14" i="51"/>
  <c r="A14" i="51"/>
  <c r="CL13" i="51"/>
  <c r="CF13" i="51"/>
  <c r="BW13" i="51"/>
  <c r="BH13" i="51"/>
  <c r="BJ13" i="51" s="1"/>
  <c r="CO13" i="51" s="1"/>
  <c r="BF13" i="51"/>
  <c r="X13" i="51"/>
  <c r="W13" i="51"/>
  <c r="AB13" i="51" s="1"/>
  <c r="V13" i="51"/>
  <c r="A13" i="51"/>
  <c r="CL12" i="51"/>
  <c r="CF12" i="51"/>
  <c r="BW12" i="51"/>
  <c r="BH12" i="51"/>
  <c r="BJ12" i="51" s="1"/>
  <c r="CO12" i="51" s="1"/>
  <c r="BF12" i="51"/>
  <c r="AB12" i="51"/>
  <c r="X12" i="51"/>
  <c r="W12" i="51"/>
  <c r="V12" i="51"/>
  <c r="A12" i="51"/>
  <c r="CL11" i="51"/>
  <c r="CF11" i="51"/>
  <c r="BW11" i="51"/>
  <c r="CG11" i="51" s="1"/>
  <c r="BH11" i="51"/>
  <c r="BJ11" i="51" s="1"/>
  <c r="CO11" i="51" s="1"/>
  <c r="BF11" i="51"/>
  <c r="X11" i="51"/>
  <c r="AB11" i="51" s="1"/>
  <c r="W11" i="51"/>
  <c r="V11" i="51"/>
  <c r="A11" i="51"/>
  <c r="CL10" i="51"/>
  <c r="CF10" i="51"/>
  <c r="BW10" i="51"/>
  <c r="BH10" i="51"/>
  <c r="BJ10" i="51" s="1"/>
  <c r="CO10" i="51" s="1"/>
  <c r="BF10" i="51"/>
  <c r="X10" i="51"/>
  <c r="AB10" i="51" s="1"/>
  <c r="W10" i="51"/>
  <c r="V10" i="51"/>
  <c r="A10" i="51"/>
  <c r="CL9" i="51"/>
  <c r="CG9" i="51"/>
  <c r="CF9" i="51"/>
  <c r="BW9" i="51"/>
  <c r="BJ9" i="51"/>
  <c r="CO9" i="51" s="1"/>
  <c r="BH9" i="51"/>
  <c r="BF9" i="51"/>
  <c r="X9" i="51"/>
  <c r="W9" i="51"/>
  <c r="V9" i="51"/>
  <c r="A9" i="51"/>
  <c r="CL8" i="51"/>
  <c r="CG8" i="51"/>
  <c r="CF8" i="51"/>
  <c r="BW8" i="51"/>
  <c r="BH8" i="51"/>
  <c r="BJ8" i="51" s="1"/>
  <c r="CO8" i="51" s="1"/>
  <c r="BF8" i="51"/>
  <c r="X8" i="51"/>
  <c r="W8" i="51"/>
  <c r="V8" i="51"/>
  <c r="A8" i="51"/>
  <c r="A5" i="51"/>
  <c r="A3" i="51"/>
  <c r="A35" i="50"/>
  <c r="W34" i="50"/>
  <c r="A34" i="50"/>
  <c r="BM33" i="50"/>
  <c r="BP33" i="50" s="1"/>
  <c r="BQ33" i="50" s="1"/>
  <c r="BR33" i="50" s="1"/>
  <c r="BK33" i="50"/>
  <c r="BG33" i="50"/>
  <c r="BS33" i="50" s="1"/>
  <c r="U33" i="50"/>
  <c r="L33" i="50"/>
  <c r="BM32" i="50"/>
  <c r="BP32" i="50" s="1"/>
  <c r="BK32" i="50"/>
  <c r="BG32" i="50"/>
  <c r="BS32" i="50" s="1"/>
  <c r="BS31" i="50"/>
  <c r="BP31" i="50"/>
  <c r="BM31" i="50"/>
  <c r="BK31" i="50"/>
  <c r="BG31" i="50"/>
  <c r="W31" i="50"/>
  <c r="W33" i="50" s="1"/>
  <c r="U31" i="50"/>
  <c r="Q31" i="50"/>
  <c r="P32" i="50" s="1"/>
  <c r="P31" i="50"/>
  <c r="O31" i="50"/>
  <c r="O33" i="50" s="1"/>
  <c r="N31" i="50"/>
  <c r="M32" i="50" s="1"/>
  <c r="M31" i="50"/>
  <c r="L31" i="50"/>
  <c r="BM30" i="50"/>
  <c r="BK30" i="50"/>
  <c r="BG30" i="50"/>
  <c r="BS30" i="50" s="1"/>
  <c r="T30" i="50"/>
  <c r="S30" i="50"/>
  <c r="R30" i="50"/>
  <c r="A30" i="50"/>
  <c r="BM29" i="50"/>
  <c r="BK29" i="50"/>
  <c r="BG29" i="50"/>
  <c r="BS29" i="50" s="1"/>
  <c r="T29" i="50"/>
  <c r="S29" i="50"/>
  <c r="R29" i="50"/>
  <c r="A29" i="50"/>
  <c r="BM28" i="50"/>
  <c r="BK28" i="50"/>
  <c r="BG28" i="50"/>
  <c r="BS28" i="50" s="1"/>
  <c r="T28" i="50"/>
  <c r="S28" i="50"/>
  <c r="X28" i="50" s="1"/>
  <c r="R28" i="50"/>
  <c r="A28" i="50"/>
  <c r="BS27" i="50"/>
  <c r="BM27" i="50"/>
  <c r="BK27" i="50"/>
  <c r="BG27" i="50"/>
  <c r="T27" i="50"/>
  <c r="S27" i="50"/>
  <c r="X27" i="50" s="1"/>
  <c r="R27" i="50"/>
  <c r="A27" i="50"/>
  <c r="BV26" i="50"/>
  <c r="BS26" i="50"/>
  <c r="BQ26" i="50"/>
  <c r="BR26" i="50" s="1"/>
  <c r="BP26" i="50"/>
  <c r="BM26" i="50"/>
  <c r="BK26" i="50"/>
  <c r="BG26" i="50"/>
  <c r="T26" i="50"/>
  <c r="S26" i="50"/>
  <c r="X26" i="50" s="1"/>
  <c r="R26" i="50"/>
  <c r="A26" i="50"/>
  <c r="BQ25" i="50"/>
  <c r="BR25" i="50" s="1"/>
  <c r="BM25" i="50"/>
  <c r="BP25" i="50" s="1"/>
  <c r="BK25" i="50"/>
  <c r="BG25" i="50"/>
  <c r="BS25" i="50" s="1"/>
  <c r="T25" i="50"/>
  <c r="S25" i="50"/>
  <c r="R25" i="50"/>
  <c r="A25" i="50"/>
  <c r="BM24" i="50"/>
  <c r="BK24" i="50"/>
  <c r="BG24" i="50"/>
  <c r="BS24" i="50" s="1"/>
  <c r="T24" i="50"/>
  <c r="S24" i="50"/>
  <c r="R24" i="50"/>
  <c r="A24" i="50"/>
  <c r="BM23" i="50"/>
  <c r="BK23" i="50"/>
  <c r="BG23" i="50"/>
  <c r="BS23" i="50" s="1"/>
  <c r="T23" i="50"/>
  <c r="S23" i="50"/>
  <c r="R23" i="50"/>
  <c r="A23" i="50"/>
  <c r="BM22" i="50"/>
  <c r="BP22" i="50" s="1"/>
  <c r="BK22" i="50"/>
  <c r="BG22" i="50"/>
  <c r="BS22" i="50" s="1"/>
  <c r="X22" i="50"/>
  <c r="T22" i="50"/>
  <c r="S22" i="50"/>
  <c r="R22" i="50"/>
  <c r="A22" i="50"/>
  <c r="BS21" i="50"/>
  <c r="BP21" i="50"/>
  <c r="BQ21" i="50" s="1"/>
  <c r="BR21" i="50" s="1"/>
  <c r="BM21" i="50"/>
  <c r="BK21" i="50"/>
  <c r="BG21" i="50"/>
  <c r="T21" i="50"/>
  <c r="X21" i="50" s="1"/>
  <c r="S21" i="50"/>
  <c r="R21" i="50"/>
  <c r="A21" i="50"/>
  <c r="BS20" i="50"/>
  <c r="BM20" i="50"/>
  <c r="BK20" i="50"/>
  <c r="BG20" i="50"/>
  <c r="T20" i="50"/>
  <c r="S20" i="50"/>
  <c r="R20" i="50"/>
  <c r="A20" i="50"/>
  <c r="X19" i="50"/>
  <c r="T19" i="50"/>
  <c r="S19" i="50"/>
  <c r="R19" i="50"/>
  <c r="T18" i="50"/>
  <c r="S18" i="50"/>
  <c r="R18" i="50"/>
  <c r="T17" i="50"/>
  <c r="S17" i="50"/>
  <c r="R17" i="50"/>
  <c r="BM16" i="50"/>
  <c r="BP16" i="50" s="1"/>
  <c r="BK16" i="50"/>
  <c r="BG16" i="50"/>
  <c r="BS16" i="50" s="1"/>
  <c r="T16" i="50"/>
  <c r="S16" i="50"/>
  <c r="X16" i="50" s="1"/>
  <c r="R16" i="50"/>
  <c r="A16" i="50"/>
  <c r="BS15" i="50"/>
  <c r="BM15" i="50"/>
  <c r="BK15" i="50"/>
  <c r="BG15" i="50"/>
  <c r="T15" i="50"/>
  <c r="S15" i="50"/>
  <c r="R15" i="50"/>
  <c r="A15" i="50"/>
  <c r="BM14" i="50"/>
  <c r="BP14" i="50" s="1"/>
  <c r="BQ14" i="50" s="1"/>
  <c r="BR14" i="50" s="1"/>
  <c r="BK14" i="50"/>
  <c r="BG14" i="50"/>
  <c r="BS14" i="50" s="1"/>
  <c r="T14" i="50"/>
  <c r="S14" i="50"/>
  <c r="R14" i="50"/>
  <c r="A14" i="50"/>
  <c r="BM13" i="50"/>
  <c r="BK13" i="50"/>
  <c r="BG13" i="50"/>
  <c r="BS13" i="50" s="1"/>
  <c r="T13" i="50"/>
  <c r="S13" i="50"/>
  <c r="X13" i="50" s="1"/>
  <c r="R13" i="50"/>
  <c r="A13" i="50"/>
  <c r="BM12" i="50"/>
  <c r="BP12" i="50" s="1"/>
  <c r="BQ12" i="50" s="1"/>
  <c r="BR12" i="50" s="1"/>
  <c r="BK12" i="50"/>
  <c r="BG12" i="50"/>
  <c r="BS12" i="50" s="1"/>
  <c r="T12" i="50"/>
  <c r="S12" i="50"/>
  <c r="X12" i="50" s="1"/>
  <c r="R12" i="50"/>
  <c r="A12" i="50"/>
  <c r="BM11" i="50"/>
  <c r="BP11" i="50" s="1"/>
  <c r="BQ11" i="50" s="1"/>
  <c r="BR11" i="50" s="1"/>
  <c r="BK11" i="50"/>
  <c r="BG11" i="50"/>
  <c r="BS11" i="50" s="1"/>
  <c r="T11" i="50"/>
  <c r="S11" i="50"/>
  <c r="X11" i="50" s="1"/>
  <c r="R11" i="50"/>
  <c r="A11" i="50"/>
  <c r="BP10" i="50"/>
  <c r="BM10" i="50"/>
  <c r="BK10" i="50"/>
  <c r="BG10" i="50"/>
  <c r="BS10" i="50" s="1"/>
  <c r="X10" i="50"/>
  <c r="T10" i="50"/>
  <c r="S10" i="50"/>
  <c r="R10" i="50"/>
  <c r="A10" i="50"/>
  <c r="BM9" i="50"/>
  <c r="BP9" i="50" s="1"/>
  <c r="BK9" i="50"/>
  <c r="BG9" i="50"/>
  <c r="BS9" i="50" s="1"/>
  <c r="T9" i="50"/>
  <c r="S9" i="50"/>
  <c r="X9" i="50" s="1"/>
  <c r="R9" i="50"/>
  <c r="A9" i="50"/>
  <c r="BS8" i="50"/>
  <c r="BQ8" i="50"/>
  <c r="BR8" i="50" s="1"/>
  <c r="BM8" i="50"/>
  <c r="BP8" i="50" s="1"/>
  <c r="BK8" i="50"/>
  <c r="BG8" i="50"/>
  <c r="T8" i="50"/>
  <c r="S8" i="50"/>
  <c r="R8" i="50"/>
  <c r="A8" i="50"/>
  <c r="A5" i="50"/>
  <c r="A3" i="50"/>
  <c r="A35" i="49"/>
  <c r="V34" i="49"/>
  <c r="A34" i="49"/>
  <c r="BM33" i="49"/>
  <c r="BP33" i="49" s="1"/>
  <c r="BQ33" i="49" s="1"/>
  <c r="BR33" i="49" s="1"/>
  <c r="BK33" i="49"/>
  <c r="BG33" i="49"/>
  <c r="BS33" i="49" s="1"/>
  <c r="T33" i="49"/>
  <c r="BS32" i="49"/>
  <c r="BM32" i="49"/>
  <c r="BP32" i="49" s="1"/>
  <c r="BQ32" i="49" s="1"/>
  <c r="BR32" i="49" s="1"/>
  <c r="BK32" i="49"/>
  <c r="BG32" i="49"/>
  <c r="BP31" i="49"/>
  <c r="BM31" i="49"/>
  <c r="BK31" i="49"/>
  <c r="BG31" i="49"/>
  <c r="BS31" i="49" s="1"/>
  <c r="V31" i="49"/>
  <c r="V33" i="49" s="1"/>
  <c r="T31" i="49"/>
  <c r="P31" i="49"/>
  <c r="O32" i="49" s="1"/>
  <c r="O31" i="49"/>
  <c r="N31" i="49"/>
  <c r="N33" i="49" s="1"/>
  <c r="M31" i="49"/>
  <c r="L32" i="49" s="1"/>
  <c r="L31" i="49"/>
  <c r="K31" i="49"/>
  <c r="BS30" i="49"/>
  <c r="BM30" i="49"/>
  <c r="BP30" i="49" s="1"/>
  <c r="BQ30" i="49" s="1"/>
  <c r="BR30" i="49" s="1"/>
  <c r="BK30" i="49"/>
  <c r="BG30" i="49"/>
  <c r="W30" i="49"/>
  <c r="S30" i="49"/>
  <c r="R30" i="49"/>
  <c r="Q30" i="49"/>
  <c r="A30" i="49"/>
  <c r="BP29" i="49"/>
  <c r="BM29" i="49"/>
  <c r="BK29" i="49"/>
  <c r="BG29" i="49"/>
  <c r="BS29" i="49" s="1"/>
  <c r="S29" i="49"/>
  <c r="R29" i="49"/>
  <c r="Q29" i="49"/>
  <c r="A29" i="49"/>
  <c r="BP28" i="49"/>
  <c r="BQ28" i="49" s="1"/>
  <c r="BR28" i="49" s="1"/>
  <c r="BM28" i="49"/>
  <c r="BK28" i="49"/>
  <c r="BG28" i="49"/>
  <c r="BS28" i="49" s="1"/>
  <c r="S28" i="49"/>
  <c r="R28" i="49"/>
  <c r="W28" i="49" s="1"/>
  <c r="Q28" i="49"/>
  <c r="A28" i="49"/>
  <c r="BP27" i="49"/>
  <c r="BM27" i="49"/>
  <c r="BK27" i="49"/>
  <c r="BG27" i="49"/>
  <c r="BS27" i="49" s="1"/>
  <c r="S27" i="49"/>
  <c r="R27" i="49"/>
  <c r="W27" i="49" s="1"/>
  <c r="Q27" i="49"/>
  <c r="A27" i="49"/>
  <c r="BP26" i="49"/>
  <c r="BQ26" i="49" s="1"/>
  <c r="BR26" i="49" s="1"/>
  <c r="BM26" i="49"/>
  <c r="BK26" i="49"/>
  <c r="BG26" i="49"/>
  <c r="BS26" i="49" s="1"/>
  <c r="S26" i="49"/>
  <c r="R26" i="49"/>
  <c r="W26" i="49" s="1"/>
  <c r="Q26" i="49"/>
  <c r="A26" i="49"/>
  <c r="BS25" i="49"/>
  <c r="BP25" i="49"/>
  <c r="BQ25" i="49" s="1"/>
  <c r="BR25" i="49" s="1"/>
  <c r="BM25" i="49"/>
  <c r="BK25" i="49"/>
  <c r="BG25" i="49"/>
  <c r="S25" i="49"/>
  <c r="R25" i="49"/>
  <c r="Q25" i="49"/>
  <c r="A25" i="49"/>
  <c r="BQ24" i="49"/>
  <c r="BR24" i="49" s="1"/>
  <c r="BM24" i="49"/>
  <c r="BP24" i="49" s="1"/>
  <c r="BK24" i="49"/>
  <c r="BG24" i="49"/>
  <c r="BS24" i="49" s="1"/>
  <c r="S24" i="49"/>
  <c r="W24" i="49" s="1"/>
  <c r="R24" i="49"/>
  <c r="Q24" i="49"/>
  <c r="A24" i="49"/>
  <c r="BM23" i="49"/>
  <c r="BK23" i="49"/>
  <c r="BG23" i="49"/>
  <c r="BS23" i="49" s="1"/>
  <c r="S23" i="49"/>
  <c r="R23" i="49"/>
  <c r="Q23" i="49"/>
  <c r="A23" i="49"/>
  <c r="W22" i="49"/>
  <c r="S22" i="49"/>
  <c r="R22" i="49"/>
  <c r="Q22" i="49"/>
  <c r="S21" i="49"/>
  <c r="W21" i="49" s="1"/>
  <c r="R21" i="49"/>
  <c r="Q21" i="49"/>
  <c r="W20" i="49"/>
  <c r="S20" i="49"/>
  <c r="R20" i="49"/>
  <c r="Q20" i="49"/>
  <c r="BQ19" i="49"/>
  <c r="BR19" i="49" s="1"/>
  <c r="BM19" i="49"/>
  <c r="BP19" i="49" s="1"/>
  <c r="BK19" i="49"/>
  <c r="BG19" i="49"/>
  <c r="BS19" i="49" s="1"/>
  <c r="S19" i="49"/>
  <c r="R19" i="49"/>
  <c r="Q19" i="49"/>
  <c r="A19" i="49"/>
  <c r="BS18" i="49"/>
  <c r="BM18" i="49"/>
  <c r="BK18" i="49"/>
  <c r="BG18" i="49"/>
  <c r="S18" i="49"/>
  <c r="R18" i="49"/>
  <c r="W18" i="49" s="1"/>
  <c r="Q18" i="49"/>
  <c r="A18" i="49"/>
  <c r="BM17" i="49"/>
  <c r="BP17" i="49" s="1"/>
  <c r="BQ17" i="49" s="1"/>
  <c r="BR17" i="49" s="1"/>
  <c r="BK17" i="49"/>
  <c r="BG17" i="49"/>
  <c r="BS17" i="49" s="1"/>
  <c r="W17" i="49"/>
  <c r="S17" i="49"/>
  <c r="R17" i="49"/>
  <c r="Q17" i="49"/>
  <c r="A17" i="49"/>
  <c r="BS16" i="49"/>
  <c r="BP16" i="49"/>
  <c r="BM16" i="49"/>
  <c r="BK16" i="49"/>
  <c r="BG16" i="49"/>
  <c r="S16" i="49"/>
  <c r="W16" i="49" s="1"/>
  <c r="R16" i="49"/>
  <c r="Q16" i="49"/>
  <c r="A16" i="49"/>
  <c r="BP15" i="49"/>
  <c r="BM15" i="49"/>
  <c r="BK15" i="49"/>
  <c r="BG15" i="49"/>
  <c r="BS15" i="49" s="1"/>
  <c r="S15" i="49"/>
  <c r="R15" i="49"/>
  <c r="W15" i="49" s="1"/>
  <c r="Q15" i="49"/>
  <c r="A15" i="49"/>
  <c r="BS14" i="49"/>
  <c r="BM14" i="49"/>
  <c r="BK14" i="49"/>
  <c r="BG14" i="49"/>
  <c r="S14" i="49"/>
  <c r="W14" i="49" s="1"/>
  <c r="R14" i="49"/>
  <c r="Q14" i="49"/>
  <c r="A14" i="49"/>
  <c r="BM13" i="49"/>
  <c r="BP13" i="49" s="1"/>
  <c r="BK13" i="49"/>
  <c r="BG13" i="49"/>
  <c r="BS13" i="49" s="1"/>
  <c r="S13" i="49"/>
  <c r="R13" i="49"/>
  <c r="Q13" i="49"/>
  <c r="A13" i="49"/>
  <c r="BM12" i="49"/>
  <c r="BP12" i="49" s="1"/>
  <c r="BQ12" i="49" s="1"/>
  <c r="BR12" i="49" s="1"/>
  <c r="BK12" i="49"/>
  <c r="BG12" i="49"/>
  <c r="BS12" i="49" s="1"/>
  <c r="S12" i="49"/>
  <c r="R12" i="49"/>
  <c r="Q12" i="49"/>
  <c r="A12" i="49"/>
  <c r="BP11" i="49"/>
  <c r="BQ11" i="49" s="1"/>
  <c r="BR11" i="49" s="1"/>
  <c r="BV11" i="49" s="1"/>
  <c r="BM11" i="49"/>
  <c r="BK11" i="49"/>
  <c r="BG11" i="49"/>
  <c r="BS11" i="49" s="1"/>
  <c r="S11" i="49"/>
  <c r="R11" i="49"/>
  <c r="W11" i="49" s="1"/>
  <c r="Q11" i="49"/>
  <c r="A11" i="49"/>
  <c r="BS10" i="49"/>
  <c r="BM10" i="49"/>
  <c r="BK10" i="49"/>
  <c r="BG10" i="49"/>
  <c r="S10" i="49"/>
  <c r="R10" i="49"/>
  <c r="Q10" i="49"/>
  <c r="A10" i="49"/>
  <c r="BP9" i="49"/>
  <c r="BM9" i="49"/>
  <c r="BK9" i="49"/>
  <c r="BG9" i="49"/>
  <c r="BS9" i="49" s="1"/>
  <c r="S9" i="49"/>
  <c r="R9" i="49"/>
  <c r="Q9" i="49"/>
  <c r="A9" i="49"/>
  <c r="BM8" i="49"/>
  <c r="BP8" i="49" s="1"/>
  <c r="BQ8" i="49" s="1"/>
  <c r="BR8" i="49" s="1"/>
  <c r="BK8" i="49"/>
  <c r="BG8" i="49"/>
  <c r="BS8" i="49" s="1"/>
  <c r="S8" i="49"/>
  <c r="S31" i="49" s="1"/>
  <c r="R8" i="49"/>
  <c r="Q8" i="49"/>
  <c r="A8" i="49"/>
  <c r="A5" i="49"/>
  <c r="A3" i="49"/>
  <c r="A38" i="48"/>
  <c r="AA37" i="48"/>
  <c r="A37" i="48"/>
  <c r="CH36" i="48"/>
  <c r="CI36" i="48" s="1"/>
  <c r="BO36" i="48"/>
  <c r="BV36" i="48" s="1"/>
  <c r="BY36" i="48" s="1"/>
  <c r="BL36" i="48"/>
  <c r="CQ36" i="48" s="1"/>
  <c r="CR36" i="48" s="1"/>
  <c r="CT35" i="48"/>
  <c r="CH35" i="48"/>
  <c r="CI35" i="48" s="1"/>
  <c r="BO35" i="48"/>
  <c r="BV35" i="48" s="1"/>
  <c r="BL35" i="48"/>
  <c r="CQ35" i="48" s="1"/>
  <c r="CR35" i="48" s="1"/>
  <c r="Q35" i="48"/>
  <c r="CQ34" i="48"/>
  <c r="CR34" i="48" s="1"/>
  <c r="CH34" i="48"/>
  <c r="CI34" i="48" s="1"/>
  <c r="BO34" i="48"/>
  <c r="BV34" i="48" s="1"/>
  <c r="BL34" i="48"/>
  <c r="AA34" i="48"/>
  <c r="AA36" i="48" s="1"/>
  <c r="Y34" i="48"/>
  <c r="Y36" i="48" s="1"/>
  <c r="U34" i="48"/>
  <c r="T35" i="48" s="1"/>
  <c r="T34" i="48"/>
  <c r="S34" i="48"/>
  <c r="S36" i="48" s="1"/>
  <c r="R34" i="48"/>
  <c r="Q34" i="48"/>
  <c r="P34" i="48"/>
  <c r="P36" i="48" s="1"/>
  <c r="CH33" i="48"/>
  <c r="CI33" i="48" s="1"/>
  <c r="BO33" i="48"/>
  <c r="BL33" i="48"/>
  <c r="CQ33" i="48" s="1"/>
  <c r="CR33" i="48" s="1"/>
  <c r="CU33" i="48" s="1"/>
  <c r="X33" i="48"/>
  <c r="AC33" i="48" s="1"/>
  <c r="W33" i="48"/>
  <c r="V33" i="48"/>
  <c r="CT33" i="48" s="1"/>
  <c r="N33" i="48"/>
  <c r="A33" i="48"/>
  <c r="CT32" i="48"/>
  <c r="CH32" i="48"/>
  <c r="CI32" i="48" s="1"/>
  <c r="BO32" i="48"/>
  <c r="BL32" i="48"/>
  <c r="CQ32" i="48" s="1"/>
  <c r="CR32" i="48" s="1"/>
  <c r="CU32" i="48" s="1"/>
  <c r="X32" i="48"/>
  <c r="W32" i="48"/>
  <c r="V32" i="48"/>
  <c r="A32" i="48"/>
  <c r="CH31" i="48"/>
  <c r="CI31" i="48" s="1"/>
  <c r="BV31" i="48"/>
  <c r="BS31" i="48"/>
  <c r="BO31" i="48"/>
  <c r="BL31" i="48"/>
  <c r="CQ31" i="48" s="1"/>
  <c r="CR31" i="48" s="1"/>
  <c r="X31" i="48"/>
  <c r="W31" i="48"/>
  <c r="AC31" i="48" s="1"/>
  <c r="V31" i="48"/>
  <c r="CT31" i="48" s="1"/>
  <c r="N31" i="48"/>
  <c r="A31" i="48"/>
  <c r="CH30" i="48"/>
  <c r="CI30" i="48" s="1"/>
  <c r="BO30" i="48"/>
  <c r="BL30" i="48"/>
  <c r="CQ30" i="48" s="1"/>
  <c r="CR30" i="48" s="1"/>
  <c r="CU30" i="48" s="1"/>
  <c r="X30" i="48"/>
  <c r="W30" i="48"/>
  <c r="V30" i="48"/>
  <c r="CT30" i="48" s="1"/>
  <c r="N30" i="48"/>
  <c r="A30" i="48"/>
  <c r="CH29" i="48"/>
  <c r="CI29" i="48" s="1"/>
  <c r="BO29" i="48"/>
  <c r="BL29" i="48"/>
  <c r="CQ29" i="48" s="1"/>
  <c r="CR29" i="48" s="1"/>
  <c r="X29" i="48"/>
  <c r="W29" i="48"/>
  <c r="V29" i="48"/>
  <c r="CT29" i="48" s="1"/>
  <c r="N29" i="48"/>
  <c r="A29" i="48"/>
  <c r="CH28" i="48"/>
  <c r="CI28" i="48" s="1"/>
  <c r="BV28" i="48"/>
  <c r="BO28" i="48"/>
  <c r="BL28" i="48"/>
  <c r="CQ28" i="48" s="1"/>
  <c r="CR28" i="48" s="1"/>
  <c r="CU28" i="48" s="1"/>
  <c r="AC28" i="48"/>
  <c r="X28" i="48"/>
  <c r="W28" i="48"/>
  <c r="AB28" i="48" s="1"/>
  <c r="V28" i="48"/>
  <c r="CT28" i="48" s="1"/>
  <c r="N28" i="48"/>
  <c r="A28" i="48"/>
  <c r="CH27" i="48"/>
  <c r="CI27" i="48" s="1"/>
  <c r="BS27" i="48"/>
  <c r="BO27" i="48"/>
  <c r="BV27" i="48" s="1"/>
  <c r="BY27" i="48" s="1"/>
  <c r="BL27" i="48"/>
  <c r="CQ27" i="48" s="1"/>
  <c r="CR27" i="48" s="1"/>
  <c r="CU27" i="48" s="1"/>
  <c r="X27" i="48"/>
  <c r="W27" i="48"/>
  <c r="AC27" i="48" s="1"/>
  <c r="V27" i="48"/>
  <c r="CT27" i="48" s="1"/>
  <c r="N27" i="48"/>
  <c r="A27" i="48"/>
  <c r="X26" i="48"/>
  <c r="W26" i="48"/>
  <c r="V26" i="48"/>
  <c r="X25" i="48"/>
  <c r="W25" i="48"/>
  <c r="V25" i="48"/>
  <c r="CI24" i="48"/>
  <c r="CH24" i="48"/>
  <c r="BV24" i="48"/>
  <c r="BO24" i="48"/>
  <c r="BL24" i="48"/>
  <c r="CQ24" i="48" s="1"/>
  <c r="CR24" i="48" s="1"/>
  <c r="X24" i="48"/>
  <c r="W24" i="48"/>
  <c r="AB24" i="48" s="1"/>
  <c r="V24" i="48"/>
  <c r="CT24" i="48" s="1"/>
  <c r="N24" i="48"/>
  <c r="A24" i="48"/>
  <c r="X23" i="48"/>
  <c r="W23" i="48"/>
  <c r="AC23" i="48" s="1"/>
  <c r="V23" i="48"/>
  <c r="AC22" i="48"/>
  <c r="X22" i="48"/>
  <c r="W22" i="48"/>
  <c r="V22" i="48"/>
  <c r="X21" i="48"/>
  <c r="W21" i="48"/>
  <c r="V21" i="48"/>
  <c r="X20" i="48"/>
  <c r="W20" i="48"/>
  <c r="V20" i="48"/>
  <c r="CH19" i="48"/>
  <c r="CI19" i="48" s="1"/>
  <c r="BO19" i="48"/>
  <c r="BV19" i="48" s="1"/>
  <c r="BL19" i="48"/>
  <c r="CQ19" i="48" s="1"/>
  <c r="CR19" i="48" s="1"/>
  <c r="AB19" i="48"/>
  <c r="X19" i="48"/>
  <c r="W19" i="48"/>
  <c r="V19" i="48"/>
  <c r="CT19" i="48" s="1"/>
  <c r="N19" i="48"/>
  <c r="A19" i="48"/>
  <c r="CH18" i="48"/>
  <c r="CI18" i="48" s="1"/>
  <c r="BO18" i="48"/>
  <c r="BL18" i="48"/>
  <c r="CQ18" i="48" s="1"/>
  <c r="CR18" i="48" s="1"/>
  <c r="CU18" i="48" s="1"/>
  <c r="X18" i="48"/>
  <c r="W18" i="48"/>
  <c r="V18" i="48"/>
  <c r="CT18" i="48" s="1"/>
  <c r="N18" i="48"/>
  <c r="A18" i="48"/>
  <c r="CT17" i="48"/>
  <c r="CQ17" i="48"/>
  <c r="CR17" i="48" s="1"/>
  <c r="CU17" i="48" s="1"/>
  <c r="CH17" i="48"/>
  <c r="CI17" i="48" s="1"/>
  <c r="BO17" i="48"/>
  <c r="BL17" i="48"/>
  <c r="X17" i="48"/>
  <c r="W17" i="48"/>
  <c r="V17" i="48"/>
  <c r="N17" i="48"/>
  <c r="A17" i="48"/>
  <c r="CI16" i="48"/>
  <c r="CH16" i="48"/>
  <c r="BV16" i="48"/>
  <c r="BO16" i="48"/>
  <c r="BL16" i="48"/>
  <c r="CQ16" i="48" s="1"/>
  <c r="CR16" i="48" s="1"/>
  <c r="X16" i="48"/>
  <c r="W16" i="48"/>
  <c r="AB16" i="48" s="1"/>
  <c r="V16" i="48"/>
  <c r="CT16" i="48" s="1"/>
  <c r="N16" i="48"/>
  <c r="A16" i="48"/>
  <c r="CH15" i="48"/>
  <c r="CI15" i="48" s="1"/>
  <c r="BO15" i="48"/>
  <c r="BV15" i="48" s="1"/>
  <c r="BY15" i="48" s="1"/>
  <c r="BL15" i="48"/>
  <c r="CQ15" i="48" s="1"/>
  <c r="CR15" i="48" s="1"/>
  <c r="CU15" i="48" s="1"/>
  <c r="AB15" i="48"/>
  <c r="X15" i="48"/>
  <c r="W15" i="48"/>
  <c r="AC15" i="48" s="1"/>
  <c r="V15" i="48"/>
  <c r="CT15" i="48" s="1"/>
  <c r="N15" i="48"/>
  <c r="A15" i="48"/>
  <c r="CT14" i="48"/>
  <c r="CI14" i="48"/>
  <c r="CH14" i="48"/>
  <c r="BO14" i="48"/>
  <c r="BL14" i="48"/>
  <c r="CQ14" i="48" s="1"/>
  <c r="CR14" i="48" s="1"/>
  <c r="CU14" i="48" s="1"/>
  <c r="X14" i="48"/>
  <c r="W14" i="48"/>
  <c r="V14" i="48"/>
  <c r="N14" i="48"/>
  <c r="A14" i="48"/>
  <c r="CT13" i="48"/>
  <c r="CH13" i="48"/>
  <c r="CI13" i="48" s="1"/>
  <c r="BS13" i="48"/>
  <c r="BO13" i="48"/>
  <c r="BV13" i="48" s="1"/>
  <c r="BL13" i="48"/>
  <c r="CQ13" i="48" s="1"/>
  <c r="CR13" i="48" s="1"/>
  <c r="X13" i="48"/>
  <c r="W13" i="48"/>
  <c r="V13" i="48"/>
  <c r="N13" i="48"/>
  <c r="A13" i="48"/>
  <c r="CI12" i="48"/>
  <c r="CH12" i="48"/>
  <c r="BO12" i="48"/>
  <c r="BV12" i="48" s="1"/>
  <c r="BL12" i="48"/>
  <c r="CQ12" i="48" s="1"/>
  <c r="CR12" i="48" s="1"/>
  <c r="CU12" i="48" s="1"/>
  <c r="X12" i="48"/>
  <c r="W12" i="48"/>
  <c r="V12" i="48"/>
  <c r="CT12" i="48" s="1"/>
  <c r="N12" i="48"/>
  <c r="A12" i="48"/>
  <c r="CT11" i="48"/>
  <c r="CH11" i="48"/>
  <c r="CI11" i="48" s="1"/>
  <c r="BS11" i="48"/>
  <c r="BO11" i="48"/>
  <c r="BV11" i="48" s="1"/>
  <c r="BL11" i="48"/>
  <c r="CQ11" i="48" s="1"/>
  <c r="CR11" i="48" s="1"/>
  <c r="X11" i="48"/>
  <c r="W11" i="48"/>
  <c r="AC11" i="48" s="1"/>
  <c r="V11" i="48"/>
  <c r="N11" i="48"/>
  <c r="A11" i="48"/>
  <c r="CH10" i="48"/>
  <c r="CI10" i="48" s="1"/>
  <c r="BO10" i="48"/>
  <c r="BL10" i="48"/>
  <c r="CQ10" i="48" s="1"/>
  <c r="CR10" i="48" s="1"/>
  <c r="X10" i="48"/>
  <c r="W10" i="48"/>
  <c r="V10" i="48"/>
  <c r="CT10" i="48" s="1"/>
  <c r="N10" i="48"/>
  <c r="A10" i="48"/>
  <c r="CT9" i="48"/>
  <c r="CH9" i="48"/>
  <c r="CI9" i="48" s="1"/>
  <c r="BO9" i="48"/>
  <c r="BL9" i="48"/>
  <c r="CQ9" i="48" s="1"/>
  <c r="CR9" i="48" s="1"/>
  <c r="X9" i="48"/>
  <c r="W9" i="48"/>
  <c r="V9" i="48"/>
  <c r="N9" i="48"/>
  <c r="A9" i="48"/>
  <c r="CI8" i="48"/>
  <c r="CH8" i="48"/>
  <c r="BV8" i="48"/>
  <c r="BO8" i="48"/>
  <c r="BL8" i="48"/>
  <c r="CQ8" i="48" s="1"/>
  <c r="CR8" i="48" s="1"/>
  <c r="X8" i="48"/>
  <c r="W8" i="48"/>
  <c r="AB8" i="48" s="1"/>
  <c r="V8" i="48"/>
  <c r="N8" i="48"/>
  <c r="A8" i="48"/>
  <c r="A5" i="48"/>
  <c r="A3" i="48"/>
  <c r="M24" i="47"/>
  <c r="P22" i="47"/>
  <c r="N22" i="47"/>
  <c r="P19" i="47"/>
  <c r="M19" i="47"/>
  <c r="L19" i="47" s="1"/>
  <c r="N19" i="47" s="1"/>
  <c r="G19" i="47"/>
  <c r="D19" i="47"/>
  <c r="C26" i="35" s="1"/>
  <c r="C45" i="8" s="1"/>
  <c r="M17" i="47"/>
  <c r="L17" i="47"/>
  <c r="H17" i="47"/>
  <c r="G17" i="47"/>
  <c r="F17" i="47"/>
  <c r="E17" i="47"/>
  <c r="C17" i="47"/>
  <c r="M16" i="47"/>
  <c r="H16" i="47"/>
  <c r="G16" i="47"/>
  <c r="F16" i="47"/>
  <c r="E16" i="47"/>
  <c r="D16" i="47"/>
  <c r="C16" i="47"/>
  <c r="M15" i="47"/>
  <c r="L15" i="47"/>
  <c r="H15" i="47"/>
  <c r="G15" i="47"/>
  <c r="F15" i="47"/>
  <c r="E15" i="47"/>
  <c r="D15" i="47"/>
  <c r="C15" i="47"/>
  <c r="P12" i="47"/>
  <c r="M12" i="47"/>
  <c r="L12" i="47"/>
  <c r="N12" i="47" s="1"/>
  <c r="J12" i="47"/>
  <c r="I12" i="47"/>
  <c r="Z11" i="47"/>
  <c r="V11" i="47"/>
  <c r="U11" i="47"/>
  <c r="M11" i="47"/>
  <c r="L11" i="47"/>
  <c r="H11" i="47"/>
  <c r="G11" i="47"/>
  <c r="E11" i="47"/>
  <c r="D11" i="47"/>
  <c r="C11" i="47"/>
  <c r="Z10" i="47"/>
  <c r="V10" i="47"/>
  <c r="U10" i="47"/>
  <c r="M10" i="47"/>
  <c r="L10" i="47"/>
  <c r="H10" i="47"/>
  <c r="G10" i="47"/>
  <c r="G8" i="47" s="1"/>
  <c r="D24" i="35" s="1"/>
  <c r="D43" i="8" s="1"/>
  <c r="F10" i="47"/>
  <c r="E10" i="47"/>
  <c r="D10" i="47"/>
  <c r="Z9" i="47"/>
  <c r="V9" i="47"/>
  <c r="U9" i="47"/>
  <c r="M9" i="47"/>
  <c r="L9" i="47"/>
  <c r="G9" i="47"/>
  <c r="F9" i="47"/>
  <c r="E9" i="47"/>
  <c r="D9" i="47"/>
  <c r="C9" i="47"/>
  <c r="Z8" i="47"/>
  <c r="V8" i="47"/>
  <c r="U8" i="47"/>
  <c r="A5" i="47"/>
  <c r="A3" i="47"/>
  <c r="A31" i="46"/>
  <c r="Q30" i="46"/>
  <c r="A30" i="46"/>
  <c r="Q29" i="46"/>
  <c r="O29" i="46"/>
  <c r="N29" i="46"/>
  <c r="BF28" i="46"/>
  <c r="BJ28" i="46" s="1"/>
  <c r="BK28" i="46" s="1"/>
  <c r="P28" i="46"/>
  <c r="R28" i="46" s="1"/>
  <c r="A28" i="46"/>
  <c r="BF27" i="46"/>
  <c r="BJ27" i="46" s="1"/>
  <c r="BK27" i="46" s="1"/>
  <c r="BM27" i="46" s="1"/>
  <c r="P27" i="46"/>
  <c r="R27" i="46" s="1"/>
  <c r="A27" i="46"/>
  <c r="BF26" i="46"/>
  <c r="BJ26" i="46" s="1"/>
  <c r="BK26" i="46" s="1"/>
  <c r="BM26" i="46" s="1"/>
  <c r="P26" i="46"/>
  <c r="R26" i="46" s="1"/>
  <c r="A26" i="46"/>
  <c r="BF25" i="46"/>
  <c r="BJ25" i="46" s="1"/>
  <c r="BK25" i="46" s="1"/>
  <c r="BM25" i="46" s="1"/>
  <c r="P25" i="46"/>
  <c r="R25" i="46" s="1"/>
  <c r="A25" i="46"/>
  <c r="BF24" i="46"/>
  <c r="BJ24" i="46" s="1"/>
  <c r="BK24" i="46" s="1"/>
  <c r="BM24" i="46" s="1"/>
  <c r="P24" i="46"/>
  <c r="R24" i="46" s="1"/>
  <c r="A24" i="46"/>
  <c r="BF23" i="46"/>
  <c r="BJ23" i="46" s="1"/>
  <c r="BK23" i="46" s="1"/>
  <c r="BM23" i="46" s="1"/>
  <c r="P23" i="46"/>
  <c r="R23" i="46" s="1"/>
  <c r="A23" i="46"/>
  <c r="P22" i="46"/>
  <c r="R22" i="46" s="1"/>
  <c r="P21" i="46"/>
  <c r="R21" i="46" s="1"/>
  <c r="P20" i="46"/>
  <c r="R20" i="46" s="1"/>
  <c r="BJ19" i="46"/>
  <c r="BK19" i="46" s="1"/>
  <c r="BM19" i="46" s="1"/>
  <c r="BF19" i="46"/>
  <c r="P19" i="46"/>
  <c r="R19" i="46" s="1"/>
  <c r="A19" i="46"/>
  <c r="BF18" i="46"/>
  <c r="BJ18" i="46" s="1"/>
  <c r="BK18" i="46" s="1"/>
  <c r="BM18" i="46" s="1"/>
  <c r="P18" i="46"/>
  <c r="R18" i="46" s="1"/>
  <c r="A18" i="46"/>
  <c r="BJ17" i="46"/>
  <c r="BK17" i="46" s="1"/>
  <c r="BM17" i="46" s="1"/>
  <c r="BF17" i="46"/>
  <c r="P17" i="46"/>
  <c r="R17" i="46" s="1"/>
  <c r="A17" i="46"/>
  <c r="BF16" i="46"/>
  <c r="BJ16" i="46" s="1"/>
  <c r="BK16" i="46" s="1"/>
  <c r="BM16" i="46" s="1"/>
  <c r="P16" i="46"/>
  <c r="R16" i="46" s="1"/>
  <c r="A16" i="46"/>
  <c r="BJ15" i="46"/>
  <c r="BK15" i="46" s="1"/>
  <c r="BF15" i="46"/>
  <c r="P15" i="46"/>
  <c r="R15" i="46" s="1"/>
  <c r="A15" i="46"/>
  <c r="BF14" i="46"/>
  <c r="BJ14" i="46" s="1"/>
  <c r="BK14" i="46" s="1"/>
  <c r="BM14" i="46" s="1"/>
  <c r="P14" i="46"/>
  <c r="R14" i="46" s="1"/>
  <c r="A14" i="46"/>
  <c r="BF13" i="46"/>
  <c r="BJ13" i="46" s="1"/>
  <c r="BK13" i="46" s="1"/>
  <c r="P13" i="46"/>
  <c r="R13" i="46" s="1"/>
  <c r="A13" i="46"/>
  <c r="BF12" i="46"/>
  <c r="BJ12" i="46" s="1"/>
  <c r="BK12" i="46" s="1"/>
  <c r="BM12" i="46" s="1"/>
  <c r="R12" i="46"/>
  <c r="P12" i="46"/>
  <c r="A12" i="46"/>
  <c r="BF11" i="46"/>
  <c r="BJ11" i="46" s="1"/>
  <c r="BK11" i="46" s="1"/>
  <c r="BM11" i="46" s="1"/>
  <c r="P11" i="46"/>
  <c r="R11" i="46" s="1"/>
  <c r="A11" i="46"/>
  <c r="BK10" i="46"/>
  <c r="BM10" i="46" s="1"/>
  <c r="BF10" i="46"/>
  <c r="BJ10" i="46" s="1"/>
  <c r="P10" i="46"/>
  <c r="R10" i="46" s="1"/>
  <c r="A10" i="46"/>
  <c r="BF9" i="46"/>
  <c r="BJ9" i="46" s="1"/>
  <c r="BK9" i="46" s="1"/>
  <c r="BM9" i="46" s="1"/>
  <c r="P9" i="46"/>
  <c r="R9" i="46" s="1"/>
  <c r="A9" i="46"/>
  <c r="BK8" i="46"/>
  <c r="BF8" i="46"/>
  <c r="BJ8" i="46" s="1"/>
  <c r="P8" i="46"/>
  <c r="A8" i="46"/>
  <c r="BJ7" i="46"/>
  <c r="BK7" i="46" s="1"/>
  <c r="BM7" i="46" s="1"/>
  <c r="BF7" i="46"/>
  <c r="P7" i="46"/>
  <c r="R7" i="46" s="1"/>
  <c r="A7" i="46"/>
  <c r="A5" i="46"/>
  <c r="A3" i="46"/>
  <c r="A35" i="45"/>
  <c r="T34" i="45"/>
  <c r="A34" i="45"/>
  <c r="BB33" i="45"/>
  <c r="BF33" i="45" s="1"/>
  <c r="BG33" i="45" s="1"/>
  <c r="BI33" i="45" s="1"/>
  <c r="BB32" i="45"/>
  <c r="BF32" i="45" s="1"/>
  <c r="BG32" i="45" s="1"/>
  <c r="BI32" i="45" s="1"/>
  <c r="P32" i="45"/>
  <c r="N32" i="45"/>
  <c r="BB31" i="45"/>
  <c r="BF31" i="45" s="1"/>
  <c r="BG31" i="45" s="1"/>
  <c r="T31" i="45"/>
  <c r="T33" i="45" s="1"/>
  <c r="Q31" i="45"/>
  <c r="P31" i="45"/>
  <c r="O31" i="45"/>
  <c r="N31" i="45"/>
  <c r="BB30" i="45"/>
  <c r="BF30" i="45" s="1"/>
  <c r="BG30" i="45" s="1"/>
  <c r="BI30" i="45" s="1"/>
  <c r="S30" i="45"/>
  <c r="R30" i="45"/>
  <c r="A30" i="45"/>
  <c r="BB29" i="45"/>
  <c r="BF29" i="45" s="1"/>
  <c r="BG29" i="45" s="1"/>
  <c r="S29" i="45"/>
  <c r="R29" i="45"/>
  <c r="A29" i="45"/>
  <c r="BB28" i="45"/>
  <c r="BF28" i="45" s="1"/>
  <c r="BG28" i="45" s="1"/>
  <c r="BI28" i="45" s="1"/>
  <c r="S28" i="45"/>
  <c r="U28" i="45" s="1"/>
  <c r="R28" i="45"/>
  <c r="A28" i="45"/>
  <c r="BB27" i="45"/>
  <c r="BF27" i="45" s="1"/>
  <c r="BG27" i="45" s="1"/>
  <c r="BI27" i="45" s="1"/>
  <c r="S27" i="45"/>
  <c r="R27" i="45"/>
  <c r="A27" i="45"/>
  <c r="BF26" i="45"/>
  <c r="BG26" i="45" s="1"/>
  <c r="BI26" i="45" s="1"/>
  <c r="BB26" i="45"/>
  <c r="S26" i="45"/>
  <c r="R26" i="45"/>
  <c r="A26" i="45"/>
  <c r="BB25" i="45"/>
  <c r="BF25" i="45" s="1"/>
  <c r="BG25" i="45" s="1"/>
  <c r="S25" i="45"/>
  <c r="U25" i="45" s="1"/>
  <c r="R25" i="45"/>
  <c r="A25" i="45"/>
  <c r="BB24" i="45"/>
  <c r="BF24" i="45" s="1"/>
  <c r="BG24" i="45" s="1"/>
  <c r="S24" i="45"/>
  <c r="U24" i="45" s="1"/>
  <c r="R24" i="45"/>
  <c r="A24" i="45"/>
  <c r="BB23" i="45"/>
  <c r="BF23" i="45" s="1"/>
  <c r="BG23" i="45" s="1"/>
  <c r="S23" i="45"/>
  <c r="U23" i="45" s="1"/>
  <c r="R23" i="45"/>
  <c r="A23" i="45"/>
  <c r="BB22" i="45"/>
  <c r="BF22" i="45" s="1"/>
  <c r="BG22" i="45" s="1"/>
  <c r="BI22" i="45" s="1"/>
  <c r="S22" i="45"/>
  <c r="R22" i="45"/>
  <c r="A22" i="45"/>
  <c r="BG21" i="45"/>
  <c r="BF21" i="45"/>
  <c r="BB21" i="45"/>
  <c r="S21" i="45"/>
  <c r="R21" i="45"/>
  <c r="A21" i="45"/>
  <c r="BB20" i="45"/>
  <c r="BF20" i="45" s="1"/>
  <c r="BG20" i="45" s="1"/>
  <c r="BI20" i="45" s="1"/>
  <c r="S20" i="45"/>
  <c r="R20" i="45"/>
  <c r="A20" i="45"/>
  <c r="BB19" i="45"/>
  <c r="BF19" i="45" s="1"/>
  <c r="BG19" i="45" s="1"/>
  <c r="BI19" i="45" s="1"/>
  <c r="S19" i="45"/>
  <c r="R19" i="45"/>
  <c r="A19" i="45"/>
  <c r="S18" i="45"/>
  <c r="R18" i="45"/>
  <c r="S17" i="45"/>
  <c r="R17" i="45"/>
  <c r="S16" i="45"/>
  <c r="R16" i="45"/>
  <c r="BF15" i="45"/>
  <c r="BG15" i="45" s="1"/>
  <c r="BI15" i="45" s="1"/>
  <c r="BB15" i="45"/>
  <c r="S15" i="45"/>
  <c r="R15" i="45"/>
  <c r="A15" i="45"/>
  <c r="BB14" i="45"/>
  <c r="BF14" i="45" s="1"/>
  <c r="BG14" i="45" s="1"/>
  <c r="BI14" i="45" s="1"/>
  <c r="S14" i="45"/>
  <c r="R14" i="45"/>
  <c r="U14" i="45" s="1"/>
  <c r="A14" i="45"/>
  <c r="BF13" i="45"/>
  <c r="BG13" i="45" s="1"/>
  <c r="BB13" i="45"/>
  <c r="S13" i="45"/>
  <c r="R13" i="45"/>
  <c r="A13" i="45"/>
  <c r="BB12" i="45"/>
  <c r="BF12" i="45" s="1"/>
  <c r="BG12" i="45" s="1"/>
  <c r="BI12" i="45" s="1"/>
  <c r="S12" i="45"/>
  <c r="R12" i="45"/>
  <c r="U12" i="45" s="1"/>
  <c r="A12" i="45"/>
  <c r="BF11" i="45"/>
  <c r="BG11" i="45" s="1"/>
  <c r="BI11" i="45" s="1"/>
  <c r="BB11" i="45"/>
  <c r="S11" i="45"/>
  <c r="R11" i="45"/>
  <c r="A11" i="45"/>
  <c r="BB10" i="45"/>
  <c r="BF10" i="45" s="1"/>
  <c r="BG10" i="45" s="1"/>
  <c r="BI10" i="45" s="1"/>
  <c r="S10" i="45"/>
  <c r="R10" i="45"/>
  <c r="U10" i="45" s="1"/>
  <c r="A10" i="45"/>
  <c r="BF9" i="45"/>
  <c r="BG9" i="45" s="1"/>
  <c r="BB9" i="45"/>
  <c r="S9" i="45"/>
  <c r="R9" i="45"/>
  <c r="A9" i="45"/>
  <c r="BB8" i="45"/>
  <c r="BF8" i="45" s="1"/>
  <c r="BG8" i="45" s="1"/>
  <c r="BI8" i="45" s="1"/>
  <c r="S8" i="45"/>
  <c r="R8" i="45"/>
  <c r="A8" i="45"/>
  <c r="A5" i="45"/>
  <c r="A3" i="45"/>
  <c r="A33" i="44"/>
  <c r="V32" i="44"/>
  <c r="A32" i="44"/>
  <c r="BD31" i="44"/>
  <c r="BH31" i="44" s="1"/>
  <c r="BI31" i="44" s="1"/>
  <c r="V31" i="44"/>
  <c r="T31" i="44"/>
  <c r="S31" i="44"/>
  <c r="BH30" i="44"/>
  <c r="BI30" i="44" s="1"/>
  <c r="BK30" i="44" s="1"/>
  <c r="BD30" i="44"/>
  <c r="W30" i="44"/>
  <c r="U30" i="44"/>
  <c r="A30" i="44"/>
  <c r="BD29" i="44"/>
  <c r="BH29" i="44" s="1"/>
  <c r="BI29" i="44" s="1"/>
  <c r="BK29" i="44" s="1"/>
  <c r="U29" i="44"/>
  <c r="W29" i="44" s="1"/>
  <c r="A29" i="44"/>
  <c r="BD28" i="44"/>
  <c r="BH28" i="44" s="1"/>
  <c r="BI28" i="44" s="1"/>
  <c r="BK28" i="44" s="1"/>
  <c r="U28" i="44"/>
  <c r="W28" i="44" s="1"/>
  <c r="A28" i="44"/>
  <c r="BD27" i="44"/>
  <c r="BH27" i="44" s="1"/>
  <c r="BI27" i="44" s="1"/>
  <c r="BK27" i="44" s="1"/>
  <c r="U27" i="44"/>
  <c r="W27" i="44" s="1"/>
  <c r="A27" i="44"/>
  <c r="BD26" i="44"/>
  <c r="BH26" i="44" s="1"/>
  <c r="BI26" i="44" s="1"/>
  <c r="BK26" i="44" s="1"/>
  <c r="U26" i="44"/>
  <c r="W26" i="44" s="1"/>
  <c r="A26" i="44"/>
  <c r="BD25" i="44"/>
  <c r="BH25" i="44" s="1"/>
  <c r="BI25" i="44" s="1"/>
  <c r="BK25" i="44" s="1"/>
  <c r="U25" i="44"/>
  <c r="W25" i="44" s="1"/>
  <c r="A25" i="44"/>
  <c r="U24" i="44"/>
  <c r="W24" i="44" s="1"/>
  <c r="U23" i="44"/>
  <c r="W23" i="44" s="1"/>
  <c r="U22" i="44"/>
  <c r="W22" i="44" s="1"/>
  <c r="BD21" i="44"/>
  <c r="BH21" i="44" s="1"/>
  <c r="BI21" i="44" s="1"/>
  <c r="BK21" i="44" s="1"/>
  <c r="W21" i="44"/>
  <c r="U21" i="44"/>
  <c r="A21" i="44"/>
  <c r="BD20" i="44"/>
  <c r="BH20" i="44" s="1"/>
  <c r="BI20" i="44" s="1"/>
  <c r="BK20" i="44" s="1"/>
  <c r="W20" i="44"/>
  <c r="U20" i="44"/>
  <c r="A20" i="44"/>
  <c r="BH19" i="44"/>
  <c r="BI19" i="44" s="1"/>
  <c r="BK19" i="44" s="1"/>
  <c r="BD19" i="44"/>
  <c r="U19" i="44"/>
  <c r="W19" i="44" s="1"/>
  <c r="A19" i="44"/>
  <c r="BD18" i="44"/>
  <c r="BH18" i="44" s="1"/>
  <c r="BI18" i="44" s="1"/>
  <c r="U18" i="44"/>
  <c r="W18" i="44" s="1"/>
  <c r="A18" i="44"/>
  <c r="BH17" i="44"/>
  <c r="BI17" i="44" s="1"/>
  <c r="BK17" i="44" s="1"/>
  <c r="BD17" i="44"/>
  <c r="W17" i="44"/>
  <c r="U17" i="44"/>
  <c r="A17" i="44"/>
  <c r="BD16" i="44"/>
  <c r="BH16" i="44" s="1"/>
  <c r="BI16" i="44" s="1"/>
  <c r="BK16" i="44" s="1"/>
  <c r="U16" i="44"/>
  <c r="W16" i="44" s="1"/>
  <c r="A16" i="44"/>
  <c r="BD15" i="44"/>
  <c r="BH15" i="44" s="1"/>
  <c r="BI15" i="44" s="1"/>
  <c r="W15" i="44"/>
  <c r="U15" i="44"/>
  <c r="A15" i="44"/>
  <c r="BD14" i="44"/>
  <c r="BH14" i="44" s="1"/>
  <c r="BI14" i="44" s="1"/>
  <c r="BK14" i="44" s="1"/>
  <c r="U14" i="44"/>
  <c r="W14" i="44" s="1"/>
  <c r="A14" i="44"/>
  <c r="BD13" i="44"/>
  <c r="BH13" i="44" s="1"/>
  <c r="BI13" i="44" s="1"/>
  <c r="BK13" i="44" s="1"/>
  <c r="U13" i="44"/>
  <c r="W13" i="44" s="1"/>
  <c r="A13" i="44"/>
  <c r="BD12" i="44"/>
  <c r="BH12" i="44" s="1"/>
  <c r="BI12" i="44" s="1"/>
  <c r="BK12" i="44" s="1"/>
  <c r="U12" i="44"/>
  <c r="W12" i="44" s="1"/>
  <c r="A12" i="44"/>
  <c r="BD11" i="44"/>
  <c r="BH11" i="44" s="1"/>
  <c r="BI11" i="44" s="1"/>
  <c r="BK11" i="44" s="1"/>
  <c r="U11" i="44"/>
  <c r="W11" i="44" s="1"/>
  <c r="A11" i="44"/>
  <c r="BD10" i="44"/>
  <c r="BH10" i="44" s="1"/>
  <c r="BI10" i="44" s="1"/>
  <c r="BK10" i="44" s="1"/>
  <c r="W10" i="44"/>
  <c r="U10" i="44"/>
  <c r="A10" i="44"/>
  <c r="BD9" i="44"/>
  <c r="BH9" i="44" s="1"/>
  <c r="BI9" i="44" s="1"/>
  <c r="BK9" i="44" s="1"/>
  <c r="U9" i="44"/>
  <c r="W9" i="44" s="1"/>
  <c r="A9" i="44"/>
  <c r="BD8" i="44"/>
  <c r="BH8" i="44" s="1"/>
  <c r="BI8" i="44" s="1"/>
  <c r="U8" i="44"/>
  <c r="W8" i="44" s="1"/>
  <c r="A8" i="44"/>
  <c r="A5" i="44"/>
  <c r="A3" i="44"/>
  <c r="A34" i="43"/>
  <c r="AB33" i="43"/>
  <c r="A33" i="43"/>
  <c r="BK32" i="43"/>
  <c r="BQ32" i="43" s="1"/>
  <c r="BR32" i="43" s="1"/>
  <c r="BU32" i="43" s="1"/>
  <c r="AD32" i="43"/>
  <c r="AB32" i="43"/>
  <c r="BT31" i="43"/>
  <c r="BK31" i="43"/>
  <c r="BQ31" i="43" s="1"/>
  <c r="BR31" i="43" s="1"/>
  <c r="BU31" i="43" s="1"/>
  <c r="AD31" i="43"/>
  <c r="R31" i="43"/>
  <c r="R32" i="43" s="1"/>
  <c r="BK30" i="43"/>
  <c r="BQ30" i="43" s="1"/>
  <c r="BR30" i="43" s="1"/>
  <c r="BU30" i="43" s="1"/>
  <c r="AD30" i="43"/>
  <c r="AB30" i="43"/>
  <c r="Z30" i="43"/>
  <c r="Z32" i="43" s="1"/>
  <c r="BT32" i="43" s="1"/>
  <c r="V30" i="43"/>
  <c r="U31" i="43" s="1"/>
  <c r="U30" i="43"/>
  <c r="T30" i="43"/>
  <c r="T32" i="43" s="1"/>
  <c r="S30" i="43"/>
  <c r="R30" i="43"/>
  <c r="Q30" i="43"/>
  <c r="Q32" i="43" s="1"/>
  <c r="BT29" i="43"/>
  <c r="BK29" i="43"/>
  <c r="BQ29" i="43" s="1"/>
  <c r="BR29" i="43" s="1"/>
  <c r="BU29" i="43" s="1"/>
  <c r="AD29" i="43"/>
  <c r="Y29" i="43"/>
  <c r="X29" i="43"/>
  <c r="W29" i="43"/>
  <c r="A29" i="43"/>
  <c r="BT28" i="43"/>
  <c r="BK28" i="43"/>
  <c r="BQ28" i="43" s="1"/>
  <c r="BR28" i="43" s="1"/>
  <c r="BU28" i="43" s="1"/>
  <c r="Y28" i="43"/>
  <c r="X28" i="43"/>
  <c r="W28" i="43"/>
  <c r="A28" i="43"/>
  <c r="BT27" i="43"/>
  <c r="BK27" i="43"/>
  <c r="BQ27" i="43" s="1"/>
  <c r="BR27" i="43" s="1"/>
  <c r="BU27" i="43" s="1"/>
  <c r="AD27" i="43"/>
  <c r="Y27" i="43"/>
  <c r="X27" i="43"/>
  <c r="AC27" i="43" s="1"/>
  <c r="W27" i="43"/>
  <c r="A27" i="43"/>
  <c r="BT26" i="43"/>
  <c r="BQ26" i="43"/>
  <c r="BR26" i="43" s="1"/>
  <c r="BU26" i="43" s="1"/>
  <c r="BK26" i="43"/>
  <c r="AD26" i="43"/>
  <c r="Y26" i="43"/>
  <c r="X26" i="43"/>
  <c r="AC26" i="43" s="1"/>
  <c r="W26" i="43"/>
  <c r="A26" i="43"/>
  <c r="BT25" i="43"/>
  <c r="BQ25" i="43"/>
  <c r="BR25" i="43" s="1"/>
  <c r="BU25" i="43" s="1"/>
  <c r="BK25" i="43"/>
  <c r="AD25" i="43"/>
  <c r="Y25" i="43"/>
  <c r="X25" i="43"/>
  <c r="AC25" i="43" s="1"/>
  <c r="W25" i="43"/>
  <c r="A25" i="43"/>
  <c r="BT24" i="43"/>
  <c r="BQ24" i="43"/>
  <c r="BR24" i="43" s="1"/>
  <c r="BU24" i="43" s="1"/>
  <c r="BK24" i="43"/>
  <c r="AD24" i="43"/>
  <c r="Y24" i="43"/>
  <c r="X24" i="43"/>
  <c r="AC24" i="43" s="1"/>
  <c r="W24" i="43"/>
  <c r="A24" i="43"/>
  <c r="BT23" i="43"/>
  <c r="BR23" i="43"/>
  <c r="BU23" i="43" s="1"/>
  <c r="BK23" i="43"/>
  <c r="BQ23" i="43" s="1"/>
  <c r="AD23" i="43"/>
  <c r="Y23" i="43"/>
  <c r="X23" i="43"/>
  <c r="AC23" i="43" s="1"/>
  <c r="W23" i="43"/>
  <c r="A23" i="43"/>
  <c r="BT22" i="43"/>
  <c r="BK22" i="43"/>
  <c r="BQ22" i="43" s="1"/>
  <c r="BR22" i="43" s="1"/>
  <c r="BU22" i="43" s="1"/>
  <c r="AD22" i="43"/>
  <c r="Y22" i="43"/>
  <c r="AC22" i="43" s="1"/>
  <c r="X22" i="43"/>
  <c r="W22" i="43"/>
  <c r="A22" i="43"/>
  <c r="BT21" i="43"/>
  <c r="BK21" i="43"/>
  <c r="BQ21" i="43" s="1"/>
  <c r="BR21" i="43" s="1"/>
  <c r="BU21" i="43" s="1"/>
  <c r="AD21" i="43"/>
  <c r="Y21" i="43"/>
  <c r="X21" i="43"/>
  <c r="AC21" i="43" s="1"/>
  <c r="W21" i="43"/>
  <c r="A21" i="43"/>
  <c r="BT20" i="43"/>
  <c r="BK20" i="43"/>
  <c r="BQ20" i="43" s="1"/>
  <c r="BR20" i="43" s="1"/>
  <c r="BU20" i="43" s="1"/>
  <c r="AD20" i="43"/>
  <c r="Y20" i="43"/>
  <c r="AC20" i="43" s="1"/>
  <c r="X20" i="43"/>
  <c r="W20" i="43"/>
  <c r="A20" i="43"/>
  <c r="BT19" i="43"/>
  <c r="BK19" i="43"/>
  <c r="BQ19" i="43" s="1"/>
  <c r="BR19" i="43" s="1"/>
  <c r="BU19" i="43" s="1"/>
  <c r="AD19" i="43"/>
  <c r="Y19" i="43"/>
  <c r="AC19" i="43" s="1"/>
  <c r="X19" i="43"/>
  <c r="W19" i="43"/>
  <c r="A19" i="43"/>
  <c r="Y18" i="43"/>
  <c r="AC18" i="43" s="1"/>
  <c r="X18" i="43"/>
  <c r="W18" i="43"/>
  <c r="Y17" i="43"/>
  <c r="X17" i="43"/>
  <c r="AC17" i="43" s="1"/>
  <c r="W17" i="43"/>
  <c r="BT16" i="43"/>
  <c r="BK16" i="43"/>
  <c r="BQ16" i="43" s="1"/>
  <c r="BR16" i="43" s="1"/>
  <c r="BU16" i="43" s="1"/>
  <c r="AD16" i="43"/>
  <c r="Y16" i="43"/>
  <c r="X16" i="43"/>
  <c r="AC16" i="43" s="1"/>
  <c r="W16" i="43"/>
  <c r="A16" i="43"/>
  <c r="BT15" i="43"/>
  <c r="BK15" i="43"/>
  <c r="BQ15" i="43" s="1"/>
  <c r="BR15" i="43" s="1"/>
  <c r="BU15" i="43" s="1"/>
  <c r="AD15" i="43"/>
  <c r="Y15" i="43"/>
  <c r="X15" i="43"/>
  <c r="AC15" i="43" s="1"/>
  <c r="W15" i="43"/>
  <c r="A15" i="43"/>
  <c r="BT14" i="43"/>
  <c r="BK14" i="43"/>
  <c r="BQ14" i="43" s="1"/>
  <c r="BR14" i="43" s="1"/>
  <c r="BU14" i="43" s="1"/>
  <c r="AD14" i="43"/>
  <c r="Y14" i="43"/>
  <c r="X14" i="43"/>
  <c r="AC14" i="43" s="1"/>
  <c r="W14" i="43"/>
  <c r="A14" i="43"/>
  <c r="BT13" i="43"/>
  <c r="BK13" i="43"/>
  <c r="BQ13" i="43" s="1"/>
  <c r="BR13" i="43" s="1"/>
  <c r="BU13" i="43" s="1"/>
  <c r="AD13" i="43"/>
  <c r="Y13" i="43"/>
  <c r="X13" i="43"/>
  <c r="AC13" i="43" s="1"/>
  <c r="W13" i="43"/>
  <c r="A13" i="43"/>
  <c r="BT12" i="43"/>
  <c r="BK12" i="43"/>
  <c r="BQ12" i="43" s="1"/>
  <c r="BR12" i="43" s="1"/>
  <c r="BU12" i="43" s="1"/>
  <c r="AD12" i="43"/>
  <c r="Y12" i="43"/>
  <c r="AC12" i="43" s="1"/>
  <c r="X12" i="43"/>
  <c r="W12" i="43"/>
  <c r="A12" i="43"/>
  <c r="BT11" i="43"/>
  <c r="BK11" i="43"/>
  <c r="BQ11" i="43" s="1"/>
  <c r="BR11" i="43" s="1"/>
  <c r="BU11" i="43" s="1"/>
  <c r="AD11" i="43"/>
  <c r="Y11" i="43"/>
  <c r="X11" i="43"/>
  <c r="AC11" i="43" s="1"/>
  <c r="W11" i="43"/>
  <c r="A11" i="43"/>
  <c r="BT10" i="43"/>
  <c r="BK10" i="43"/>
  <c r="BQ10" i="43" s="1"/>
  <c r="BR10" i="43" s="1"/>
  <c r="BU10" i="43" s="1"/>
  <c r="AD10" i="43"/>
  <c r="Y10" i="43"/>
  <c r="X10" i="43"/>
  <c r="W10" i="43"/>
  <c r="A10" i="43"/>
  <c r="BT9" i="43"/>
  <c r="BK9" i="43"/>
  <c r="BQ9" i="43" s="1"/>
  <c r="BR9" i="43" s="1"/>
  <c r="BU9" i="43" s="1"/>
  <c r="AD9" i="43"/>
  <c r="Y9" i="43"/>
  <c r="AC9" i="43" s="1"/>
  <c r="X9" i="43"/>
  <c r="W9" i="43"/>
  <c r="A9" i="43"/>
  <c r="BT8" i="43"/>
  <c r="BK8" i="43"/>
  <c r="BQ8" i="43" s="1"/>
  <c r="BR8" i="43" s="1"/>
  <c r="BU8" i="43" s="1"/>
  <c r="AD8" i="43"/>
  <c r="Y8" i="43"/>
  <c r="X8" i="43"/>
  <c r="W8" i="43"/>
  <c r="W30" i="43" s="1"/>
  <c r="W32" i="43" s="1"/>
  <c r="A8" i="43"/>
  <c r="A5" i="43"/>
  <c r="A3" i="43"/>
  <c r="A36" i="42"/>
  <c r="O35" i="42"/>
  <c r="A35" i="42"/>
  <c r="I33" i="42"/>
  <c r="O32" i="42"/>
  <c r="O34" i="42" s="1"/>
  <c r="F14" i="35" s="1"/>
  <c r="F33" i="8" s="1"/>
  <c r="L32" i="42"/>
  <c r="K33" i="42" s="1"/>
  <c r="K32" i="42"/>
  <c r="K34" i="42" s="1"/>
  <c r="D14" i="35" s="1"/>
  <c r="D33" i="8" s="1"/>
  <c r="D10" i="7" s="1"/>
  <c r="J32" i="42"/>
  <c r="I32" i="42"/>
  <c r="C12" i="35" s="1"/>
  <c r="C31" i="8" s="1"/>
  <c r="N31" i="42"/>
  <c r="M31" i="42"/>
  <c r="AU31" i="42" s="1"/>
  <c r="A31" i="42"/>
  <c r="N30" i="42"/>
  <c r="M30" i="42"/>
  <c r="A30" i="42"/>
  <c r="N29" i="42"/>
  <c r="AU29" i="42" s="1"/>
  <c r="M29" i="42"/>
  <c r="A29" i="42"/>
  <c r="N28" i="42"/>
  <c r="M28" i="42"/>
  <c r="AU28" i="42" s="1"/>
  <c r="A28" i="42"/>
  <c r="P27" i="42"/>
  <c r="N27" i="42"/>
  <c r="M27" i="42"/>
  <c r="AU27" i="42" s="1"/>
  <c r="A27" i="42"/>
  <c r="AU26" i="42"/>
  <c r="N26" i="42"/>
  <c r="P26" i="42" s="1"/>
  <c r="M26" i="42"/>
  <c r="A26" i="42"/>
  <c r="N25" i="42"/>
  <c r="M25" i="42"/>
  <c r="A25" i="42"/>
  <c r="N24" i="42"/>
  <c r="M24" i="42"/>
  <c r="A24" i="42"/>
  <c r="N23" i="42"/>
  <c r="M23" i="42"/>
  <c r="P23" i="42" s="1"/>
  <c r="N22" i="42"/>
  <c r="M22" i="42"/>
  <c r="P22" i="42" s="1"/>
  <c r="N21" i="42"/>
  <c r="M21" i="42"/>
  <c r="P21" i="42" s="1"/>
  <c r="N20" i="42"/>
  <c r="M20" i="42"/>
  <c r="N19" i="42"/>
  <c r="M19" i="42"/>
  <c r="A19" i="42"/>
  <c r="P18" i="42"/>
  <c r="N18" i="42"/>
  <c r="M18" i="42"/>
  <c r="AU18" i="42" s="1"/>
  <c r="A18" i="42"/>
  <c r="N17" i="42"/>
  <c r="M17" i="42"/>
  <c r="A17" i="42"/>
  <c r="N16" i="42"/>
  <c r="M16" i="42"/>
  <c r="AU16" i="42" s="1"/>
  <c r="A16" i="42"/>
  <c r="AU15" i="42"/>
  <c r="N15" i="42"/>
  <c r="M15" i="42"/>
  <c r="A15" i="42"/>
  <c r="N14" i="42"/>
  <c r="M14" i="42"/>
  <c r="P14" i="42" s="1"/>
  <c r="A14" i="42"/>
  <c r="N13" i="42"/>
  <c r="M13" i="42"/>
  <c r="A13" i="42"/>
  <c r="N12" i="42"/>
  <c r="M12" i="42"/>
  <c r="A12" i="42"/>
  <c r="N11" i="42"/>
  <c r="M11" i="42"/>
  <c r="AU11" i="42" s="1"/>
  <c r="A11" i="42"/>
  <c r="AU10" i="42"/>
  <c r="N10" i="42"/>
  <c r="M10" i="42"/>
  <c r="P10" i="42" s="1"/>
  <c r="A10" i="42"/>
  <c r="N9" i="42"/>
  <c r="M9" i="42"/>
  <c r="A9" i="42"/>
  <c r="N8" i="42"/>
  <c r="M8" i="42"/>
  <c r="A8" i="42"/>
  <c r="P7" i="42"/>
  <c r="A5" i="42"/>
  <c r="A3" i="42"/>
  <c r="A28" i="41"/>
  <c r="K27" i="41"/>
  <c r="A27" i="41"/>
  <c r="K26" i="41"/>
  <c r="K24" i="41"/>
  <c r="H24" i="41"/>
  <c r="G25" i="41" s="1"/>
  <c r="G24" i="41"/>
  <c r="F24" i="41"/>
  <c r="E25" i="41" s="1"/>
  <c r="E24" i="41"/>
  <c r="AR23" i="41"/>
  <c r="J23" i="41"/>
  <c r="I23" i="41"/>
  <c r="L23" i="41" s="1"/>
  <c r="A23" i="41"/>
  <c r="J22" i="41"/>
  <c r="I22" i="41"/>
  <c r="AR22" i="41" s="1"/>
  <c r="A22" i="41"/>
  <c r="J21" i="41"/>
  <c r="I21" i="41"/>
  <c r="J20" i="41"/>
  <c r="I20" i="41"/>
  <c r="J19" i="41"/>
  <c r="I19" i="41"/>
  <c r="L19" i="41" s="1"/>
  <c r="J18" i="41"/>
  <c r="I18" i="41"/>
  <c r="L18" i="41" s="1"/>
  <c r="A18" i="41"/>
  <c r="J17" i="41"/>
  <c r="I17" i="41"/>
  <c r="L17" i="41" s="1"/>
  <c r="A17" i="41"/>
  <c r="J16" i="41"/>
  <c r="I16" i="41"/>
  <c r="A16" i="41"/>
  <c r="J15" i="41"/>
  <c r="I15" i="41"/>
  <c r="A15" i="41"/>
  <c r="J14" i="41"/>
  <c r="I14" i="41"/>
  <c r="L14" i="41" s="1"/>
  <c r="A14" i="41"/>
  <c r="L13" i="41"/>
  <c r="J13" i="41"/>
  <c r="I13" i="41"/>
  <c r="A13" i="41"/>
  <c r="J12" i="41"/>
  <c r="I12" i="41"/>
  <c r="AR12" i="41" s="1"/>
  <c r="A12" i="41"/>
  <c r="J11" i="41"/>
  <c r="I11" i="41"/>
  <c r="A11" i="41"/>
  <c r="J10" i="41"/>
  <c r="I10" i="41"/>
  <c r="L10" i="41" s="1"/>
  <c r="A10" i="41"/>
  <c r="J9" i="41"/>
  <c r="I9" i="41"/>
  <c r="A9" i="41"/>
  <c r="J8" i="41"/>
  <c r="I8" i="41"/>
  <c r="A8" i="41"/>
  <c r="L7" i="41"/>
  <c r="A5" i="41"/>
  <c r="A3" i="41"/>
  <c r="A29" i="40"/>
  <c r="N28" i="40"/>
  <c r="A28" i="40"/>
  <c r="N25" i="40"/>
  <c r="N27" i="40" s="1"/>
  <c r="K25" i="40"/>
  <c r="J26" i="40" s="1"/>
  <c r="D9" i="35" s="1"/>
  <c r="D28" i="8" s="1"/>
  <c r="J25" i="40"/>
  <c r="I25" i="40"/>
  <c r="H26" i="40" s="1"/>
  <c r="C9" i="35" s="1"/>
  <c r="C28" i="8" s="1"/>
  <c r="H25" i="40"/>
  <c r="H27" i="40" s="1"/>
  <c r="C10" i="35" s="1"/>
  <c r="C29" i="8" s="1"/>
  <c r="M24" i="40"/>
  <c r="AU24" i="40" s="1"/>
  <c r="L24" i="40"/>
  <c r="A24" i="40"/>
  <c r="M23" i="40"/>
  <c r="L23" i="40"/>
  <c r="M22" i="40"/>
  <c r="L22" i="40"/>
  <c r="AU21" i="40"/>
  <c r="O21" i="40"/>
  <c r="M21" i="40"/>
  <c r="L21" i="40"/>
  <c r="A21" i="40"/>
  <c r="M20" i="40"/>
  <c r="L20" i="40"/>
  <c r="A20" i="40"/>
  <c r="M19" i="40"/>
  <c r="L19" i="40"/>
  <c r="A19" i="40"/>
  <c r="M18" i="40"/>
  <c r="L18" i="40"/>
  <c r="A18" i="40"/>
  <c r="O17" i="40"/>
  <c r="M17" i="40"/>
  <c r="L17" i="40"/>
  <c r="AU17" i="40" s="1"/>
  <c r="A17" i="40"/>
  <c r="M16" i="40"/>
  <c r="L16" i="40"/>
  <c r="O16" i="40" s="1"/>
  <c r="A16" i="40"/>
  <c r="M15" i="40"/>
  <c r="L15" i="40"/>
  <c r="AU15" i="40" s="1"/>
  <c r="A15" i="40"/>
  <c r="M14" i="40"/>
  <c r="L14" i="40"/>
  <c r="O14" i="40" s="1"/>
  <c r="A14" i="40"/>
  <c r="M13" i="40"/>
  <c r="AU13" i="40" s="1"/>
  <c r="L13" i="40"/>
  <c r="A13" i="40"/>
  <c r="M12" i="40"/>
  <c r="AU12" i="40" s="1"/>
  <c r="L12" i="40"/>
  <c r="A12" i="40"/>
  <c r="M11" i="40"/>
  <c r="L11" i="40"/>
  <c r="A11" i="40"/>
  <c r="M10" i="40"/>
  <c r="L10" i="40"/>
  <c r="AU10" i="40" s="1"/>
  <c r="A10" i="40"/>
  <c r="M9" i="40"/>
  <c r="L9" i="40"/>
  <c r="A9" i="40"/>
  <c r="M8" i="40"/>
  <c r="L8" i="40"/>
  <c r="A8" i="40"/>
  <c r="O7" i="40"/>
  <c r="A5" i="40"/>
  <c r="A3" i="40"/>
  <c r="A30" i="39"/>
  <c r="O29" i="39"/>
  <c r="A29" i="39"/>
  <c r="K27" i="39"/>
  <c r="K28" i="39" s="1"/>
  <c r="D9" i="36" s="1"/>
  <c r="O26" i="39"/>
  <c r="O28" i="39" s="1"/>
  <c r="F9" i="36" s="1"/>
  <c r="L26" i="39"/>
  <c r="K26" i="39"/>
  <c r="J26" i="39"/>
  <c r="I27" i="39" s="1"/>
  <c r="I26" i="39"/>
  <c r="N25" i="39"/>
  <c r="M25" i="39"/>
  <c r="AV25" i="39" s="1"/>
  <c r="A25" i="39"/>
  <c r="N24" i="39"/>
  <c r="M24" i="39"/>
  <c r="AV24" i="39" s="1"/>
  <c r="A24" i="39"/>
  <c r="N23" i="39"/>
  <c r="M23" i="39"/>
  <c r="A23" i="39"/>
  <c r="N22" i="39"/>
  <c r="AV22" i="39" s="1"/>
  <c r="M22" i="39"/>
  <c r="A22" i="39"/>
  <c r="N21" i="39"/>
  <c r="M21" i="39"/>
  <c r="AV21" i="39" s="1"/>
  <c r="A21" i="39"/>
  <c r="N20" i="39"/>
  <c r="M20" i="39"/>
  <c r="P20" i="39" s="1"/>
  <c r="A20" i="39"/>
  <c r="N19" i="39"/>
  <c r="M19" i="39"/>
  <c r="P19" i="39" s="1"/>
  <c r="N18" i="39"/>
  <c r="P18" i="39" s="1"/>
  <c r="M18" i="39"/>
  <c r="N17" i="39"/>
  <c r="M17" i="39"/>
  <c r="P17" i="39" s="1"/>
  <c r="N16" i="39"/>
  <c r="M16" i="39"/>
  <c r="AV16" i="39" s="1"/>
  <c r="A16" i="39"/>
  <c r="N15" i="39"/>
  <c r="M15" i="39"/>
  <c r="P15" i="39" s="1"/>
  <c r="A15" i="39"/>
  <c r="N14" i="39"/>
  <c r="M14" i="39"/>
  <c r="P14" i="39" s="1"/>
  <c r="A14" i="39"/>
  <c r="N13" i="39"/>
  <c r="M13" i="39"/>
  <c r="A13" i="39"/>
  <c r="P12" i="39"/>
  <c r="N12" i="39"/>
  <c r="M12" i="39"/>
  <c r="A12" i="39"/>
  <c r="AV11" i="39"/>
  <c r="P11" i="39"/>
  <c r="N11" i="39"/>
  <c r="M11" i="39"/>
  <c r="A11" i="39"/>
  <c r="N10" i="39"/>
  <c r="M10" i="39"/>
  <c r="AV10" i="39" s="1"/>
  <c r="A10" i="39"/>
  <c r="N9" i="39"/>
  <c r="M9" i="39"/>
  <c r="A9" i="39"/>
  <c r="N8" i="39"/>
  <c r="M8" i="39"/>
  <c r="AV8" i="39" s="1"/>
  <c r="A8" i="39"/>
  <c r="P7" i="39"/>
  <c r="A5" i="39"/>
  <c r="A3" i="39"/>
  <c r="A32" i="38"/>
  <c r="O31" i="38"/>
  <c r="A31" i="38"/>
  <c r="O28" i="38"/>
  <c r="O30" i="38" s="1"/>
  <c r="F8" i="36" s="1"/>
  <c r="L28" i="38"/>
  <c r="K29" i="38" s="1"/>
  <c r="K30" i="38" s="1"/>
  <c r="D8" i="36" s="1"/>
  <c r="K28" i="38"/>
  <c r="J28" i="38"/>
  <c r="I29" i="38" s="1"/>
  <c r="I28" i="38"/>
  <c r="P27" i="38"/>
  <c r="N27" i="38"/>
  <c r="M27" i="38"/>
  <c r="A27" i="38"/>
  <c r="P26" i="38"/>
  <c r="N26" i="38"/>
  <c r="M26" i="38"/>
  <c r="A26" i="38"/>
  <c r="AV25" i="38"/>
  <c r="N25" i="38"/>
  <c r="P25" i="38" s="1"/>
  <c r="M25" i="38"/>
  <c r="A25" i="38"/>
  <c r="N24" i="38"/>
  <c r="M24" i="38"/>
  <c r="P24" i="38" s="1"/>
  <c r="A24" i="38"/>
  <c r="N23" i="38"/>
  <c r="M23" i="38"/>
  <c r="A23" i="38"/>
  <c r="N22" i="38"/>
  <c r="P22" i="38" s="1"/>
  <c r="M22" i="38"/>
  <c r="AV22" i="38" s="1"/>
  <c r="A22" i="38"/>
  <c r="N21" i="38"/>
  <c r="M21" i="38"/>
  <c r="N20" i="38"/>
  <c r="M20" i="38"/>
  <c r="P20" i="38" s="1"/>
  <c r="N19" i="38"/>
  <c r="M19" i="38"/>
  <c r="N18" i="38"/>
  <c r="M18" i="38"/>
  <c r="P18" i="38" s="1"/>
  <c r="A18" i="38"/>
  <c r="N17" i="38"/>
  <c r="M17" i="38"/>
  <c r="A17" i="38"/>
  <c r="N16" i="38"/>
  <c r="M16" i="38"/>
  <c r="P16" i="38" s="1"/>
  <c r="A16" i="38"/>
  <c r="N15" i="38"/>
  <c r="AV15" i="38" s="1"/>
  <c r="M15" i="38"/>
  <c r="A15" i="38"/>
  <c r="N14" i="38"/>
  <c r="M14" i="38"/>
  <c r="P14" i="38" s="1"/>
  <c r="A14" i="38"/>
  <c r="N13" i="38"/>
  <c r="M13" i="38"/>
  <c r="AV13" i="38" s="1"/>
  <c r="A13" i="38"/>
  <c r="P12" i="38"/>
  <c r="N12" i="38"/>
  <c r="M12" i="38"/>
  <c r="AV12" i="38" s="1"/>
  <c r="A12" i="38"/>
  <c r="AV11" i="38"/>
  <c r="N11" i="38"/>
  <c r="M11" i="38"/>
  <c r="P11" i="38" s="1"/>
  <c r="A11" i="38"/>
  <c r="N10" i="38"/>
  <c r="M10" i="38"/>
  <c r="AV10" i="38" s="1"/>
  <c r="A10" i="38"/>
  <c r="N9" i="38"/>
  <c r="M9" i="38"/>
  <c r="A9" i="38"/>
  <c r="N8" i="38"/>
  <c r="M8" i="38"/>
  <c r="A8" i="38"/>
  <c r="P7" i="38"/>
  <c r="A5" i="38"/>
  <c r="A3" i="38"/>
  <c r="A29" i="37"/>
  <c r="O28" i="37"/>
  <c r="A28" i="37"/>
  <c r="O25" i="37"/>
  <c r="O27" i="37" s="1"/>
  <c r="F7" i="36" s="1"/>
  <c r="N25" i="37"/>
  <c r="M26" i="37" s="1"/>
  <c r="P26" i="37" s="1"/>
  <c r="L25" i="37"/>
  <c r="K26" i="37" s="1"/>
  <c r="K25" i="37"/>
  <c r="K27" i="37" s="1"/>
  <c r="D7" i="36" s="1"/>
  <c r="D26" i="36" s="1"/>
  <c r="D7" i="35" s="1"/>
  <c r="D26" i="8" s="1"/>
  <c r="J25" i="37"/>
  <c r="I26" i="37" s="1"/>
  <c r="I25" i="37"/>
  <c r="M24" i="37"/>
  <c r="AV24" i="37" s="1"/>
  <c r="A24" i="37"/>
  <c r="M23" i="37"/>
  <c r="A23" i="37"/>
  <c r="AV22" i="37"/>
  <c r="P22" i="37"/>
  <c r="M22" i="37"/>
  <c r="A22" i="37"/>
  <c r="M21" i="37"/>
  <c r="A21" i="37"/>
  <c r="M20" i="37"/>
  <c r="P20" i="37" s="1"/>
  <c r="M19" i="37"/>
  <c r="P19" i="37" s="1"/>
  <c r="M18" i="37"/>
  <c r="P18" i="37" s="1"/>
  <c r="AV17" i="37"/>
  <c r="M17" i="37"/>
  <c r="P17" i="37" s="1"/>
  <c r="A17" i="37"/>
  <c r="AV16" i="37"/>
  <c r="P16" i="37"/>
  <c r="M16" i="37"/>
  <c r="A16" i="37"/>
  <c r="AV15" i="37"/>
  <c r="M15" i="37"/>
  <c r="P15" i="37" s="1"/>
  <c r="A15" i="37"/>
  <c r="AV14" i="37"/>
  <c r="P14" i="37"/>
  <c r="M14" i="37"/>
  <c r="A14" i="37"/>
  <c r="AV13" i="37"/>
  <c r="M13" i="37"/>
  <c r="P13" i="37" s="1"/>
  <c r="A13" i="37"/>
  <c r="AV12" i="37"/>
  <c r="P12" i="37"/>
  <c r="M12" i="37"/>
  <c r="A12" i="37"/>
  <c r="AV11" i="37"/>
  <c r="M11" i="37"/>
  <c r="P11" i="37" s="1"/>
  <c r="A11" i="37"/>
  <c r="AV10" i="37"/>
  <c r="P10" i="37"/>
  <c r="M10" i="37"/>
  <c r="A10" i="37"/>
  <c r="AV9" i="37"/>
  <c r="M9" i="37"/>
  <c r="A9" i="37"/>
  <c r="AV8" i="37"/>
  <c r="P8" i="37"/>
  <c r="M8" i="37"/>
  <c r="A8" i="37"/>
  <c r="P7" i="37"/>
  <c r="A5" i="37"/>
  <c r="A3" i="37"/>
  <c r="F27" i="36"/>
  <c r="A5" i="36"/>
  <c r="A3" i="36"/>
  <c r="F49" i="35"/>
  <c r="F44" i="35"/>
  <c r="D44" i="35"/>
  <c r="D43" i="35"/>
  <c r="C43" i="35"/>
  <c r="C62" i="8" s="1"/>
  <c r="F42" i="35"/>
  <c r="D42" i="35"/>
  <c r="C42" i="35"/>
  <c r="C61" i="8" s="1"/>
  <c r="F41" i="35"/>
  <c r="F60" i="8" s="1"/>
  <c r="D41" i="35"/>
  <c r="C41" i="35"/>
  <c r="F40" i="35"/>
  <c r="C40" i="35"/>
  <c r="F38" i="35"/>
  <c r="G38" i="35" s="1"/>
  <c r="E38" i="35"/>
  <c r="H38" i="35" s="1"/>
  <c r="D38" i="35"/>
  <c r="D57" i="8" s="1"/>
  <c r="C38" i="35"/>
  <c r="F34" i="35"/>
  <c r="D34" i="35"/>
  <c r="D53" i="8" s="1"/>
  <c r="F33" i="35"/>
  <c r="D33" i="35"/>
  <c r="C33" i="35"/>
  <c r="E32" i="35"/>
  <c r="E51" i="8" s="1"/>
  <c r="J51" i="8" s="1"/>
  <c r="D32" i="35"/>
  <c r="D51" i="8" s="1"/>
  <c r="C32" i="35"/>
  <c r="F31" i="35"/>
  <c r="D31" i="35"/>
  <c r="C31" i="35"/>
  <c r="C50" i="8" s="1"/>
  <c r="D26" i="35"/>
  <c r="D45" i="8" s="1"/>
  <c r="E21" i="35"/>
  <c r="H21" i="35" s="1"/>
  <c r="D21" i="35"/>
  <c r="D40" i="8" s="1"/>
  <c r="C21" i="35"/>
  <c r="D16" i="35"/>
  <c r="C15" i="35"/>
  <c r="C34" i="8" s="1"/>
  <c r="F13" i="35"/>
  <c r="D13" i="35"/>
  <c r="C13" i="35"/>
  <c r="C32" i="8" s="1"/>
  <c r="D12" i="35"/>
  <c r="D31" i="8" s="1"/>
  <c r="F11" i="35"/>
  <c r="F30" i="8" s="1"/>
  <c r="F10" i="35"/>
  <c r="F9" i="35"/>
  <c r="F8" i="35"/>
  <c r="F27" i="8" s="1"/>
  <c r="D8" i="35"/>
  <c r="C8" i="35"/>
  <c r="C27" i="8" s="1"/>
  <c r="A5" i="35"/>
  <c r="A3" i="35"/>
  <c r="A28" i="34"/>
  <c r="I27" i="34"/>
  <c r="A27" i="34"/>
  <c r="I26" i="34"/>
  <c r="G26" i="34"/>
  <c r="F26" i="34"/>
  <c r="E26" i="34"/>
  <c r="J25" i="34"/>
  <c r="H25" i="34"/>
  <c r="AN25" i="34" s="1"/>
  <c r="A25" i="34"/>
  <c r="AN24" i="34"/>
  <c r="H24" i="34"/>
  <c r="J24" i="34" s="1"/>
  <c r="A24" i="34"/>
  <c r="J23" i="34"/>
  <c r="H23" i="34"/>
  <c r="AN23" i="34" s="1"/>
  <c r="A23" i="34"/>
  <c r="AN22" i="34"/>
  <c r="J22" i="34"/>
  <c r="H22" i="34"/>
  <c r="A22" i="34"/>
  <c r="J21" i="34"/>
  <c r="H21" i="34"/>
  <c r="AN21" i="34" s="1"/>
  <c r="A21" i="34"/>
  <c r="AN20" i="34"/>
  <c r="J20" i="34"/>
  <c r="H20" i="34"/>
  <c r="A20" i="34"/>
  <c r="H19" i="34"/>
  <c r="J19" i="34" s="1"/>
  <c r="H18" i="34"/>
  <c r="J18" i="34" s="1"/>
  <c r="H17" i="34"/>
  <c r="J17" i="34" s="1"/>
  <c r="J16" i="34"/>
  <c r="H16" i="34"/>
  <c r="AN16" i="34" s="1"/>
  <c r="A16" i="34"/>
  <c r="H15" i="34"/>
  <c r="AN15" i="34" s="1"/>
  <c r="A15" i="34"/>
  <c r="J14" i="34"/>
  <c r="H14" i="34"/>
  <c r="AN14" i="34" s="1"/>
  <c r="A14" i="34"/>
  <c r="H13" i="34"/>
  <c r="AN13" i="34" s="1"/>
  <c r="A13" i="34"/>
  <c r="H12" i="34"/>
  <c r="AN12" i="34" s="1"/>
  <c r="A12" i="34"/>
  <c r="H11" i="34"/>
  <c r="AN11" i="34" s="1"/>
  <c r="A11" i="34"/>
  <c r="H10" i="34"/>
  <c r="AN10" i="34" s="1"/>
  <c r="A10" i="34"/>
  <c r="H9" i="34"/>
  <c r="AN9" i="34" s="1"/>
  <c r="A9" i="34"/>
  <c r="AN8" i="34"/>
  <c r="J8" i="34"/>
  <c r="A8" i="34"/>
  <c r="H7" i="34"/>
  <c r="J7" i="34" s="1"/>
  <c r="A7" i="34"/>
  <c r="A5" i="34"/>
  <c r="A3" i="34"/>
  <c r="A28" i="33"/>
  <c r="H27" i="33"/>
  <c r="A27" i="33"/>
  <c r="H26" i="33"/>
  <c r="F22" i="9" s="1"/>
  <c r="F23" i="8" s="1"/>
  <c r="F26" i="33"/>
  <c r="E26" i="33"/>
  <c r="I25" i="33"/>
  <c r="G25" i="33"/>
  <c r="AM25" i="33" s="1"/>
  <c r="A25" i="33"/>
  <c r="G24" i="33"/>
  <c r="AM24" i="33" s="1"/>
  <c r="A24" i="33"/>
  <c r="G23" i="33"/>
  <c r="AM23" i="33" s="1"/>
  <c r="A23" i="33"/>
  <c r="I22" i="33"/>
  <c r="G22" i="33"/>
  <c r="AM22" i="33" s="1"/>
  <c r="A22" i="33"/>
  <c r="AM21" i="33"/>
  <c r="I21" i="33"/>
  <c r="G21" i="33"/>
  <c r="A21" i="33"/>
  <c r="I20" i="33"/>
  <c r="G20" i="33"/>
  <c r="AM20" i="33" s="1"/>
  <c r="A20" i="33"/>
  <c r="I19" i="33"/>
  <c r="G19" i="33"/>
  <c r="G18" i="33"/>
  <c r="I18" i="33" s="1"/>
  <c r="G17" i="33"/>
  <c r="AM17" i="33" s="1"/>
  <c r="A17" i="33"/>
  <c r="G16" i="33"/>
  <c r="AM16" i="33" s="1"/>
  <c r="A16" i="33"/>
  <c r="I15" i="33"/>
  <c r="G15" i="33"/>
  <c r="AM15" i="33" s="1"/>
  <c r="A15" i="33"/>
  <c r="AM14" i="33"/>
  <c r="I14" i="33"/>
  <c r="G14" i="33"/>
  <c r="A14" i="33"/>
  <c r="G13" i="33"/>
  <c r="AM13" i="33" s="1"/>
  <c r="A13" i="33"/>
  <c r="AM12" i="33"/>
  <c r="I12" i="33"/>
  <c r="G12" i="33"/>
  <c r="A12" i="33"/>
  <c r="I11" i="33"/>
  <c r="G11" i="33"/>
  <c r="AM11" i="33" s="1"/>
  <c r="A11" i="33"/>
  <c r="I10" i="33"/>
  <c r="G10" i="33"/>
  <c r="AM10" i="33" s="1"/>
  <c r="A10" i="33"/>
  <c r="G9" i="33"/>
  <c r="AM9" i="33" s="1"/>
  <c r="A9" i="33"/>
  <c r="G8" i="33"/>
  <c r="AM8" i="33" s="1"/>
  <c r="A8" i="33"/>
  <c r="I7" i="33"/>
  <c r="G7" i="33"/>
  <c r="AM7" i="33" s="1"/>
  <c r="A7" i="33"/>
  <c r="A5" i="33"/>
  <c r="A3" i="33"/>
  <c r="A26" i="93"/>
  <c r="R25" i="93"/>
  <c r="A25" i="93"/>
  <c r="R24" i="93"/>
  <c r="O24" i="93"/>
  <c r="H24" i="93"/>
  <c r="G24" i="93"/>
  <c r="F24" i="93"/>
  <c r="D24" i="93"/>
  <c r="Q23" i="93"/>
  <c r="S23" i="93" s="1"/>
  <c r="N23" i="93"/>
  <c r="N22" i="93"/>
  <c r="Q22" i="93" s="1"/>
  <c r="S22" i="93" s="1"/>
  <c r="N21" i="93"/>
  <c r="Q21" i="93" s="1"/>
  <c r="S21" i="93" s="1"/>
  <c r="N20" i="93"/>
  <c r="Q20" i="93" s="1"/>
  <c r="S20" i="93" s="1"/>
  <c r="N19" i="93"/>
  <c r="Q19" i="93" s="1"/>
  <c r="S19" i="93" s="1"/>
  <c r="N18" i="93"/>
  <c r="Q18" i="93" s="1"/>
  <c r="S18" i="93" s="1"/>
  <c r="Q17" i="93"/>
  <c r="S17" i="93" s="1"/>
  <c r="N17" i="93"/>
  <c r="N16" i="93"/>
  <c r="Q16" i="93" s="1"/>
  <c r="S16" i="93" s="1"/>
  <c r="Q15" i="93"/>
  <c r="S15" i="93" s="1"/>
  <c r="N15" i="93"/>
  <c r="N14" i="93"/>
  <c r="Q14" i="93" s="1"/>
  <c r="S14" i="93" s="1"/>
  <c r="N13" i="93"/>
  <c r="Q13" i="93" s="1"/>
  <c r="S13" i="93" s="1"/>
  <c r="N12" i="93"/>
  <c r="Q12" i="93" s="1"/>
  <c r="S12" i="93" s="1"/>
  <c r="N11" i="93"/>
  <c r="Q11" i="93" s="1"/>
  <c r="S11" i="93" s="1"/>
  <c r="N10" i="93"/>
  <c r="Q10" i="93" s="1"/>
  <c r="S10" i="93" s="1"/>
  <c r="Q9" i="93"/>
  <c r="S9" i="93" s="1"/>
  <c r="N9" i="93"/>
  <c r="N8" i="93"/>
  <c r="Q8" i="93" s="1"/>
  <c r="A5" i="93"/>
  <c r="A3" i="93"/>
  <c r="A28" i="32"/>
  <c r="N27" i="32"/>
  <c r="A27" i="32"/>
  <c r="BA26" i="32"/>
  <c r="BC26" i="32" s="1"/>
  <c r="AY26" i="32"/>
  <c r="AU26" i="32"/>
  <c r="BD26" i="32" s="1"/>
  <c r="N26" i="32"/>
  <c r="L26" i="32"/>
  <c r="K26" i="32"/>
  <c r="H26" i="32"/>
  <c r="G26" i="32"/>
  <c r="F26" i="32"/>
  <c r="E26" i="32"/>
  <c r="BD25" i="32"/>
  <c r="AY25" i="32"/>
  <c r="BA25" i="32" s="1"/>
  <c r="BC25" i="32" s="1"/>
  <c r="AU25" i="32"/>
  <c r="J25" i="32"/>
  <c r="O25" i="32" s="1"/>
  <c r="I25" i="32"/>
  <c r="A25" i="32"/>
  <c r="AY24" i="32"/>
  <c r="BA24" i="32" s="1"/>
  <c r="BC24" i="32" s="1"/>
  <c r="AU24" i="32"/>
  <c r="BD24" i="32" s="1"/>
  <c r="J24" i="32"/>
  <c r="O24" i="32" s="1"/>
  <c r="I24" i="32"/>
  <c r="A24" i="32"/>
  <c r="AY23" i="32"/>
  <c r="BA23" i="32" s="1"/>
  <c r="BC23" i="32" s="1"/>
  <c r="AU23" i="32"/>
  <c r="BD23" i="32" s="1"/>
  <c r="O23" i="32"/>
  <c r="J23" i="32"/>
  <c r="I23" i="32"/>
  <c r="A23" i="32"/>
  <c r="J22" i="32"/>
  <c r="O22" i="32" s="1"/>
  <c r="I22" i="32"/>
  <c r="J21" i="32"/>
  <c r="O21" i="32" s="1"/>
  <c r="I21" i="32"/>
  <c r="J20" i="32"/>
  <c r="O20" i="32" s="1"/>
  <c r="I20" i="32"/>
  <c r="J19" i="32"/>
  <c r="O19" i="32" s="1"/>
  <c r="I19" i="32"/>
  <c r="BA18" i="32"/>
  <c r="BC18" i="32" s="1"/>
  <c r="BE18" i="32" s="1"/>
  <c r="BH18" i="32" s="1"/>
  <c r="AY18" i="32"/>
  <c r="AU18" i="32"/>
  <c r="BD18" i="32" s="1"/>
  <c r="J18" i="32"/>
  <c r="O18" i="32" s="1"/>
  <c r="I18" i="32"/>
  <c r="A18" i="32"/>
  <c r="AY17" i="32"/>
  <c r="BA17" i="32" s="1"/>
  <c r="BC17" i="32" s="1"/>
  <c r="AU17" i="32"/>
  <c r="BD17" i="32" s="1"/>
  <c r="J17" i="32"/>
  <c r="O17" i="32" s="1"/>
  <c r="I17" i="32"/>
  <c r="A17" i="32"/>
  <c r="BD16" i="32"/>
  <c r="AY16" i="32"/>
  <c r="BA16" i="32" s="1"/>
  <c r="BC16" i="32" s="1"/>
  <c r="AU16" i="32"/>
  <c r="J16" i="32"/>
  <c r="O16" i="32" s="1"/>
  <c r="I16" i="32"/>
  <c r="A16" i="32"/>
  <c r="AY15" i="32"/>
  <c r="BA15" i="32" s="1"/>
  <c r="BC15" i="32" s="1"/>
  <c r="AU15" i="32"/>
  <c r="BD15" i="32" s="1"/>
  <c r="O15" i="32"/>
  <c r="J15" i="32"/>
  <c r="I15" i="32"/>
  <c r="A15" i="32"/>
  <c r="BD14" i="32"/>
  <c r="BA14" i="32"/>
  <c r="BC14" i="32" s="1"/>
  <c r="AY14" i="32"/>
  <c r="AU14" i="32"/>
  <c r="J14" i="32"/>
  <c r="O14" i="32" s="1"/>
  <c r="I14" i="32"/>
  <c r="A14" i="32"/>
  <c r="AY13" i="32"/>
  <c r="BA13" i="32" s="1"/>
  <c r="BC13" i="32" s="1"/>
  <c r="BE13" i="32" s="1"/>
  <c r="BH13" i="32" s="1"/>
  <c r="AU13" i="32"/>
  <c r="BD13" i="32" s="1"/>
  <c r="O13" i="32"/>
  <c r="J13" i="32"/>
  <c r="I13" i="32"/>
  <c r="A13" i="32"/>
  <c r="BA12" i="32"/>
  <c r="BC12" i="32" s="1"/>
  <c r="AY12" i="32"/>
  <c r="AU12" i="32"/>
  <c r="BD12" i="32" s="1"/>
  <c r="J12" i="32"/>
  <c r="O12" i="32" s="1"/>
  <c r="I12" i="32"/>
  <c r="A12" i="32"/>
  <c r="BD11" i="32"/>
  <c r="AY11" i="32"/>
  <c r="BA11" i="32" s="1"/>
  <c r="BC11" i="32" s="1"/>
  <c r="BE11" i="32" s="1"/>
  <c r="BH11" i="32" s="1"/>
  <c r="AU11" i="32"/>
  <c r="J11" i="32"/>
  <c r="O11" i="32" s="1"/>
  <c r="I11" i="32"/>
  <c r="A11" i="32"/>
  <c r="BA10" i="32"/>
  <c r="BC10" i="32" s="1"/>
  <c r="AY10" i="32"/>
  <c r="AU10" i="32"/>
  <c r="BD10" i="32" s="1"/>
  <c r="J10" i="32"/>
  <c r="O10" i="32" s="1"/>
  <c r="I10" i="32"/>
  <c r="A10" i="32"/>
  <c r="BD9" i="32"/>
  <c r="AY9" i="32"/>
  <c r="BA9" i="32" s="1"/>
  <c r="BC9" i="32" s="1"/>
  <c r="AU9" i="32"/>
  <c r="J9" i="32"/>
  <c r="O9" i="32" s="1"/>
  <c r="I9" i="32"/>
  <c r="A9" i="32"/>
  <c r="AY8" i="32"/>
  <c r="BA8" i="32" s="1"/>
  <c r="BC8" i="32" s="1"/>
  <c r="AU8" i="32"/>
  <c r="BD8" i="32" s="1"/>
  <c r="J8" i="32"/>
  <c r="I8" i="32"/>
  <c r="A8" i="32"/>
  <c r="A5" i="32"/>
  <c r="A3" i="32"/>
  <c r="A29" i="31"/>
  <c r="P28" i="31"/>
  <c r="A28" i="31"/>
  <c r="N27" i="31"/>
  <c r="J27" i="31"/>
  <c r="H27" i="31"/>
  <c r="G27" i="31"/>
  <c r="E27" i="31"/>
  <c r="AX26" i="31"/>
  <c r="P26" i="31"/>
  <c r="M26" i="31"/>
  <c r="Q26" i="31" s="1"/>
  <c r="L26" i="31"/>
  <c r="K26" i="31"/>
  <c r="A26" i="31"/>
  <c r="Q25" i="31"/>
  <c r="P25" i="31"/>
  <c r="M25" i="31"/>
  <c r="L25" i="31" s="1"/>
  <c r="K25" i="31"/>
  <c r="A25" i="31"/>
  <c r="P24" i="31"/>
  <c r="M24" i="31"/>
  <c r="Q24" i="31" s="1"/>
  <c r="L24" i="31"/>
  <c r="K24" i="31"/>
  <c r="A24" i="31"/>
  <c r="Q23" i="31"/>
  <c r="P23" i="31"/>
  <c r="M23" i="31"/>
  <c r="K23" i="31"/>
  <c r="A23" i="31"/>
  <c r="P22" i="31"/>
  <c r="M22" i="31"/>
  <c r="AX23" i="31" s="1"/>
  <c r="K22" i="31"/>
  <c r="A22" i="31"/>
  <c r="AX21" i="31"/>
  <c r="P21" i="31"/>
  <c r="M21" i="31"/>
  <c r="K21" i="31"/>
  <c r="A21" i="31"/>
  <c r="P20" i="31"/>
  <c r="M20" i="31"/>
  <c r="L20" i="31" s="1"/>
  <c r="K20" i="31"/>
  <c r="Q19" i="31"/>
  <c r="P19" i="31"/>
  <c r="M19" i="31"/>
  <c r="L19" i="31" s="1"/>
  <c r="K19" i="31"/>
  <c r="A19" i="31"/>
  <c r="P18" i="31"/>
  <c r="M18" i="31"/>
  <c r="K18" i="31"/>
  <c r="A18" i="31"/>
  <c r="P17" i="31"/>
  <c r="M17" i="31"/>
  <c r="AX18" i="31" s="1"/>
  <c r="K17" i="31"/>
  <c r="A17" i="31"/>
  <c r="P16" i="31"/>
  <c r="M16" i="31"/>
  <c r="K16" i="31"/>
  <c r="A16" i="31"/>
  <c r="P15" i="31"/>
  <c r="M15" i="31"/>
  <c r="AX16" i="31" s="1"/>
  <c r="K15" i="31"/>
  <c r="A15" i="31"/>
  <c r="P14" i="31"/>
  <c r="M14" i="31"/>
  <c r="AX15" i="31" s="1"/>
  <c r="K14" i="31"/>
  <c r="A14" i="31"/>
  <c r="AX13" i="31"/>
  <c r="P13" i="31"/>
  <c r="M13" i="31"/>
  <c r="AX14" i="31" s="1"/>
  <c r="K13" i="31"/>
  <c r="A13" i="31"/>
  <c r="Q12" i="31"/>
  <c r="P12" i="31"/>
  <c r="M12" i="31"/>
  <c r="K12" i="31"/>
  <c r="A12" i="31"/>
  <c r="AX11" i="31"/>
  <c r="P11" i="31"/>
  <c r="M11" i="31"/>
  <c r="Q11" i="31" s="1"/>
  <c r="K11" i="31"/>
  <c r="A11" i="31"/>
  <c r="Q10" i="31"/>
  <c r="P10" i="31"/>
  <c r="M10" i="31"/>
  <c r="L10" i="31" s="1"/>
  <c r="K10" i="31"/>
  <c r="A10" i="31"/>
  <c r="P9" i="31"/>
  <c r="M9" i="31"/>
  <c r="AX10" i="31" s="1"/>
  <c r="L9" i="31"/>
  <c r="K9" i="31"/>
  <c r="A9" i="31"/>
  <c r="AX8" i="31"/>
  <c r="P8" i="31"/>
  <c r="M8" i="31"/>
  <c r="K8" i="31"/>
  <c r="A8" i="31"/>
  <c r="A5" i="31"/>
  <c r="A3" i="31"/>
  <c r="A30" i="30"/>
  <c r="P29" i="30"/>
  <c r="A29" i="30"/>
  <c r="N28" i="30"/>
  <c r="I28" i="30"/>
  <c r="G28" i="30"/>
  <c r="F28" i="30"/>
  <c r="D28" i="30"/>
  <c r="P27" i="30"/>
  <c r="L27" i="30"/>
  <c r="Q27" i="30" s="1"/>
  <c r="J27" i="30"/>
  <c r="A27" i="30"/>
  <c r="P26" i="30"/>
  <c r="L26" i="30"/>
  <c r="J26" i="30"/>
  <c r="A26" i="30"/>
  <c r="P25" i="30"/>
  <c r="L25" i="30"/>
  <c r="Q25" i="30" s="1"/>
  <c r="J25" i="30"/>
  <c r="A25" i="30"/>
  <c r="P24" i="30"/>
  <c r="L24" i="30"/>
  <c r="AX25" i="30" s="1"/>
  <c r="J24" i="30"/>
  <c r="A24" i="30"/>
  <c r="P23" i="30"/>
  <c r="L23" i="30"/>
  <c r="K23" i="30" s="1"/>
  <c r="J23" i="30"/>
  <c r="A23" i="30"/>
  <c r="P22" i="30"/>
  <c r="L22" i="30"/>
  <c r="AX23" i="30" s="1"/>
  <c r="K22" i="30"/>
  <c r="J22" i="30"/>
  <c r="A22" i="30"/>
  <c r="P21" i="30"/>
  <c r="L21" i="30"/>
  <c r="J21" i="30"/>
  <c r="A21" i="30"/>
  <c r="P20" i="30"/>
  <c r="L20" i="30"/>
  <c r="AX21" i="30" s="1"/>
  <c r="J20" i="30"/>
  <c r="A20" i="30"/>
  <c r="P19" i="30"/>
  <c r="L19" i="30"/>
  <c r="AX20" i="30" s="1"/>
  <c r="J19" i="30"/>
  <c r="A19" i="30"/>
  <c r="AX18" i="30"/>
  <c r="P18" i="30"/>
  <c r="L18" i="30"/>
  <c r="J18" i="30"/>
  <c r="A18" i="30"/>
  <c r="AX17" i="30"/>
  <c r="P17" i="30"/>
  <c r="L17" i="30"/>
  <c r="K17" i="30" s="1"/>
  <c r="J17" i="30"/>
  <c r="A17" i="30"/>
  <c r="Q16" i="30"/>
  <c r="P16" i="30"/>
  <c r="L16" i="30"/>
  <c r="K16" i="30" s="1"/>
  <c r="J16" i="30"/>
  <c r="Q15" i="30"/>
  <c r="P15" i="30"/>
  <c r="L15" i="30"/>
  <c r="K15" i="30" s="1"/>
  <c r="J15" i="30"/>
  <c r="Q14" i="30"/>
  <c r="P14" i="30"/>
  <c r="L14" i="30"/>
  <c r="K14" i="30"/>
  <c r="J14" i="30"/>
  <c r="P13" i="30"/>
  <c r="L13" i="30"/>
  <c r="K13" i="30" s="1"/>
  <c r="J13" i="30"/>
  <c r="A13" i="30"/>
  <c r="P12" i="30"/>
  <c r="L12" i="30"/>
  <c r="AX13" i="30" s="1"/>
  <c r="J12" i="30"/>
  <c r="A12" i="30"/>
  <c r="AX11" i="30"/>
  <c r="P11" i="30"/>
  <c r="L11" i="30"/>
  <c r="J11" i="30"/>
  <c r="A11" i="30"/>
  <c r="Q10" i="30"/>
  <c r="P10" i="30"/>
  <c r="L10" i="30"/>
  <c r="K10" i="30"/>
  <c r="J10" i="30"/>
  <c r="A10" i="30"/>
  <c r="P9" i="30"/>
  <c r="L9" i="30"/>
  <c r="AX10" i="30" s="1"/>
  <c r="J9" i="30"/>
  <c r="A9" i="30"/>
  <c r="AX8" i="30"/>
  <c r="P8" i="30"/>
  <c r="L8" i="30"/>
  <c r="J8" i="30"/>
  <c r="A8" i="30"/>
  <c r="A5" i="30"/>
  <c r="A3" i="30"/>
  <c r="A33" i="29"/>
  <c r="U32" i="29"/>
  <c r="A32" i="29"/>
  <c r="AZ31" i="29"/>
  <c r="S31" i="29"/>
  <c r="N31" i="29"/>
  <c r="M31" i="29"/>
  <c r="K31" i="29"/>
  <c r="J31" i="29"/>
  <c r="I31" i="29"/>
  <c r="G31" i="29"/>
  <c r="AZ30" i="29"/>
  <c r="U30" i="29"/>
  <c r="R30" i="29"/>
  <c r="Q30" i="29"/>
  <c r="BB31" i="29" s="1"/>
  <c r="O30" i="29"/>
  <c r="A30" i="29"/>
  <c r="AZ29" i="29"/>
  <c r="U29" i="29"/>
  <c r="R29" i="29"/>
  <c r="Q29" i="29"/>
  <c r="O29" i="29"/>
  <c r="A29" i="29"/>
  <c r="AZ28" i="29"/>
  <c r="U28" i="29"/>
  <c r="R28" i="29"/>
  <c r="BB29" i="29" s="1"/>
  <c r="Q28" i="29"/>
  <c r="O28" i="29"/>
  <c r="P28" i="29" s="1"/>
  <c r="A28" i="29"/>
  <c r="AZ27" i="29"/>
  <c r="U27" i="29"/>
  <c r="R27" i="29"/>
  <c r="Q27" i="29"/>
  <c r="BB28" i="29" s="1"/>
  <c r="O27" i="29"/>
  <c r="A27" i="29"/>
  <c r="AZ26" i="29"/>
  <c r="U26" i="29"/>
  <c r="R26" i="29"/>
  <c r="Q26" i="29"/>
  <c r="O26" i="29"/>
  <c r="A26" i="29"/>
  <c r="AZ25" i="29"/>
  <c r="BB25" i="29" s="1"/>
  <c r="U25" i="29"/>
  <c r="R25" i="29"/>
  <c r="BB26" i="29" s="1"/>
  <c r="Q25" i="29"/>
  <c r="O25" i="29"/>
  <c r="A25" i="29"/>
  <c r="AZ24" i="29"/>
  <c r="U24" i="29"/>
  <c r="R24" i="29"/>
  <c r="V24" i="29" s="1"/>
  <c r="Q24" i="29"/>
  <c r="P24" i="29"/>
  <c r="O24" i="29"/>
  <c r="A24" i="29"/>
  <c r="AZ23" i="29"/>
  <c r="U23" i="29"/>
  <c r="R23" i="29"/>
  <c r="V23" i="29" s="1"/>
  <c r="Q23" i="29"/>
  <c r="O23" i="29"/>
  <c r="A23" i="29"/>
  <c r="AZ22" i="29"/>
  <c r="U22" i="29"/>
  <c r="R22" i="29"/>
  <c r="Q22" i="29"/>
  <c r="P22" i="29"/>
  <c r="O22" i="29"/>
  <c r="A22" i="29"/>
  <c r="AZ21" i="29"/>
  <c r="BB21" i="29" s="1"/>
  <c r="U21" i="29"/>
  <c r="R21" i="29"/>
  <c r="Q21" i="29"/>
  <c r="O21" i="29"/>
  <c r="A21" i="29"/>
  <c r="AZ20" i="29"/>
  <c r="U20" i="29"/>
  <c r="R20" i="29"/>
  <c r="Q20" i="29"/>
  <c r="V20" i="29" s="1"/>
  <c r="O20" i="29"/>
  <c r="A20" i="29"/>
  <c r="U19" i="29"/>
  <c r="R19" i="29"/>
  <c r="Q19" i="29"/>
  <c r="O19" i="29"/>
  <c r="U18" i="29"/>
  <c r="R18" i="29"/>
  <c r="Q18" i="29"/>
  <c r="V18" i="29" s="1"/>
  <c r="O18" i="29"/>
  <c r="U17" i="29"/>
  <c r="R17" i="29"/>
  <c r="Q17" i="29"/>
  <c r="V17" i="29" s="1"/>
  <c r="O17" i="29"/>
  <c r="AZ16" i="29"/>
  <c r="U16" i="29"/>
  <c r="R16" i="29"/>
  <c r="Q16" i="29"/>
  <c r="O16" i="29"/>
  <c r="A16" i="29"/>
  <c r="AZ15" i="29"/>
  <c r="U15" i="29"/>
  <c r="R15" i="29"/>
  <c r="Q15" i="29"/>
  <c r="P15" i="29" s="1"/>
  <c r="O15" i="29"/>
  <c r="A15" i="29"/>
  <c r="AZ14" i="29"/>
  <c r="U14" i="29"/>
  <c r="R14" i="29"/>
  <c r="Q14" i="29"/>
  <c r="BB15" i="29" s="1"/>
  <c r="O14" i="29"/>
  <c r="A14" i="29"/>
  <c r="AZ13" i="29"/>
  <c r="U13" i="29"/>
  <c r="R13" i="29"/>
  <c r="Q13" i="29"/>
  <c r="V13" i="29" s="1"/>
  <c r="O13" i="29"/>
  <c r="A13" i="29"/>
  <c r="AZ12" i="29"/>
  <c r="U12" i="29"/>
  <c r="R12" i="29"/>
  <c r="Q12" i="29"/>
  <c r="O12" i="29"/>
  <c r="A12" i="29"/>
  <c r="AZ11" i="29"/>
  <c r="BB11" i="29" s="1"/>
  <c r="U11" i="29"/>
  <c r="R11" i="29"/>
  <c r="Q11" i="29"/>
  <c r="BB12" i="29" s="1"/>
  <c r="O11" i="29"/>
  <c r="A11" i="29"/>
  <c r="AZ10" i="29"/>
  <c r="V10" i="29"/>
  <c r="U10" i="29"/>
  <c r="R10" i="29"/>
  <c r="Q10" i="29"/>
  <c r="P10" i="29"/>
  <c r="O10" i="29"/>
  <c r="A10" i="29"/>
  <c r="AZ9" i="29"/>
  <c r="BB9" i="29" s="1"/>
  <c r="U9" i="29"/>
  <c r="R9" i="29"/>
  <c r="Q9" i="29"/>
  <c r="O9" i="29"/>
  <c r="A9" i="29"/>
  <c r="AZ8" i="29"/>
  <c r="BB8" i="29" s="1"/>
  <c r="U8" i="29"/>
  <c r="R8" i="29"/>
  <c r="Q8" i="29"/>
  <c r="O8" i="29"/>
  <c r="A8" i="29"/>
  <c r="A5" i="29"/>
  <c r="A3" i="29"/>
  <c r="A30" i="28"/>
  <c r="P29" i="28"/>
  <c r="A29" i="28"/>
  <c r="N28" i="28"/>
  <c r="J28" i="28"/>
  <c r="H28" i="28"/>
  <c r="G28" i="28"/>
  <c r="E28" i="28"/>
  <c r="P27" i="28"/>
  <c r="M27" i="28"/>
  <c r="Q27" i="28" s="1"/>
  <c r="K27" i="28"/>
  <c r="A27" i="28"/>
  <c r="P26" i="28"/>
  <c r="M26" i="28"/>
  <c r="K26" i="28"/>
  <c r="A26" i="28"/>
  <c r="P25" i="28"/>
  <c r="M25" i="28"/>
  <c r="AQ26" i="28" s="1"/>
  <c r="K25" i="28"/>
  <c r="A25" i="28"/>
  <c r="P24" i="28"/>
  <c r="M24" i="28"/>
  <c r="K24" i="28"/>
  <c r="A24" i="28"/>
  <c r="P23" i="28"/>
  <c r="M23" i="28"/>
  <c r="Q23" i="28" s="1"/>
  <c r="K23" i="28"/>
  <c r="A23" i="28"/>
  <c r="AQ22" i="28"/>
  <c r="P22" i="28"/>
  <c r="M22" i="28"/>
  <c r="AQ23" i="28" s="1"/>
  <c r="K22" i="28"/>
  <c r="A22" i="28"/>
  <c r="AQ21" i="28"/>
  <c r="P21" i="28"/>
  <c r="M21" i="28"/>
  <c r="K21" i="28"/>
  <c r="A21" i="28"/>
  <c r="P20" i="28"/>
  <c r="M20" i="28"/>
  <c r="L20" i="28" s="1"/>
  <c r="K20" i="28"/>
  <c r="P19" i="28"/>
  <c r="M19" i="28"/>
  <c r="K19" i="28"/>
  <c r="P18" i="28"/>
  <c r="M18" i="28"/>
  <c r="L18" i="28" s="1"/>
  <c r="K18" i="28"/>
  <c r="P17" i="28"/>
  <c r="M17" i="28"/>
  <c r="K17" i="28"/>
  <c r="AQ16" i="28"/>
  <c r="P16" i="28"/>
  <c r="M16" i="28"/>
  <c r="Q16" i="28" s="1"/>
  <c r="K16" i="28"/>
  <c r="A16" i="28"/>
  <c r="P15" i="28"/>
  <c r="M15" i="28"/>
  <c r="Q15" i="28" s="1"/>
  <c r="K15" i="28"/>
  <c r="L15" i="28" s="1"/>
  <c r="A15" i="28"/>
  <c r="P14" i="28"/>
  <c r="M14" i="28"/>
  <c r="L14" i="28" s="1"/>
  <c r="K14" i="28"/>
  <c r="A14" i="28"/>
  <c r="P13" i="28"/>
  <c r="M13" i="28"/>
  <c r="AQ14" i="28" s="1"/>
  <c r="L13" i="28"/>
  <c r="K13" i="28"/>
  <c r="A13" i="28"/>
  <c r="AQ12" i="28"/>
  <c r="P12" i="28"/>
  <c r="M12" i="28"/>
  <c r="K12" i="28"/>
  <c r="A12" i="28"/>
  <c r="Q11" i="28"/>
  <c r="P11" i="28"/>
  <c r="M11" i="28"/>
  <c r="L11" i="28"/>
  <c r="K11" i="28"/>
  <c r="A11" i="28"/>
  <c r="P10" i="28"/>
  <c r="P28" i="28" s="1"/>
  <c r="F10" i="24" s="1"/>
  <c r="M10" i="28"/>
  <c r="AQ11" i="28" s="1"/>
  <c r="K10" i="28"/>
  <c r="A10" i="28"/>
  <c r="P9" i="28"/>
  <c r="M9" i="28"/>
  <c r="K9" i="28"/>
  <c r="A9" i="28"/>
  <c r="AQ8" i="28"/>
  <c r="Q8" i="28"/>
  <c r="P8" i="28"/>
  <c r="M8" i="28"/>
  <c r="AQ9" i="28" s="1"/>
  <c r="L8" i="28"/>
  <c r="K8" i="28"/>
  <c r="A8" i="28"/>
  <c r="A5" i="28"/>
  <c r="A3" i="28"/>
  <c r="A33" i="27"/>
  <c r="AZ32" i="27"/>
  <c r="R32" i="27"/>
  <c r="A32" i="27"/>
  <c r="AZ31" i="27"/>
  <c r="P31" i="27"/>
  <c r="J31" i="27"/>
  <c r="H31" i="27"/>
  <c r="G31" i="27"/>
  <c r="C9" i="24" s="1"/>
  <c r="E31" i="27"/>
  <c r="AZ30" i="27"/>
  <c r="BB30" i="27" s="1"/>
  <c r="R30" i="27"/>
  <c r="M30" i="27"/>
  <c r="S30" i="27" s="1"/>
  <c r="K30" i="27"/>
  <c r="A30" i="27"/>
  <c r="BB29" i="27"/>
  <c r="AZ29" i="27"/>
  <c r="R29" i="27"/>
  <c r="M29" i="27"/>
  <c r="S29" i="27" s="1"/>
  <c r="K29" i="27"/>
  <c r="A29" i="27"/>
  <c r="AZ28" i="27"/>
  <c r="BB28" i="27" s="1"/>
  <c r="R28" i="27"/>
  <c r="M28" i="27"/>
  <c r="S28" i="27" s="1"/>
  <c r="K28" i="27"/>
  <c r="A28" i="27"/>
  <c r="AZ27" i="27"/>
  <c r="BB27" i="27" s="1"/>
  <c r="R27" i="27"/>
  <c r="M27" i="27"/>
  <c r="S27" i="27" s="1"/>
  <c r="K27" i="27"/>
  <c r="A27" i="27"/>
  <c r="AZ26" i="27"/>
  <c r="BB26" i="27" s="1"/>
  <c r="R26" i="27"/>
  <c r="M26" i="27"/>
  <c r="S26" i="27" s="1"/>
  <c r="K26" i="27"/>
  <c r="A26" i="27"/>
  <c r="BB25" i="27"/>
  <c r="AZ25" i="27"/>
  <c r="R25" i="27"/>
  <c r="M25" i="27"/>
  <c r="S25" i="27" s="1"/>
  <c r="K25" i="27"/>
  <c r="A25" i="27"/>
  <c r="AZ24" i="27"/>
  <c r="BB24" i="27" s="1"/>
  <c r="R24" i="27"/>
  <c r="M24" i="27"/>
  <c r="S24" i="27" s="1"/>
  <c r="K24" i="27"/>
  <c r="A24" i="27"/>
  <c r="AZ23" i="27"/>
  <c r="BB23" i="27" s="1"/>
  <c r="R23" i="27"/>
  <c r="M23" i="27"/>
  <c r="S23" i="27" s="1"/>
  <c r="K23" i="27"/>
  <c r="A23" i="27"/>
  <c r="AZ22" i="27"/>
  <c r="BB22" i="27" s="1"/>
  <c r="R22" i="27"/>
  <c r="M22" i="27"/>
  <c r="S22" i="27" s="1"/>
  <c r="K22" i="27"/>
  <c r="A22" i="27"/>
  <c r="BB21" i="27"/>
  <c r="AZ21" i="27"/>
  <c r="R21" i="27"/>
  <c r="M21" i="27"/>
  <c r="S21" i="27" s="1"/>
  <c r="K21" i="27"/>
  <c r="A21" i="27"/>
  <c r="AZ20" i="27"/>
  <c r="BB20" i="27" s="1"/>
  <c r="R20" i="27"/>
  <c r="M20" i="27"/>
  <c r="S20" i="27" s="1"/>
  <c r="K20" i="27"/>
  <c r="A20" i="27"/>
  <c r="AZ19" i="27"/>
  <c r="BB19" i="27" s="1"/>
  <c r="R19" i="27"/>
  <c r="M19" i="27"/>
  <c r="S19" i="27" s="1"/>
  <c r="K19" i="27"/>
  <c r="A19" i="27"/>
  <c r="AZ18" i="27"/>
  <c r="BB18" i="27" s="1"/>
  <c r="R18" i="27"/>
  <c r="M18" i="27"/>
  <c r="S18" i="27" s="1"/>
  <c r="K18" i="27"/>
  <c r="A18" i="27"/>
  <c r="S17" i="27"/>
  <c r="R17" i="27"/>
  <c r="M17" i="27"/>
  <c r="L17" i="27"/>
  <c r="K17" i="27"/>
  <c r="R16" i="27"/>
  <c r="M16" i="27"/>
  <c r="S16" i="27" s="1"/>
  <c r="K16" i="27"/>
  <c r="R15" i="27"/>
  <c r="R31" i="27" s="1"/>
  <c r="F9" i="24" s="1"/>
  <c r="M15" i="27"/>
  <c r="S15" i="27" s="1"/>
  <c r="K15" i="27"/>
  <c r="AZ14" i="27"/>
  <c r="BB14" i="27" s="1"/>
  <c r="R14" i="27"/>
  <c r="M14" i="27"/>
  <c r="K14" i="27"/>
  <c r="A14" i="27"/>
  <c r="BB13" i="27"/>
  <c r="AZ13" i="27"/>
  <c r="R13" i="27"/>
  <c r="M13" i="27"/>
  <c r="K13" i="27"/>
  <c r="A13" i="27"/>
  <c r="AZ12" i="27"/>
  <c r="BB12" i="27" s="1"/>
  <c r="R12" i="27"/>
  <c r="M12" i="27"/>
  <c r="K12" i="27"/>
  <c r="A12" i="27"/>
  <c r="AZ11" i="27"/>
  <c r="BB11" i="27" s="1"/>
  <c r="R11" i="27"/>
  <c r="M11" i="27"/>
  <c r="K11" i="27"/>
  <c r="A11" i="27"/>
  <c r="AZ10" i="27"/>
  <c r="R10" i="27"/>
  <c r="M10" i="27"/>
  <c r="K10" i="27"/>
  <c r="A10" i="27"/>
  <c r="AZ9" i="27"/>
  <c r="BB9" i="27" s="1"/>
  <c r="R9" i="27"/>
  <c r="M9" i="27"/>
  <c r="K9" i="27"/>
  <c r="A9" i="27"/>
  <c r="BB8" i="27"/>
  <c r="AZ8" i="27"/>
  <c r="R8" i="27"/>
  <c r="M8" i="27"/>
  <c r="K8" i="27"/>
  <c r="A8" i="27"/>
  <c r="A5" i="27"/>
  <c r="A3" i="27"/>
  <c r="A33" i="26"/>
  <c r="BC32" i="26"/>
  <c r="U32" i="26"/>
  <c r="A32" i="26"/>
  <c r="BC31" i="26"/>
  <c r="BE31" i="26" s="1"/>
  <c r="S31" i="26"/>
  <c r="L31" i="26"/>
  <c r="K31" i="26"/>
  <c r="D8" i="24" s="1"/>
  <c r="I31" i="26"/>
  <c r="H31" i="26"/>
  <c r="G31" i="26"/>
  <c r="E31" i="26"/>
  <c r="BE30" i="26"/>
  <c r="BC30" i="26"/>
  <c r="U30" i="26"/>
  <c r="P30" i="26"/>
  <c r="O30" i="26"/>
  <c r="M30" i="26"/>
  <c r="N30" i="26" s="1"/>
  <c r="A30" i="26"/>
  <c r="BC29" i="26"/>
  <c r="BE29" i="26" s="1"/>
  <c r="V29" i="26"/>
  <c r="U29" i="26"/>
  <c r="P29" i="26"/>
  <c r="O29" i="26"/>
  <c r="M29" i="26"/>
  <c r="N29" i="26" s="1"/>
  <c r="A29" i="26"/>
  <c r="BC28" i="26"/>
  <c r="U28" i="26"/>
  <c r="P28" i="26"/>
  <c r="O28" i="26"/>
  <c r="M28" i="26"/>
  <c r="A28" i="26"/>
  <c r="BC27" i="26"/>
  <c r="BE27" i="26" s="1"/>
  <c r="U27" i="26"/>
  <c r="P27" i="26"/>
  <c r="O27" i="26"/>
  <c r="M27" i="26"/>
  <c r="A27" i="26"/>
  <c r="BC26" i="26"/>
  <c r="BE26" i="26" s="1"/>
  <c r="U26" i="26"/>
  <c r="P26" i="26"/>
  <c r="O26" i="26"/>
  <c r="V26" i="26" s="1"/>
  <c r="M26" i="26"/>
  <c r="N26" i="26" s="1"/>
  <c r="A26" i="26"/>
  <c r="BC25" i="26"/>
  <c r="U25" i="26"/>
  <c r="P25" i="26"/>
  <c r="O25" i="26"/>
  <c r="V25" i="26" s="1"/>
  <c r="M25" i="26"/>
  <c r="A25" i="26"/>
  <c r="BC24" i="26"/>
  <c r="U24" i="26"/>
  <c r="P24" i="26"/>
  <c r="O24" i="26"/>
  <c r="M24" i="26"/>
  <c r="N24" i="26" s="1"/>
  <c r="A24" i="26"/>
  <c r="BC23" i="26"/>
  <c r="BE23" i="26" s="1"/>
  <c r="U23" i="26"/>
  <c r="P23" i="26"/>
  <c r="O23" i="26"/>
  <c r="M23" i="26"/>
  <c r="A23" i="26"/>
  <c r="BC22" i="26"/>
  <c r="V22" i="26"/>
  <c r="U22" i="26"/>
  <c r="P22" i="26"/>
  <c r="O22" i="26"/>
  <c r="M22" i="26"/>
  <c r="A22" i="26"/>
  <c r="U21" i="26"/>
  <c r="P21" i="26"/>
  <c r="O21" i="26"/>
  <c r="M21" i="26"/>
  <c r="U20" i="26"/>
  <c r="P20" i="26"/>
  <c r="O20" i="26"/>
  <c r="M20" i="26"/>
  <c r="U19" i="26"/>
  <c r="P19" i="26"/>
  <c r="O19" i="26"/>
  <c r="M19" i="26"/>
  <c r="N19" i="26" s="1"/>
  <c r="BC18" i="26"/>
  <c r="BE18" i="26" s="1"/>
  <c r="U18" i="26"/>
  <c r="P18" i="26"/>
  <c r="BE22" i="26" s="1"/>
  <c r="O18" i="26"/>
  <c r="V18" i="26" s="1"/>
  <c r="M18" i="26"/>
  <c r="N18" i="26" s="1"/>
  <c r="A18" i="26"/>
  <c r="BC17" i="26"/>
  <c r="U17" i="26"/>
  <c r="P17" i="26"/>
  <c r="O17" i="26"/>
  <c r="N17" i="26" s="1"/>
  <c r="M17" i="26"/>
  <c r="A17" i="26"/>
  <c r="BC16" i="26"/>
  <c r="BE16" i="26" s="1"/>
  <c r="U16" i="26"/>
  <c r="P16" i="26"/>
  <c r="O16" i="26"/>
  <c r="N16" i="26" s="1"/>
  <c r="M16" i="26"/>
  <c r="A16" i="26"/>
  <c r="BE15" i="26"/>
  <c r="BC15" i="26"/>
  <c r="U15" i="26"/>
  <c r="P15" i="26"/>
  <c r="O15" i="26"/>
  <c r="V15" i="26" s="1"/>
  <c r="M15" i="26"/>
  <c r="A15" i="26"/>
  <c r="BC14" i="26"/>
  <c r="BE14" i="26" s="1"/>
  <c r="U14" i="26"/>
  <c r="P14" i="26"/>
  <c r="O14" i="26"/>
  <c r="M14" i="26"/>
  <c r="N14" i="26" s="1"/>
  <c r="A14" i="26"/>
  <c r="BC13" i="26"/>
  <c r="V13" i="26"/>
  <c r="U13" i="26"/>
  <c r="P13" i="26"/>
  <c r="O13" i="26"/>
  <c r="M13" i="26"/>
  <c r="A13" i="26"/>
  <c r="BC12" i="26"/>
  <c r="U12" i="26"/>
  <c r="P12" i="26"/>
  <c r="O12" i="26"/>
  <c r="V12" i="26" s="1"/>
  <c r="M12" i="26"/>
  <c r="A12" i="26"/>
  <c r="BC11" i="26"/>
  <c r="BE11" i="26" s="1"/>
  <c r="U11" i="26"/>
  <c r="P11" i="26"/>
  <c r="O11" i="26"/>
  <c r="M11" i="26"/>
  <c r="A11" i="26"/>
  <c r="BC10" i="26"/>
  <c r="V10" i="26"/>
  <c r="U10" i="26"/>
  <c r="P10" i="26"/>
  <c r="O10" i="26"/>
  <c r="M10" i="26"/>
  <c r="N10" i="26" s="1"/>
  <c r="A10" i="26"/>
  <c r="BC9" i="26"/>
  <c r="U9" i="26"/>
  <c r="P9" i="26"/>
  <c r="BE10" i="26" s="1"/>
  <c r="O9" i="26"/>
  <c r="V9" i="26" s="1"/>
  <c r="M9" i="26"/>
  <c r="N9" i="26" s="1"/>
  <c r="A9" i="26"/>
  <c r="BE8" i="26"/>
  <c r="BC8" i="26"/>
  <c r="U8" i="26"/>
  <c r="P8" i="26"/>
  <c r="O8" i="26"/>
  <c r="M8" i="26"/>
  <c r="A8" i="26"/>
  <c r="A5" i="26"/>
  <c r="A3" i="26"/>
  <c r="A30" i="25"/>
  <c r="O29" i="25"/>
  <c r="A29" i="25"/>
  <c r="M28" i="25"/>
  <c r="I28" i="25"/>
  <c r="D7" i="24" s="1"/>
  <c r="G28" i="25"/>
  <c r="F28" i="25"/>
  <c r="D28" i="25"/>
  <c r="P27" i="25"/>
  <c r="O27" i="25"/>
  <c r="L27" i="25"/>
  <c r="AP28" i="25" s="1"/>
  <c r="K27" i="25"/>
  <c r="J27" i="25"/>
  <c r="A27" i="25"/>
  <c r="O26" i="25"/>
  <c r="L26" i="25"/>
  <c r="AP27" i="25" s="1"/>
  <c r="J26" i="25"/>
  <c r="A26" i="25"/>
  <c r="O25" i="25"/>
  <c r="L25" i="25"/>
  <c r="AP26" i="25" s="1"/>
  <c r="J25" i="25"/>
  <c r="A25" i="25"/>
  <c r="O24" i="25"/>
  <c r="L24" i="25"/>
  <c r="K24" i="25" s="1"/>
  <c r="J24" i="25"/>
  <c r="A24" i="25"/>
  <c r="AP23" i="25"/>
  <c r="O23" i="25"/>
  <c r="L23" i="25"/>
  <c r="K23" i="25" s="1"/>
  <c r="J23" i="25"/>
  <c r="A23" i="25"/>
  <c r="P22" i="25"/>
  <c r="O22" i="25"/>
  <c r="L22" i="25"/>
  <c r="J22" i="25"/>
  <c r="K22" i="25" s="1"/>
  <c r="A22" i="25"/>
  <c r="O21" i="25"/>
  <c r="L21" i="25"/>
  <c r="AP22" i="25" s="1"/>
  <c r="J21" i="25"/>
  <c r="A21" i="25"/>
  <c r="AP20" i="25"/>
  <c r="O20" i="25"/>
  <c r="L20" i="25"/>
  <c r="J20" i="25"/>
  <c r="A20" i="25"/>
  <c r="P19" i="25"/>
  <c r="O19" i="25"/>
  <c r="L19" i="25"/>
  <c r="K19" i="25" s="1"/>
  <c r="J19" i="25"/>
  <c r="A19" i="25"/>
  <c r="O18" i="25"/>
  <c r="L18" i="25"/>
  <c r="J18" i="25"/>
  <c r="P17" i="25"/>
  <c r="O17" i="25"/>
  <c r="L17" i="25"/>
  <c r="J17" i="25"/>
  <c r="K17" i="25" s="1"/>
  <c r="O16" i="25"/>
  <c r="L16" i="25"/>
  <c r="AP19" i="25" s="1"/>
  <c r="J16" i="25"/>
  <c r="A16" i="25"/>
  <c r="AP15" i="25"/>
  <c r="O15" i="25"/>
  <c r="L15" i="25"/>
  <c r="P15" i="25" s="1"/>
  <c r="K15" i="25"/>
  <c r="J15" i="25"/>
  <c r="A15" i="25"/>
  <c r="P14" i="25"/>
  <c r="O14" i="25"/>
  <c r="L14" i="25"/>
  <c r="J14" i="25"/>
  <c r="A14" i="25"/>
  <c r="O13" i="25"/>
  <c r="L13" i="25"/>
  <c r="K13" i="25" s="1"/>
  <c r="J13" i="25"/>
  <c r="A13" i="25"/>
  <c r="O12" i="25"/>
  <c r="L12" i="25"/>
  <c r="K12" i="25" s="1"/>
  <c r="J12" i="25"/>
  <c r="A12" i="25"/>
  <c r="O11" i="25"/>
  <c r="L11" i="25"/>
  <c r="J11" i="25"/>
  <c r="K11" i="25" s="1"/>
  <c r="A11" i="25"/>
  <c r="P10" i="25"/>
  <c r="O10" i="25"/>
  <c r="L10" i="25"/>
  <c r="AP11" i="25" s="1"/>
  <c r="J10" i="25"/>
  <c r="A10" i="25"/>
  <c r="O9" i="25"/>
  <c r="L9" i="25"/>
  <c r="AP10" i="25" s="1"/>
  <c r="J9" i="25"/>
  <c r="A9" i="25"/>
  <c r="AP8" i="25"/>
  <c r="O8" i="25"/>
  <c r="L8" i="25"/>
  <c r="J8" i="25"/>
  <c r="A8" i="25"/>
  <c r="A5" i="25"/>
  <c r="A3" i="25"/>
  <c r="F27" i="24"/>
  <c r="H25" i="24"/>
  <c r="G25" i="24"/>
  <c r="F15" i="24"/>
  <c r="F14" i="24"/>
  <c r="D14" i="24"/>
  <c r="C14" i="24"/>
  <c r="D13" i="24"/>
  <c r="C13" i="24"/>
  <c r="D12" i="24"/>
  <c r="C12" i="24"/>
  <c r="D11" i="24"/>
  <c r="C11" i="24"/>
  <c r="D10" i="24"/>
  <c r="C10" i="24"/>
  <c r="D9" i="24"/>
  <c r="C8" i="24"/>
  <c r="C7" i="24"/>
  <c r="A5" i="24"/>
  <c r="A3" i="24"/>
  <c r="A33" i="23"/>
  <c r="V32" i="23"/>
  <c r="A32" i="23"/>
  <c r="BB30" i="23"/>
  <c r="W30" i="23"/>
  <c r="BB27" i="23"/>
  <c r="W27" i="23"/>
  <c r="V25" i="23"/>
  <c r="U25" i="23"/>
  <c r="BB25" i="23" s="1"/>
  <c r="T25" i="23"/>
  <c r="S25" i="23"/>
  <c r="R25" i="23"/>
  <c r="P25" i="23"/>
  <c r="O25" i="23"/>
  <c r="M25" i="23"/>
  <c r="L25" i="23"/>
  <c r="K25" i="23"/>
  <c r="J25" i="23"/>
  <c r="I25" i="23"/>
  <c r="H25" i="23"/>
  <c r="H28" i="23" s="1"/>
  <c r="BB24" i="23"/>
  <c r="W24" i="23"/>
  <c r="Q24" i="23"/>
  <c r="N24" i="23"/>
  <c r="A24" i="23"/>
  <c r="BB22" i="23"/>
  <c r="W22" i="23"/>
  <c r="Q22" i="23"/>
  <c r="N22" i="23"/>
  <c r="A22" i="23"/>
  <c r="BB21" i="23"/>
  <c r="W21" i="23"/>
  <c r="Q21" i="23"/>
  <c r="N21" i="23"/>
  <c r="A21" i="23"/>
  <c r="BB20" i="23"/>
  <c r="W20" i="23"/>
  <c r="Q20" i="23"/>
  <c r="N20" i="23"/>
  <c r="A20" i="23"/>
  <c r="BB19" i="23"/>
  <c r="W19" i="23"/>
  <c r="Q19" i="23"/>
  <c r="N19" i="23"/>
  <c r="A19" i="23"/>
  <c r="BB18" i="23"/>
  <c r="W18" i="23"/>
  <c r="Q18" i="23"/>
  <c r="N18" i="23"/>
  <c r="A18" i="23"/>
  <c r="BB17" i="23"/>
  <c r="W17" i="23"/>
  <c r="Q17" i="23"/>
  <c r="N17" i="23"/>
  <c r="A17" i="23"/>
  <c r="V16" i="23"/>
  <c r="V28" i="23" s="1"/>
  <c r="U16" i="23"/>
  <c r="T16" i="23"/>
  <c r="S16" i="23"/>
  <c r="S28" i="23" s="1"/>
  <c r="R29" i="23" s="1"/>
  <c r="R16" i="23"/>
  <c r="P16" i="23"/>
  <c r="O16" i="23"/>
  <c r="Q16" i="23" s="1"/>
  <c r="M16" i="23"/>
  <c r="M28" i="23" s="1"/>
  <c r="L16" i="23"/>
  <c r="L28" i="23" s="1"/>
  <c r="K16" i="23"/>
  <c r="J16" i="23"/>
  <c r="I16" i="23"/>
  <c r="H16" i="23"/>
  <c r="BB15" i="23"/>
  <c r="W15" i="23"/>
  <c r="Q15" i="23"/>
  <c r="N15" i="23"/>
  <c r="A15" i="23"/>
  <c r="BB14" i="23"/>
  <c r="W14" i="23"/>
  <c r="A14" i="23"/>
  <c r="BB13" i="23"/>
  <c r="W13" i="23"/>
  <c r="Q13" i="23"/>
  <c r="N13" i="23"/>
  <c r="A13" i="23"/>
  <c r="BB12" i="23"/>
  <c r="W12" i="23"/>
  <c r="Q12" i="23"/>
  <c r="N12" i="23"/>
  <c r="A12" i="23"/>
  <c r="BB11" i="23"/>
  <c r="W11" i="23"/>
  <c r="Q11" i="23"/>
  <c r="N11" i="23"/>
  <c r="A11" i="23"/>
  <c r="BB10" i="23"/>
  <c r="W10" i="23"/>
  <c r="Q10" i="23"/>
  <c r="N10" i="23"/>
  <c r="A10" i="23"/>
  <c r="BB9" i="23"/>
  <c r="W9" i="23"/>
  <c r="Q9" i="23"/>
  <c r="N9" i="23"/>
  <c r="A9" i="23"/>
  <c r="BB8" i="23"/>
  <c r="W8" i="23"/>
  <c r="Q8" i="23"/>
  <c r="N8" i="23"/>
  <c r="N16" i="23" s="1"/>
  <c r="A8" i="23"/>
  <c r="A5" i="23"/>
  <c r="A3" i="23"/>
  <c r="A28" i="22"/>
  <c r="H27" i="22"/>
  <c r="A27" i="22"/>
  <c r="H26" i="22"/>
  <c r="F26" i="22"/>
  <c r="E26" i="22"/>
  <c r="G25" i="22"/>
  <c r="AK25" i="22" s="1"/>
  <c r="A25" i="22"/>
  <c r="I24" i="22"/>
  <c r="G24" i="22"/>
  <c r="AK24" i="22" s="1"/>
  <c r="A24" i="22"/>
  <c r="G23" i="22"/>
  <c r="A23" i="22"/>
  <c r="G22" i="22"/>
  <c r="AK22" i="22" s="1"/>
  <c r="A22" i="22"/>
  <c r="AK21" i="22"/>
  <c r="I21" i="22"/>
  <c r="G21" i="22"/>
  <c r="A21" i="22"/>
  <c r="G20" i="22"/>
  <c r="AK20" i="22" s="1"/>
  <c r="A20" i="22"/>
  <c r="G19" i="22"/>
  <c r="AK19" i="22" s="1"/>
  <c r="A19" i="22"/>
  <c r="G18" i="22"/>
  <c r="AK18" i="22" s="1"/>
  <c r="A18" i="22"/>
  <c r="G17" i="22"/>
  <c r="A17" i="22"/>
  <c r="G16" i="22"/>
  <c r="I16" i="22" s="1"/>
  <c r="G15" i="22"/>
  <c r="I15" i="22" s="1"/>
  <c r="G14" i="22"/>
  <c r="AK14" i="22" s="1"/>
  <c r="A14" i="22"/>
  <c r="G13" i="22"/>
  <c r="AK13" i="22" s="1"/>
  <c r="A13" i="22"/>
  <c r="AK12" i="22"/>
  <c r="G12" i="22"/>
  <c r="I12" i="22" s="1"/>
  <c r="A12" i="22"/>
  <c r="I11" i="22"/>
  <c r="G11" i="22"/>
  <c r="AK11" i="22" s="1"/>
  <c r="A11" i="22"/>
  <c r="G10" i="22"/>
  <c r="AK10" i="22" s="1"/>
  <c r="A10" i="22"/>
  <c r="G9" i="22"/>
  <c r="AK9" i="22" s="1"/>
  <c r="A9" i="22"/>
  <c r="G8" i="22"/>
  <c r="A8" i="22"/>
  <c r="G7" i="22"/>
  <c r="AK7" i="22" s="1"/>
  <c r="A7" i="22"/>
  <c r="A5" i="22"/>
  <c r="A3" i="22"/>
  <c r="A28" i="21"/>
  <c r="J27" i="21"/>
  <c r="A27" i="21"/>
  <c r="J26" i="21"/>
  <c r="H26" i="21"/>
  <c r="D14" i="9" s="1"/>
  <c r="G26" i="21"/>
  <c r="I25" i="21"/>
  <c r="A25" i="21"/>
  <c r="I24" i="21"/>
  <c r="AN24" i="21" s="1"/>
  <c r="A24" i="21"/>
  <c r="I23" i="21"/>
  <c r="A23" i="21"/>
  <c r="K22" i="21"/>
  <c r="I22" i="21"/>
  <c r="AN22" i="21" s="1"/>
  <c r="A22" i="21"/>
  <c r="I21" i="21"/>
  <c r="A21" i="21"/>
  <c r="I20" i="21"/>
  <c r="AN20" i="21" s="1"/>
  <c r="A20" i="21"/>
  <c r="I19" i="21"/>
  <c r="A19" i="21"/>
  <c r="I18" i="21"/>
  <c r="AN18" i="21" s="1"/>
  <c r="A18" i="21"/>
  <c r="K17" i="21"/>
  <c r="I17" i="21"/>
  <c r="I16" i="21"/>
  <c r="K16" i="21" s="1"/>
  <c r="I15" i="21"/>
  <c r="A15" i="21"/>
  <c r="I14" i="21"/>
  <c r="A14" i="21"/>
  <c r="I13" i="21"/>
  <c r="A13" i="21"/>
  <c r="I12" i="21"/>
  <c r="A12" i="21"/>
  <c r="I11" i="21"/>
  <c r="AN11" i="21" s="1"/>
  <c r="A11" i="21"/>
  <c r="I10" i="21"/>
  <c r="A10" i="21"/>
  <c r="K9" i="21"/>
  <c r="I9" i="21"/>
  <c r="AN9" i="21" s="1"/>
  <c r="A9" i="21"/>
  <c r="I8" i="21"/>
  <c r="A8" i="21"/>
  <c r="I7" i="21"/>
  <c r="AN7" i="21" s="1"/>
  <c r="A7" i="21"/>
  <c r="A5" i="21"/>
  <c r="A3" i="21"/>
  <c r="A33" i="20"/>
  <c r="O32" i="20"/>
  <c r="A32" i="20"/>
  <c r="K30" i="20"/>
  <c r="O29" i="20"/>
  <c r="L29" i="20"/>
  <c r="K29" i="20"/>
  <c r="K31" i="20" s="1"/>
  <c r="D13" i="9" s="1"/>
  <c r="D14" i="8" s="1"/>
  <c r="J29" i="20"/>
  <c r="I30" i="20" s="1"/>
  <c r="I29" i="20"/>
  <c r="N28" i="20"/>
  <c r="M28" i="20"/>
  <c r="A28" i="20"/>
  <c r="N27" i="20"/>
  <c r="M27" i="20"/>
  <c r="A27" i="20"/>
  <c r="N26" i="20"/>
  <c r="M26" i="20"/>
  <c r="A26" i="20"/>
  <c r="N25" i="20"/>
  <c r="M25" i="20"/>
  <c r="A25" i="20"/>
  <c r="P24" i="20"/>
  <c r="N24" i="20"/>
  <c r="M24" i="20"/>
  <c r="AU24" i="20" s="1"/>
  <c r="A24" i="20"/>
  <c r="N23" i="20"/>
  <c r="P23" i="20" s="1"/>
  <c r="M23" i="20"/>
  <c r="A23" i="20"/>
  <c r="AU22" i="20"/>
  <c r="N22" i="20"/>
  <c r="M22" i="20"/>
  <c r="P22" i="20" s="1"/>
  <c r="A22" i="20"/>
  <c r="N21" i="20"/>
  <c r="M21" i="20"/>
  <c r="A21" i="20"/>
  <c r="N20" i="20"/>
  <c r="M20" i="20"/>
  <c r="A20" i="20"/>
  <c r="N19" i="20"/>
  <c r="M19" i="20"/>
  <c r="A19" i="20"/>
  <c r="N18" i="20"/>
  <c r="M18" i="20"/>
  <c r="P18" i="20" s="1"/>
  <c r="A18" i="20"/>
  <c r="P17" i="20"/>
  <c r="N17" i="20"/>
  <c r="M17" i="20"/>
  <c r="AU16" i="20"/>
  <c r="N16" i="20"/>
  <c r="M16" i="20"/>
  <c r="P16" i="20" s="1"/>
  <c r="A16" i="20"/>
  <c r="N15" i="20"/>
  <c r="M15" i="20"/>
  <c r="A15" i="20"/>
  <c r="N14" i="20"/>
  <c r="M14" i="20"/>
  <c r="A14" i="20"/>
  <c r="N13" i="20"/>
  <c r="P13" i="20" s="1"/>
  <c r="M13" i="20"/>
  <c r="A13" i="20"/>
  <c r="N12" i="20"/>
  <c r="AU12" i="20" s="1"/>
  <c r="M12" i="20"/>
  <c r="A12" i="20"/>
  <c r="N11" i="20"/>
  <c r="M11" i="20"/>
  <c r="A11" i="20"/>
  <c r="N10" i="20"/>
  <c r="M10" i="20"/>
  <c r="A10" i="20"/>
  <c r="N9" i="20"/>
  <c r="M9" i="20"/>
  <c r="AU9" i="20" s="1"/>
  <c r="A9" i="20"/>
  <c r="AU8" i="20"/>
  <c r="N8" i="20"/>
  <c r="M8" i="20"/>
  <c r="A8" i="20"/>
  <c r="A5" i="20"/>
  <c r="A3" i="20"/>
  <c r="A32" i="19"/>
  <c r="V31" i="19"/>
  <c r="A31" i="19"/>
  <c r="BB29" i="19"/>
  <c r="W29" i="19"/>
  <c r="BB26" i="19"/>
  <c r="W26" i="19"/>
  <c r="V26" i="19"/>
  <c r="S25" i="19"/>
  <c r="R25" i="19"/>
  <c r="P25" i="19"/>
  <c r="O25" i="19"/>
  <c r="Q25" i="19" s="1"/>
  <c r="M25" i="19"/>
  <c r="L25" i="19"/>
  <c r="K25" i="19"/>
  <c r="J25" i="19"/>
  <c r="J27" i="19" s="1"/>
  <c r="I25" i="19"/>
  <c r="H25" i="19"/>
  <c r="T24" i="19"/>
  <c r="V24" i="19" s="1"/>
  <c r="Q24" i="19"/>
  <c r="U24" i="19" s="1"/>
  <c r="N24" i="19"/>
  <c r="A24" i="19"/>
  <c r="W23" i="19"/>
  <c r="U23" i="19"/>
  <c r="T23" i="19"/>
  <c r="V23" i="19" s="1"/>
  <c r="T22" i="19"/>
  <c r="Q22" i="19"/>
  <c r="U22" i="19" s="1"/>
  <c r="N22" i="19"/>
  <c r="A22" i="19"/>
  <c r="T21" i="19"/>
  <c r="Q21" i="19"/>
  <c r="U21" i="19" s="1"/>
  <c r="N21" i="19"/>
  <c r="A21" i="19"/>
  <c r="T20" i="19"/>
  <c r="Q20" i="19"/>
  <c r="U20" i="19" s="1"/>
  <c r="N20" i="19"/>
  <c r="A20" i="19"/>
  <c r="Q19" i="19"/>
  <c r="U19" i="19" s="1"/>
  <c r="U25" i="19" s="1"/>
  <c r="N19" i="19"/>
  <c r="T19" i="19" s="1"/>
  <c r="A19" i="19"/>
  <c r="T18" i="19"/>
  <c r="W18" i="19" s="1"/>
  <c r="Q18" i="19"/>
  <c r="U18" i="19" s="1"/>
  <c r="N18" i="19"/>
  <c r="A18" i="19"/>
  <c r="T17" i="19"/>
  <c r="Q17" i="19"/>
  <c r="U17" i="19" s="1"/>
  <c r="N17" i="19"/>
  <c r="A17" i="19"/>
  <c r="S16" i="19"/>
  <c r="S27" i="19" s="1"/>
  <c r="R28" i="19" s="1"/>
  <c r="D11" i="9" s="1"/>
  <c r="R16" i="19"/>
  <c r="R27" i="19" s="1"/>
  <c r="P16" i="19"/>
  <c r="O16" i="19"/>
  <c r="Q16" i="19" s="1"/>
  <c r="Q27" i="19" s="1"/>
  <c r="N28" i="19" s="1"/>
  <c r="C11" i="9" s="1"/>
  <c r="C12" i="8" s="1"/>
  <c r="M16" i="19"/>
  <c r="M27" i="19" s="1"/>
  <c r="L16" i="19"/>
  <c r="L27" i="19" s="1"/>
  <c r="K16" i="19"/>
  <c r="K27" i="19" s="1"/>
  <c r="J16" i="19"/>
  <c r="I16" i="19"/>
  <c r="I27" i="19" s="1"/>
  <c r="H16" i="19"/>
  <c r="H27" i="19" s="1"/>
  <c r="T15" i="19"/>
  <c r="Q15" i="19"/>
  <c r="U15" i="19" s="1"/>
  <c r="BB15" i="19" s="1"/>
  <c r="N15" i="19"/>
  <c r="A15" i="19"/>
  <c r="U14" i="19"/>
  <c r="T14" i="19"/>
  <c r="W14" i="19" s="1"/>
  <c r="Q14" i="19"/>
  <c r="N14" i="19"/>
  <c r="A14" i="19"/>
  <c r="V13" i="19"/>
  <c r="T13" i="19"/>
  <c r="Q13" i="19"/>
  <c r="U13" i="19" s="1"/>
  <c r="N13" i="19"/>
  <c r="A13" i="19"/>
  <c r="Q12" i="19"/>
  <c r="U12" i="19" s="1"/>
  <c r="N12" i="19"/>
  <c r="T12" i="19" s="1"/>
  <c r="V12" i="19" s="1"/>
  <c r="A12" i="19"/>
  <c r="U11" i="19"/>
  <c r="T11" i="19"/>
  <c r="BB11" i="19" s="1"/>
  <c r="Q11" i="19"/>
  <c r="N11" i="19"/>
  <c r="A11" i="19"/>
  <c r="V10" i="19"/>
  <c r="T10" i="19"/>
  <c r="Q10" i="19"/>
  <c r="U10" i="19" s="1"/>
  <c r="N10" i="19"/>
  <c r="A10" i="19"/>
  <c r="Q9" i="19"/>
  <c r="U9" i="19" s="1"/>
  <c r="N9" i="19"/>
  <c r="T9" i="19" s="1"/>
  <c r="V9" i="19" s="1"/>
  <c r="A9" i="19"/>
  <c r="V8" i="19"/>
  <c r="T8" i="19"/>
  <c r="Q8" i="19"/>
  <c r="U8" i="19" s="1"/>
  <c r="N8" i="19"/>
  <c r="A8" i="19"/>
  <c r="A5" i="19"/>
  <c r="A3" i="19"/>
  <c r="A29" i="18"/>
  <c r="L28" i="18"/>
  <c r="A28" i="18"/>
  <c r="I25" i="18"/>
  <c r="H26" i="18" s="1"/>
  <c r="H27" i="18" s="1"/>
  <c r="H25" i="18"/>
  <c r="G25" i="18"/>
  <c r="F26" i="18" s="1"/>
  <c r="F25" i="18"/>
  <c r="K24" i="18"/>
  <c r="J24" i="18"/>
  <c r="A24" i="18"/>
  <c r="K23" i="18"/>
  <c r="J23" i="18"/>
  <c r="A23" i="18"/>
  <c r="L22" i="18"/>
  <c r="K22" i="18"/>
  <c r="J22" i="18"/>
  <c r="AS22" i="18" s="1"/>
  <c r="A22" i="18"/>
  <c r="AS21" i="18"/>
  <c r="K21" i="18"/>
  <c r="J21" i="18"/>
  <c r="M21" i="18" s="1"/>
  <c r="A21" i="18"/>
  <c r="L20" i="18"/>
  <c r="K20" i="18"/>
  <c r="J20" i="18"/>
  <c r="AS19" i="18"/>
  <c r="K19" i="18"/>
  <c r="J19" i="18"/>
  <c r="M19" i="18" s="1"/>
  <c r="A19" i="18"/>
  <c r="AS18" i="18"/>
  <c r="L18" i="18"/>
  <c r="K18" i="18"/>
  <c r="J18" i="18"/>
  <c r="M18" i="18" s="1"/>
  <c r="A18" i="18"/>
  <c r="K17" i="18"/>
  <c r="J17" i="18"/>
  <c r="AS17" i="18" s="1"/>
  <c r="A17" i="18"/>
  <c r="K16" i="18"/>
  <c r="J16" i="18"/>
  <c r="A16" i="18"/>
  <c r="AS15" i="18"/>
  <c r="K15" i="18"/>
  <c r="J15" i="18"/>
  <c r="M15" i="18" s="1"/>
  <c r="A15" i="18"/>
  <c r="AS14" i="18"/>
  <c r="L14" i="18"/>
  <c r="K14" i="18"/>
  <c r="J14" i="18"/>
  <c r="M14" i="18" s="1"/>
  <c r="A14" i="18"/>
  <c r="K13" i="18"/>
  <c r="J13" i="18"/>
  <c r="AS13" i="18" s="1"/>
  <c r="A13" i="18"/>
  <c r="K12" i="18"/>
  <c r="J12" i="18"/>
  <c r="A12" i="18"/>
  <c r="K11" i="18"/>
  <c r="J11" i="18"/>
  <c r="M11" i="18" s="1"/>
  <c r="A11" i="18"/>
  <c r="L10" i="18"/>
  <c r="K10" i="18"/>
  <c r="AS10" i="18" s="1"/>
  <c r="J10" i="18"/>
  <c r="A10" i="18"/>
  <c r="K9" i="18"/>
  <c r="M9" i="18" s="1"/>
  <c r="J9" i="18"/>
  <c r="A9" i="18"/>
  <c r="K8" i="18"/>
  <c r="J8" i="18"/>
  <c r="A8" i="18"/>
  <c r="A5" i="18"/>
  <c r="A3" i="18"/>
  <c r="A30" i="17"/>
  <c r="L29" i="17"/>
  <c r="A29" i="17"/>
  <c r="L28" i="17"/>
  <c r="J28" i="17"/>
  <c r="I28" i="17"/>
  <c r="C9" i="14" s="1"/>
  <c r="K27" i="17"/>
  <c r="A27" i="17"/>
  <c r="AU26" i="17"/>
  <c r="K26" i="17"/>
  <c r="M26" i="17" s="1"/>
  <c r="A26" i="17"/>
  <c r="K25" i="17"/>
  <c r="A25" i="17"/>
  <c r="K24" i="17"/>
  <c r="AU24" i="17" s="1"/>
  <c r="A24" i="17"/>
  <c r="K23" i="17"/>
  <c r="A23" i="17"/>
  <c r="M22" i="17"/>
  <c r="K22" i="17"/>
  <c r="AU22" i="17" s="1"/>
  <c r="A22" i="17"/>
  <c r="K21" i="17"/>
  <c r="A21" i="17"/>
  <c r="AU20" i="17"/>
  <c r="M20" i="17"/>
  <c r="K20" i="17"/>
  <c r="A20" i="17"/>
  <c r="K19" i="17"/>
  <c r="M19" i="17" s="1"/>
  <c r="K18" i="17"/>
  <c r="M18" i="17" s="1"/>
  <c r="AU17" i="17"/>
  <c r="K17" i="17"/>
  <c r="M17" i="17" s="1"/>
  <c r="A17" i="17"/>
  <c r="K16" i="17"/>
  <c r="A16" i="17"/>
  <c r="K15" i="17"/>
  <c r="AU15" i="17" s="1"/>
  <c r="A15" i="17"/>
  <c r="K14" i="17"/>
  <c r="A14" i="17"/>
  <c r="M13" i="17"/>
  <c r="K13" i="17"/>
  <c r="AU13" i="17" s="1"/>
  <c r="A13" i="17"/>
  <c r="K12" i="17"/>
  <c r="A12" i="17"/>
  <c r="AU11" i="17"/>
  <c r="M11" i="17"/>
  <c r="K11" i="17"/>
  <c r="A11" i="17"/>
  <c r="K10" i="17"/>
  <c r="A10" i="17"/>
  <c r="AU9" i="17"/>
  <c r="K9" i="17"/>
  <c r="M9" i="17" s="1"/>
  <c r="A9" i="17"/>
  <c r="K8" i="17"/>
  <c r="A8" i="17"/>
  <c r="K7" i="17"/>
  <c r="AU7" i="17" s="1"/>
  <c r="A7" i="17"/>
  <c r="A5" i="17"/>
  <c r="A3" i="17"/>
  <c r="A30" i="16"/>
  <c r="L29" i="16"/>
  <c r="A29" i="16"/>
  <c r="L28" i="16"/>
  <c r="J28" i="16"/>
  <c r="D8" i="14" s="1"/>
  <c r="I28" i="16"/>
  <c r="C8" i="14" s="1"/>
  <c r="K27" i="16"/>
  <c r="M27" i="16" s="1"/>
  <c r="A27" i="16"/>
  <c r="AU26" i="16"/>
  <c r="K26" i="16"/>
  <c r="M26" i="16" s="1"/>
  <c r="A26" i="16"/>
  <c r="K25" i="16"/>
  <c r="M25" i="16" s="1"/>
  <c r="A25" i="16"/>
  <c r="K24" i="16"/>
  <c r="M24" i="16" s="1"/>
  <c r="A24" i="16"/>
  <c r="K23" i="16"/>
  <c r="M23" i="16" s="1"/>
  <c r="A23" i="16"/>
  <c r="AU22" i="16"/>
  <c r="K22" i="16"/>
  <c r="M22" i="16" s="1"/>
  <c r="A22" i="16"/>
  <c r="K21" i="16"/>
  <c r="M21" i="16" s="1"/>
  <c r="A21" i="16"/>
  <c r="M20" i="16"/>
  <c r="K20" i="16"/>
  <c r="K19" i="16"/>
  <c r="M19" i="16" s="1"/>
  <c r="K18" i="16"/>
  <c r="M18" i="16" s="1"/>
  <c r="A18" i="16"/>
  <c r="K17" i="16"/>
  <c r="M17" i="16" s="1"/>
  <c r="A17" i="16"/>
  <c r="K16" i="16"/>
  <c r="M16" i="16" s="1"/>
  <c r="A16" i="16"/>
  <c r="AU15" i="16"/>
  <c r="K15" i="16"/>
  <c r="M15" i="16" s="1"/>
  <c r="A15" i="16"/>
  <c r="K14" i="16"/>
  <c r="M14" i="16" s="1"/>
  <c r="A14" i="16"/>
  <c r="AU13" i="16"/>
  <c r="K13" i="16"/>
  <c r="M13" i="16" s="1"/>
  <c r="A13" i="16"/>
  <c r="AU12" i="16"/>
  <c r="K12" i="16"/>
  <c r="M12" i="16" s="1"/>
  <c r="A12" i="16"/>
  <c r="K11" i="16"/>
  <c r="M11" i="16" s="1"/>
  <c r="A11" i="16"/>
  <c r="K10" i="16"/>
  <c r="M10" i="16" s="1"/>
  <c r="A10" i="16"/>
  <c r="AU9" i="16"/>
  <c r="K9" i="16"/>
  <c r="M9" i="16" s="1"/>
  <c r="A9" i="16"/>
  <c r="K8" i="16"/>
  <c r="M8" i="16" s="1"/>
  <c r="A8" i="16"/>
  <c r="AU7" i="16"/>
  <c r="K7" i="16"/>
  <c r="A7" i="16"/>
  <c r="A5" i="16"/>
  <c r="A3" i="16"/>
  <c r="A31" i="15"/>
  <c r="L30" i="15"/>
  <c r="A30" i="15"/>
  <c r="L29" i="15"/>
  <c r="F7" i="14" s="1"/>
  <c r="J29" i="15"/>
  <c r="D7" i="14" s="1"/>
  <c r="I29" i="15"/>
  <c r="C7" i="14" s="1"/>
  <c r="K28" i="15"/>
  <c r="AU28" i="15" s="1"/>
  <c r="A28" i="15"/>
  <c r="K27" i="15"/>
  <c r="AU27" i="15" s="1"/>
  <c r="A27" i="15"/>
  <c r="K26" i="15"/>
  <c r="AU26" i="15" s="1"/>
  <c r="A26" i="15"/>
  <c r="K25" i="15"/>
  <c r="AU25" i="15" s="1"/>
  <c r="A25" i="15"/>
  <c r="K24" i="15"/>
  <c r="AU24" i="15" s="1"/>
  <c r="A24" i="15"/>
  <c r="K23" i="15"/>
  <c r="AU23" i="15" s="1"/>
  <c r="A23" i="15"/>
  <c r="K22" i="15"/>
  <c r="AU22" i="15" s="1"/>
  <c r="A22" i="15"/>
  <c r="K21" i="15"/>
  <c r="AU21" i="15" s="1"/>
  <c r="A21" i="15"/>
  <c r="K20" i="15"/>
  <c r="AU20" i="15" s="1"/>
  <c r="A20" i="15"/>
  <c r="K19" i="15"/>
  <c r="AU19" i="15" s="1"/>
  <c r="A19" i="15"/>
  <c r="K18" i="15"/>
  <c r="M18" i="15" s="1"/>
  <c r="K17" i="15"/>
  <c r="M17" i="15" s="1"/>
  <c r="AU16" i="15"/>
  <c r="M16" i="15"/>
  <c r="K16" i="15"/>
  <c r="A16" i="15"/>
  <c r="K15" i="15"/>
  <c r="AU15" i="15" s="1"/>
  <c r="A15" i="15"/>
  <c r="AU14" i="15"/>
  <c r="M14" i="15"/>
  <c r="K14" i="15"/>
  <c r="A14" i="15"/>
  <c r="K13" i="15"/>
  <c r="AU13" i="15" s="1"/>
  <c r="A13" i="15"/>
  <c r="AU12" i="15"/>
  <c r="M12" i="15"/>
  <c r="K12" i="15"/>
  <c r="A12" i="15"/>
  <c r="K11" i="15"/>
  <c r="AU11" i="15" s="1"/>
  <c r="A11" i="15"/>
  <c r="AU10" i="15"/>
  <c r="M10" i="15"/>
  <c r="K10" i="15"/>
  <c r="A10" i="15"/>
  <c r="K9" i="15"/>
  <c r="AU9" i="15" s="1"/>
  <c r="A9" i="15"/>
  <c r="AU8" i="15"/>
  <c r="M8" i="15"/>
  <c r="K8" i="15"/>
  <c r="A8" i="15"/>
  <c r="K7" i="15"/>
  <c r="AU7" i="15" s="1"/>
  <c r="A7" i="15"/>
  <c r="A5" i="15"/>
  <c r="A3" i="15"/>
  <c r="F26" i="14"/>
  <c r="H11" i="14"/>
  <c r="G11" i="14"/>
  <c r="H10" i="14"/>
  <c r="G10" i="14"/>
  <c r="F9" i="14"/>
  <c r="D9" i="14"/>
  <c r="F8" i="14"/>
  <c r="A5" i="14"/>
  <c r="A3" i="14"/>
  <c r="A28" i="13"/>
  <c r="J27" i="13"/>
  <c r="A27" i="13"/>
  <c r="J26" i="13"/>
  <c r="H26" i="13"/>
  <c r="D9" i="10" s="1"/>
  <c r="G26" i="13"/>
  <c r="I25" i="13"/>
  <c r="AH25" i="13" s="1"/>
  <c r="A25" i="13"/>
  <c r="I24" i="13"/>
  <c r="A24" i="13"/>
  <c r="AH23" i="13"/>
  <c r="I23" i="13"/>
  <c r="K23" i="13" s="1"/>
  <c r="A23" i="13"/>
  <c r="I22" i="13"/>
  <c r="A22" i="13"/>
  <c r="AH21" i="13"/>
  <c r="I21" i="13"/>
  <c r="K21" i="13" s="1"/>
  <c r="A21" i="13"/>
  <c r="I20" i="13"/>
  <c r="A20" i="13"/>
  <c r="I19" i="13"/>
  <c r="AH19" i="13" s="1"/>
  <c r="A19" i="13"/>
  <c r="I18" i="13"/>
  <c r="A18" i="13"/>
  <c r="I17" i="13"/>
  <c r="K17" i="13" s="1"/>
  <c r="I16" i="13"/>
  <c r="K16" i="13" s="1"/>
  <c r="I15" i="13"/>
  <c r="K15" i="13" s="1"/>
  <c r="AH14" i="13"/>
  <c r="K14" i="13"/>
  <c r="I14" i="13"/>
  <c r="A14" i="13"/>
  <c r="I13" i="13"/>
  <c r="AH13" i="13" s="1"/>
  <c r="A13" i="13"/>
  <c r="AH12" i="13"/>
  <c r="K12" i="13"/>
  <c r="I12" i="13"/>
  <c r="A12" i="13"/>
  <c r="I11" i="13"/>
  <c r="AH11" i="13" s="1"/>
  <c r="A11" i="13"/>
  <c r="AH10" i="13"/>
  <c r="K10" i="13"/>
  <c r="I10" i="13"/>
  <c r="A10" i="13"/>
  <c r="I9" i="13"/>
  <c r="AH9" i="13" s="1"/>
  <c r="A9" i="13"/>
  <c r="AH8" i="13"/>
  <c r="K8" i="13"/>
  <c r="I8" i="13"/>
  <c r="A8" i="13"/>
  <c r="I7" i="13"/>
  <c r="AH7" i="13" s="1"/>
  <c r="A7" i="13"/>
  <c r="A5" i="13"/>
  <c r="A3" i="13"/>
  <c r="A32" i="12"/>
  <c r="J31" i="12"/>
  <c r="A31" i="12"/>
  <c r="H30" i="12"/>
  <c r="D8" i="10" s="1"/>
  <c r="G30" i="12"/>
  <c r="J29" i="12"/>
  <c r="I29" i="12"/>
  <c r="AH29" i="12" s="1"/>
  <c r="A29" i="12"/>
  <c r="J28" i="12"/>
  <c r="I28" i="12"/>
  <c r="AH28" i="12" s="1"/>
  <c r="A28" i="12"/>
  <c r="J27" i="12"/>
  <c r="I27" i="12"/>
  <c r="K27" i="12" s="1"/>
  <c r="A27" i="12"/>
  <c r="J26" i="12"/>
  <c r="I26" i="12"/>
  <c r="AH26" i="12" s="1"/>
  <c r="A26" i="12"/>
  <c r="K25" i="12"/>
  <c r="J25" i="12"/>
  <c r="I25" i="12"/>
  <c r="AH25" i="12" s="1"/>
  <c r="A25" i="12"/>
  <c r="J24" i="12"/>
  <c r="I24" i="12"/>
  <c r="AH24" i="12" s="1"/>
  <c r="A24" i="12"/>
  <c r="AH23" i="12"/>
  <c r="K23" i="12"/>
  <c r="J23" i="12"/>
  <c r="I23" i="12"/>
  <c r="A23" i="12"/>
  <c r="J22" i="12"/>
  <c r="I22" i="12"/>
  <c r="A22" i="12"/>
  <c r="AH21" i="12"/>
  <c r="K21" i="12"/>
  <c r="J21" i="12"/>
  <c r="I21" i="12"/>
  <c r="A21" i="12"/>
  <c r="J20" i="12"/>
  <c r="I20" i="12"/>
  <c r="K20" i="12" s="1"/>
  <c r="J19" i="12"/>
  <c r="I19" i="12"/>
  <c r="K19" i="12" s="1"/>
  <c r="J18" i="12"/>
  <c r="I18" i="12"/>
  <c r="K18" i="12" s="1"/>
  <c r="J17" i="12"/>
  <c r="I17" i="12"/>
  <c r="K17" i="12" s="1"/>
  <c r="A17" i="12"/>
  <c r="J16" i="12"/>
  <c r="I16" i="12"/>
  <c r="A16" i="12"/>
  <c r="J15" i="12"/>
  <c r="I15" i="12"/>
  <c r="K15" i="12" s="1"/>
  <c r="A15" i="12"/>
  <c r="AH14" i="12"/>
  <c r="J14" i="12"/>
  <c r="I14" i="12"/>
  <c r="K14" i="12" s="1"/>
  <c r="A14" i="12"/>
  <c r="AH13" i="12"/>
  <c r="J13" i="12"/>
  <c r="I13" i="12"/>
  <c r="K13" i="12" s="1"/>
  <c r="A13" i="12"/>
  <c r="J12" i="12"/>
  <c r="I12" i="12"/>
  <c r="AH12" i="12" s="1"/>
  <c r="A12" i="12"/>
  <c r="K11" i="12"/>
  <c r="J11" i="12"/>
  <c r="I11" i="12"/>
  <c r="AH11" i="12" s="1"/>
  <c r="A11" i="12"/>
  <c r="J10" i="12"/>
  <c r="I10" i="12"/>
  <c r="AH10" i="12" s="1"/>
  <c r="A10" i="12"/>
  <c r="J9" i="12"/>
  <c r="I9" i="12"/>
  <c r="AH9" i="12" s="1"/>
  <c r="A9" i="12"/>
  <c r="J8" i="12"/>
  <c r="I8" i="12"/>
  <c r="A8" i="12"/>
  <c r="J7" i="12"/>
  <c r="I7" i="12"/>
  <c r="AH7" i="12" s="1"/>
  <c r="A7" i="12"/>
  <c r="A5" i="12"/>
  <c r="A3" i="12"/>
  <c r="A29" i="11"/>
  <c r="H28" i="11"/>
  <c r="A28" i="11"/>
  <c r="I27" i="11"/>
  <c r="F7" i="10" s="1"/>
  <c r="G7" i="10" s="1"/>
  <c r="H27" i="11"/>
  <c r="J27" i="11" s="1"/>
  <c r="G27" i="11"/>
  <c r="F27" i="11"/>
  <c r="C7" i="10" s="1"/>
  <c r="J26" i="11"/>
  <c r="A26" i="11"/>
  <c r="J25" i="11"/>
  <c r="A25" i="11"/>
  <c r="J24" i="11"/>
  <c r="A24" i="11"/>
  <c r="J21" i="11"/>
  <c r="A21" i="11"/>
  <c r="J20" i="11"/>
  <c r="A20" i="11"/>
  <c r="J19" i="11"/>
  <c r="A19" i="11"/>
  <c r="J18" i="11"/>
  <c r="A18" i="11"/>
  <c r="J17" i="11"/>
  <c r="A17" i="11"/>
  <c r="J16" i="11"/>
  <c r="A16" i="11"/>
  <c r="J15" i="11"/>
  <c r="A15" i="11"/>
  <c r="J14" i="11"/>
  <c r="A14" i="11"/>
  <c r="J13" i="11"/>
  <c r="A13" i="11"/>
  <c r="J12" i="11"/>
  <c r="A12" i="11"/>
  <c r="J11" i="11"/>
  <c r="A11" i="11"/>
  <c r="J10" i="11"/>
  <c r="A10" i="11"/>
  <c r="J9" i="11"/>
  <c r="A9" i="11"/>
  <c r="J8" i="11"/>
  <c r="A8" i="11"/>
  <c r="AD7" i="11"/>
  <c r="J7" i="11"/>
  <c r="A7" i="11"/>
  <c r="A5" i="11"/>
  <c r="A3" i="11"/>
  <c r="F25" i="10"/>
  <c r="F9" i="10"/>
  <c r="C9" i="10"/>
  <c r="C8" i="10"/>
  <c r="E7" i="10"/>
  <c r="H7" i="10" s="1"/>
  <c r="D7" i="10"/>
  <c r="A5" i="10"/>
  <c r="A3" i="10"/>
  <c r="F30" i="9"/>
  <c r="F23" i="9"/>
  <c r="D23" i="9"/>
  <c r="D24" i="8" s="1"/>
  <c r="C23" i="9"/>
  <c r="D22" i="9"/>
  <c r="D23" i="8" s="1"/>
  <c r="C22" i="9"/>
  <c r="E20" i="9"/>
  <c r="G20" i="9" s="1"/>
  <c r="D20" i="9"/>
  <c r="D21" i="8" s="1"/>
  <c r="C20" i="9"/>
  <c r="C21" i="8" s="1"/>
  <c r="D17" i="9"/>
  <c r="F15" i="9"/>
  <c r="F16" i="8" s="1"/>
  <c r="D15" i="9"/>
  <c r="C15" i="9"/>
  <c r="C16" i="8" s="1"/>
  <c r="F14" i="9"/>
  <c r="C14" i="9"/>
  <c r="C15" i="8" s="1"/>
  <c r="D9" i="9"/>
  <c r="D10" i="8" s="1"/>
  <c r="A5" i="9"/>
  <c r="A3" i="9"/>
  <c r="F85" i="8"/>
  <c r="D85" i="8"/>
  <c r="C84" i="8"/>
  <c r="F83" i="8"/>
  <c r="E83" i="8"/>
  <c r="J83" i="8" s="1"/>
  <c r="D83" i="8"/>
  <c r="F82" i="8"/>
  <c r="E82" i="8"/>
  <c r="H82" i="8" s="1"/>
  <c r="D82" i="8"/>
  <c r="C82" i="8"/>
  <c r="F81" i="8"/>
  <c r="C81" i="8"/>
  <c r="F80" i="8"/>
  <c r="D80" i="8"/>
  <c r="C80" i="8"/>
  <c r="D79" i="8"/>
  <c r="F77" i="8"/>
  <c r="D77" i="8"/>
  <c r="F76" i="8"/>
  <c r="E76" i="8"/>
  <c r="J76" i="8" s="1"/>
  <c r="D76" i="8"/>
  <c r="F75" i="8"/>
  <c r="C75" i="8"/>
  <c r="D74" i="8"/>
  <c r="F73" i="8"/>
  <c r="D73" i="8"/>
  <c r="C73" i="8"/>
  <c r="E72" i="8"/>
  <c r="H72" i="8" s="1"/>
  <c r="D72" i="8"/>
  <c r="E71" i="8"/>
  <c r="J71" i="8" s="1"/>
  <c r="D71" i="8"/>
  <c r="F70" i="8"/>
  <c r="D70" i="8"/>
  <c r="C69" i="8"/>
  <c r="F68" i="8"/>
  <c r="E68" i="8"/>
  <c r="J68" i="8" s="1"/>
  <c r="C68" i="8"/>
  <c r="D67" i="8"/>
  <c r="C67" i="8"/>
  <c r="F66" i="8"/>
  <c r="G66" i="8" s="1"/>
  <c r="E66" i="8"/>
  <c r="H66" i="8" s="1"/>
  <c r="F63" i="8"/>
  <c r="D63" i="8"/>
  <c r="D62" i="8"/>
  <c r="F61" i="8"/>
  <c r="D61" i="8"/>
  <c r="D60" i="8"/>
  <c r="C60" i="8"/>
  <c r="F59" i="8"/>
  <c r="C59" i="8"/>
  <c r="E57" i="8"/>
  <c r="J57" i="8" s="1"/>
  <c r="C57" i="8"/>
  <c r="F53" i="8"/>
  <c r="F52" i="8"/>
  <c r="D52" i="8"/>
  <c r="C52" i="8"/>
  <c r="C51" i="8"/>
  <c r="F50" i="8"/>
  <c r="D50" i="8"/>
  <c r="F46" i="8"/>
  <c r="E40" i="8"/>
  <c r="J40" i="8" s="1"/>
  <c r="C40" i="8"/>
  <c r="F35" i="8"/>
  <c r="D35" i="8"/>
  <c r="F32" i="8"/>
  <c r="D32" i="8"/>
  <c r="F29" i="8"/>
  <c r="F28" i="8"/>
  <c r="D27" i="8"/>
  <c r="C24" i="8"/>
  <c r="C23" i="8"/>
  <c r="F21" i="8"/>
  <c r="D18" i="8"/>
  <c r="D16" i="8"/>
  <c r="F15" i="8"/>
  <c r="D15" i="8"/>
  <c r="D12" i="8"/>
  <c r="A5" i="8"/>
  <c r="A3" i="8"/>
  <c r="A5" i="7"/>
  <c r="A3" i="7"/>
  <c r="C4" i="6"/>
  <c r="A2" i="6"/>
  <c r="H38" i="2"/>
  <c r="J38" i="2" s="1"/>
  <c r="E38" i="2"/>
  <c r="J37" i="2"/>
  <c r="C37" i="2"/>
  <c r="E37" i="2" s="1"/>
  <c r="J36" i="2"/>
  <c r="E36" i="2"/>
  <c r="J35" i="2"/>
  <c r="E35" i="2"/>
  <c r="J34" i="2"/>
  <c r="E34" i="2"/>
  <c r="J33" i="2"/>
  <c r="E33" i="2"/>
  <c r="J32" i="2"/>
  <c r="E32" i="2"/>
  <c r="J31" i="2"/>
  <c r="E31" i="2"/>
  <c r="J30" i="2"/>
  <c r="E30" i="2"/>
  <c r="E29" i="2"/>
  <c r="H28" i="2"/>
  <c r="E28" i="2"/>
  <c r="J27" i="2"/>
  <c r="E27" i="2"/>
  <c r="J26" i="2"/>
  <c r="E26" i="2"/>
  <c r="J25" i="2"/>
  <c r="E25" i="2"/>
  <c r="J24" i="2"/>
  <c r="E24" i="2"/>
  <c r="J23" i="2"/>
  <c r="E23" i="2"/>
  <c r="J22" i="2"/>
  <c r="E22" i="2"/>
  <c r="J21" i="2"/>
  <c r="E21" i="2"/>
  <c r="J20" i="2"/>
  <c r="E20" i="2"/>
  <c r="H19" i="2"/>
  <c r="J19" i="2" s="1"/>
  <c r="E19" i="2"/>
  <c r="J18" i="2"/>
  <c r="C18" i="2"/>
  <c r="E18" i="2" s="1"/>
  <c r="J17" i="2"/>
  <c r="E17" i="2"/>
  <c r="J16" i="2"/>
  <c r="E16" i="2"/>
  <c r="J15" i="2"/>
  <c r="E15" i="2"/>
  <c r="J14" i="2"/>
  <c r="E14" i="2"/>
  <c r="J13" i="2"/>
  <c r="E13" i="2"/>
  <c r="J12" i="2"/>
  <c r="E12" i="2"/>
  <c r="J11" i="2"/>
  <c r="E11" i="2"/>
  <c r="J10" i="2"/>
  <c r="E10" i="2"/>
  <c r="J9" i="2"/>
  <c r="E9" i="2"/>
  <c r="J8" i="2"/>
  <c r="E8" i="2"/>
  <c r="J7" i="2"/>
  <c r="E7" i="2"/>
  <c r="J6" i="2"/>
  <c r="E6" i="2"/>
  <c r="A4" i="2"/>
  <c r="A3" i="2"/>
  <c r="E13" i="84" l="1"/>
  <c r="G13" i="84"/>
  <c r="H12" i="84"/>
  <c r="E84" i="8"/>
  <c r="J84" i="8" s="1"/>
  <c r="Y25" i="90"/>
  <c r="H9" i="84"/>
  <c r="E81" i="8"/>
  <c r="J81" i="8" s="1"/>
  <c r="G9" i="84"/>
  <c r="E8" i="84"/>
  <c r="G11" i="84"/>
  <c r="D29" i="84"/>
  <c r="D78" i="8" s="1"/>
  <c r="D20" i="7" s="1"/>
  <c r="G81" i="8"/>
  <c r="H81" i="8"/>
  <c r="G83" i="8"/>
  <c r="E18" i="71"/>
  <c r="G17" i="71"/>
  <c r="E15" i="71"/>
  <c r="E74" i="8" s="1"/>
  <c r="H74" i="8" s="1"/>
  <c r="G13" i="71"/>
  <c r="G12" i="71"/>
  <c r="F71" i="8"/>
  <c r="G71" i="8" s="1"/>
  <c r="C28" i="71"/>
  <c r="C65" i="8" s="1"/>
  <c r="C19" i="7" s="1"/>
  <c r="E11" i="71"/>
  <c r="H68" i="8"/>
  <c r="J29" i="73"/>
  <c r="F8" i="71" s="1"/>
  <c r="F67" i="8" s="1"/>
  <c r="E69" i="8"/>
  <c r="G69" i="8" s="1"/>
  <c r="G74" i="8"/>
  <c r="G76" i="8"/>
  <c r="H76" i="8"/>
  <c r="G16" i="71"/>
  <c r="G9" i="71"/>
  <c r="C66" i="8"/>
  <c r="E73" i="8"/>
  <c r="G73" i="8" s="1"/>
  <c r="E75" i="8"/>
  <c r="J75" i="8" s="1"/>
  <c r="H21" i="70"/>
  <c r="AJ8" i="70"/>
  <c r="F62" i="8"/>
  <c r="F26" i="69"/>
  <c r="K14" i="68"/>
  <c r="AO7" i="68"/>
  <c r="K12" i="68"/>
  <c r="AO14" i="68"/>
  <c r="AO22" i="68"/>
  <c r="L7" i="68"/>
  <c r="K20" i="68"/>
  <c r="L27" i="68"/>
  <c r="AO13" i="68"/>
  <c r="AO19" i="68"/>
  <c r="AO26" i="68"/>
  <c r="K24" i="68"/>
  <c r="AD12" i="67"/>
  <c r="AD20" i="67"/>
  <c r="I13" i="67"/>
  <c r="AD19" i="67"/>
  <c r="H8" i="67"/>
  <c r="M27" i="66"/>
  <c r="K29" i="66"/>
  <c r="E40" i="35" s="1"/>
  <c r="M15" i="66"/>
  <c r="M17" i="66"/>
  <c r="M19" i="66"/>
  <c r="N27" i="66"/>
  <c r="AP15" i="66"/>
  <c r="AP19" i="66"/>
  <c r="AP23" i="66"/>
  <c r="G40" i="35"/>
  <c r="M7" i="66"/>
  <c r="M11" i="66"/>
  <c r="N14" i="66"/>
  <c r="N18" i="66"/>
  <c r="N22" i="66"/>
  <c r="N28" i="66"/>
  <c r="AP7" i="66"/>
  <c r="AP11" i="66"/>
  <c r="N16" i="66"/>
  <c r="N20" i="66"/>
  <c r="N24" i="66"/>
  <c r="L9" i="65"/>
  <c r="K22" i="65"/>
  <c r="K24" i="65"/>
  <c r="K10" i="65"/>
  <c r="AR12" i="65"/>
  <c r="AR22" i="65"/>
  <c r="AR24" i="65"/>
  <c r="AR20" i="65"/>
  <c r="AU12" i="63"/>
  <c r="O9" i="63"/>
  <c r="AU11" i="63"/>
  <c r="O13" i="63"/>
  <c r="AU15" i="63"/>
  <c r="O19" i="63"/>
  <c r="N8" i="63"/>
  <c r="O16" i="63"/>
  <c r="N24" i="63"/>
  <c r="N26" i="63"/>
  <c r="N10" i="63"/>
  <c r="N12" i="63"/>
  <c r="AU24" i="63"/>
  <c r="AU10" i="63"/>
  <c r="AU14" i="63"/>
  <c r="O29" i="63"/>
  <c r="BD21" i="64"/>
  <c r="F7" i="62"/>
  <c r="BD27" i="64"/>
  <c r="BD9" i="64"/>
  <c r="BD25" i="64"/>
  <c r="BD28" i="64"/>
  <c r="BD20" i="64"/>
  <c r="BD7" i="64"/>
  <c r="F57" i="8"/>
  <c r="C23" i="62"/>
  <c r="C34" i="35"/>
  <c r="C53" i="8" s="1"/>
  <c r="J31" i="61"/>
  <c r="O29" i="61"/>
  <c r="O31" i="61" s="1"/>
  <c r="U9" i="61"/>
  <c r="BA11" i="61"/>
  <c r="BA13" i="61"/>
  <c r="U15" i="61"/>
  <c r="U19" i="61"/>
  <c r="U22" i="61"/>
  <c r="U26" i="61"/>
  <c r="U28" i="61"/>
  <c r="D35" i="35"/>
  <c r="D54" i="8" s="1"/>
  <c r="D14" i="7" s="1"/>
  <c r="P29" i="61"/>
  <c r="E33" i="35" s="1"/>
  <c r="E52" i="8" s="1"/>
  <c r="J52" i="8" s="1"/>
  <c r="BA10" i="61"/>
  <c r="U14" i="61"/>
  <c r="U20" i="61"/>
  <c r="U25" i="61"/>
  <c r="BA27" i="61"/>
  <c r="H32" i="35"/>
  <c r="F90" i="60"/>
  <c r="Q90" i="60"/>
  <c r="Q92" i="60" s="1"/>
  <c r="S90" i="60"/>
  <c r="S92" i="60" s="1"/>
  <c r="F32" i="35" s="1"/>
  <c r="E31" i="35"/>
  <c r="H31" i="35" s="1"/>
  <c r="G31" i="35"/>
  <c r="L29" i="59"/>
  <c r="K30" i="58"/>
  <c r="D30" i="35" s="1"/>
  <c r="D49" i="8" s="1"/>
  <c r="AY10" i="58"/>
  <c r="AY18" i="58"/>
  <c r="AY9" i="58"/>
  <c r="AY17" i="58"/>
  <c r="P28" i="58"/>
  <c r="O29" i="58" s="1"/>
  <c r="AY30" i="58" s="1"/>
  <c r="N26" i="58"/>
  <c r="S28" i="58"/>
  <c r="S30" i="58" s="1"/>
  <c r="F30" i="35" s="1"/>
  <c r="F49" i="8" s="1"/>
  <c r="AY27" i="58"/>
  <c r="AY16" i="58"/>
  <c r="T23" i="58"/>
  <c r="M28" i="58"/>
  <c r="Y15" i="57"/>
  <c r="AE15" i="57" s="1"/>
  <c r="Y23" i="57"/>
  <c r="AE29" i="57"/>
  <c r="D26" i="55"/>
  <c r="Z31" i="57"/>
  <c r="Y32" i="57" s="1"/>
  <c r="BM32" i="57" s="1"/>
  <c r="BM12" i="57"/>
  <c r="O31" i="57"/>
  <c r="BM14" i="57"/>
  <c r="Y22" i="57"/>
  <c r="Y26" i="57"/>
  <c r="BM19" i="57"/>
  <c r="BM28" i="57"/>
  <c r="T31" i="57"/>
  <c r="Y13" i="57"/>
  <c r="AE13" i="57" s="1"/>
  <c r="BM15" i="57"/>
  <c r="BM10" i="57"/>
  <c r="Y19" i="57"/>
  <c r="AE19" i="57" s="1"/>
  <c r="Y21" i="57"/>
  <c r="Y31" i="57" s="1"/>
  <c r="BM24" i="57"/>
  <c r="BM30" i="57"/>
  <c r="Y8" i="57"/>
  <c r="BM8" i="57" s="1"/>
  <c r="Y9" i="57"/>
  <c r="AE9" i="57" s="1"/>
  <c r="BM16" i="57"/>
  <c r="AE18" i="57"/>
  <c r="AE27" i="57"/>
  <c r="Y28" i="57"/>
  <c r="AE28" i="57" s="1"/>
  <c r="R31" i="56"/>
  <c r="E7" i="55" s="1"/>
  <c r="BD17" i="56"/>
  <c r="U25" i="56"/>
  <c r="U27" i="56"/>
  <c r="BD30" i="56"/>
  <c r="U12" i="56"/>
  <c r="U14" i="56"/>
  <c r="BD26" i="56"/>
  <c r="U11" i="56"/>
  <c r="BD20" i="56"/>
  <c r="U23" i="56"/>
  <c r="P33" i="56"/>
  <c r="Q12" i="47"/>
  <c r="F26" i="35"/>
  <c r="F45" i="8" s="1"/>
  <c r="BC18" i="54"/>
  <c r="BK12" i="53"/>
  <c r="BN12" i="53" s="1"/>
  <c r="X14" i="53"/>
  <c r="BK15" i="53"/>
  <c r="BN15" i="53" s="1"/>
  <c r="BP15" i="53" s="1"/>
  <c r="BS15" i="53" s="1"/>
  <c r="BK17" i="53"/>
  <c r="BN17" i="53" s="1"/>
  <c r="X27" i="53"/>
  <c r="X22" i="53"/>
  <c r="X28" i="53"/>
  <c r="BK13" i="53"/>
  <c r="BN13" i="53" s="1"/>
  <c r="BP13" i="53" s="1"/>
  <c r="BS13" i="53" s="1"/>
  <c r="X29" i="53"/>
  <c r="BK30" i="53"/>
  <c r="BN30" i="53" s="1"/>
  <c r="M34" i="53"/>
  <c r="BP32" i="53"/>
  <c r="BK8" i="53"/>
  <c r="BN8" i="53" s="1"/>
  <c r="BR8" i="53" s="1"/>
  <c r="X12" i="53"/>
  <c r="BK31" i="53"/>
  <c r="BN31" i="53" s="1"/>
  <c r="D14" i="47"/>
  <c r="C25" i="35" s="1"/>
  <c r="C44" i="8" s="1"/>
  <c r="E14" i="47"/>
  <c r="S32" i="53"/>
  <c r="J17" i="47" s="1"/>
  <c r="BP16" i="53"/>
  <c r="BS16" i="53" s="1"/>
  <c r="BK25" i="53"/>
  <c r="BN25" i="53" s="1"/>
  <c r="BR25" i="53" s="1"/>
  <c r="BY8" i="52"/>
  <c r="CB8" i="52" s="1"/>
  <c r="CA8" i="52"/>
  <c r="CA15" i="52"/>
  <c r="BY15" i="52"/>
  <c r="CB15" i="52" s="1"/>
  <c r="BY12" i="52"/>
  <c r="CB12" i="52" s="1"/>
  <c r="CA12" i="52"/>
  <c r="BY16" i="52"/>
  <c r="CB16" i="52" s="1"/>
  <c r="CA16" i="52"/>
  <c r="BT10" i="52"/>
  <c r="BW10" i="52" s="1"/>
  <c r="BT14" i="52"/>
  <c r="BW14" i="52" s="1"/>
  <c r="AA17" i="52"/>
  <c r="X32" i="52"/>
  <c r="AA23" i="52"/>
  <c r="W30" i="52"/>
  <c r="BT30" i="52"/>
  <c r="BW30" i="52" s="1"/>
  <c r="AA27" i="52"/>
  <c r="BT9" i="52"/>
  <c r="BW9" i="52" s="1"/>
  <c r="BT13" i="52"/>
  <c r="BW13" i="52" s="1"/>
  <c r="BT20" i="52"/>
  <c r="BW20" i="52" s="1"/>
  <c r="AA25" i="52"/>
  <c r="M14" i="47"/>
  <c r="F25" i="35" s="1"/>
  <c r="F44" i="8" s="1"/>
  <c r="AB29" i="51"/>
  <c r="CG31" i="51"/>
  <c r="CG25" i="51"/>
  <c r="CJ25" i="51" s="1"/>
  <c r="AB14" i="51"/>
  <c r="CK16" i="51"/>
  <c r="CM16" i="51" s="1"/>
  <c r="CN16" i="51" s="1"/>
  <c r="CR16" i="51" s="1"/>
  <c r="AB8" i="51"/>
  <c r="CG13" i="51"/>
  <c r="G14" i="47"/>
  <c r="D25" i="35" s="1"/>
  <c r="D44" i="8" s="1"/>
  <c r="AB15" i="51"/>
  <c r="CG20" i="51"/>
  <c r="AB27" i="51"/>
  <c r="F11" i="47"/>
  <c r="X15" i="50"/>
  <c r="X17" i="50"/>
  <c r="BP29" i="50"/>
  <c r="BQ29" i="50" s="1"/>
  <c r="BR29" i="50" s="1"/>
  <c r="BQ30" i="50"/>
  <c r="BR30" i="50" s="1"/>
  <c r="BV30" i="50" s="1"/>
  <c r="P33" i="50"/>
  <c r="BQ10" i="50"/>
  <c r="BR10" i="50" s="1"/>
  <c r="X20" i="50"/>
  <c r="BP23" i="50"/>
  <c r="BQ23" i="50" s="1"/>
  <c r="BR23" i="50" s="1"/>
  <c r="BP30" i="50"/>
  <c r="BP15" i="50"/>
  <c r="BQ15" i="50" s="1"/>
  <c r="BR15" i="50" s="1"/>
  <c r="X29" i="50"/>
  <c r="X23" i="50"/>
  <c r="X30" i="50"/>
  <c r="X24" i="50"/>
  <c r="X25" i="50"/>
  <c r="BT26" i="50"/>
  <c r="BW26" i="50" s="1"/>
  <c r="BQ31" i="50"/>
  <c r="BR31" i="50" s="1"/>
  <c r="BT17" i="49"/>
  <c r="BW17" i="49" s="1"/>
  <c r="BV17" i="49"/>
  <c r="Q31" i="49"/>
  <c r="W9" i="49"/>
  <c r="W23" i="49"/>
  <c r="R31" i="49"/>
  <c r="J10" i="47" s="1"/>
  <c r="W10" i="49"/>
  <c r="BT11" i="49"/>
  <c r="BW11" i="49" s="1"/>
  <c r="BQ13" i="49"/>
  <c r="BR13" i="49" s="1"/>
  <c r="W13" i="49"/>
  <c r="BQ16" i="49"/>
  <c r="BR16" i="49" s="1"/>
  <c r="W19" i="49"/>
  <c r="BQ9" i="49"/>
  <c r="BR9" i="49" s="1"/>
  <c r="W12" i="49"/>
  <c r="L33" i="49"/>
  <c r="BQ27" i="49"/>
  <c r="BR27" i="49" s="1"/>
  <c r="BV27" i="49" s="1"/>
  <c r="BQ31" i="49"/>
  <c r="BR31" i="49" s="1"/>
  <c r="CU9" i="48"/>
  <c r="CU19" i="48"/>
  <c r="AC20" i="48"/>
  <c r="AC25" i="48"/>
  <c r="BS36" i="48"/>
  <c r="H9" i="47"/>
  <c r="CU10" i="48"/>
  <c r="AB11" i="48"/>
  <c r="BS15" i="48"/>
  <c r="AC16" i="48"/>
  <c r="AC24" i="48"/>
  <c r="CU29" i="48"/>
  <c r="AC30" i="48"/>
  <c r="CU8" i="48"/>
  <c r="CU11" i="48"/>
  <c r="CU16" i="48"/>
  <c r="BS19" i="48"/>
  <c r="CU24" i="48"/>
  <c r="AB25" i="48"/>
  <c r="BS35" i="48"/>
  <c r="AB12" i="48"/>
  <c r="BY13" i="48"/>
  <c r="AC14" i="48"/>
  <c r="AB23" i="48"/>
  <c r="AB27" i="48"/>
  <c r="AB31" i="48"/>
  <c r="Q36" i="48"/>
  <c r="AC8" i="48"/>
  <c r="CU31" i="48"/>
  <c r="BS34" i="48"/>
  <c r="BY12" i="48"/>
  <c r="AC12" i="48"/>
  <c r="AC19" i="48"/>
  <c r="AB22" i="48"/>
  <c r="AC26" i="48"/>
  <c r="T36" i="48"/>
  <c r="E8" i="47"/>
  <c r="L14" i="47"/>
  <c r="F20" i="35" s="1"/>
  <c r="F39" i="8" s="1"/>
  <c r="D8" i="47"/>
  <c r="C24" i="35" s="1"/>
  <c r="C43" i="8" s="1"/>
  <c r="F21" i="35"/>
  <c r="H8" i="47"/>
  <c r="F8" i="47"/>
  <c r="O12" i="47"/>
  <c r="F14" i="47"/>
  <c r="D20" i="35" s="1"/>
  <c r="D39" i="8" s="1"/>
  <c r="BM13" i="46"/>
  <c r="BM8" i="46"/>
  <c r="BM15" i="46"/>
  <c r="U15" i="45"/>
  <c r="U18" i="45"/>
  <c r="U20" i="45"/>
  <c r="BI23" i="45"/>
  <c r="U30" i="45"/>
  <c r="BI13" i="45"/>
  <c r="F15" i="35"/>
  <c r="F17" i="35" s="1"/>
  <c r="F36" i="8" s="1"/>
  <c r="F11" i="7" s="1"/>
  <c r="U9" i="45"/>
  <c r="U22" i="45"/>
  <c r="U27" i="45"/>
  <c r="U29" i="45"/>
  <c r="U11" i="45"/>
  <c r="U16" i="45"/>
  <c r="U19" i="45"/>
  <c r="U21" i="45"/>
  <c r="BI24" i="45"/>
  <c r="BI9" i="45"/>
  <c r="U26" i="45"/>
  <c r="P33" i="45"/>
  <c r="U13" i="45"/>
  <c r="U17" i="45"/>
  <c r="BK8" i="44"/>
  <c r="BK15" i="44"/>
  <c r="C16" i="35"/>
  <c r="C35" i="8" s="1"/>
  <c r="AC8" i="43"/>
  <c r="AC28" i="43"/>
  <c r="U32" i="43"/>
  <c r="D15" i="35"/>
  <c r="AC29" i="43"/>
  <c r="BT30" i="43"/>
  <c r="AU12" i="42"/>
  <c r="P29" i="42"/>
  <c r="AU14" i="42"/>
  <c r="P31" i="42"/>
  <c r="AU8" i="42"/>
  <c r="P12" i="42"/>
  <c r="AU19" i="42"/>
  <c r="P13" i="42"/>
  <c r="P15" i="42"/>
  <c r="P19" i="42"/>
  <c r="AU30" i="42"/>
  <c r="F12" i="35"/>
  <c r="F31" i="8" s="1"/>
  <c r="AU9" i="42"/>
  <c r="P20" i="42"/>
  <c r="AU24" i="42"/>
  <c r="AR14" i="41"/>
  <c r="AR8" i="41"/>
  <c r="AR13" i="41"/>
  <c r="AR15" i="41"/>
  <c r="L20" i="41"/>
  <c r="L11" i="41"/>
  <c r="E26" i="41"/>
  <c r="C11" i="35" s="1"/>
  <c r="C30" i="8" s="1"/>
  <c r="L9" i="41"/>
  <c r="L16" i="41"/>
  <c r="AR18" i="41"/>
  <c r="G26" i="41"/>
  <c r="D11" i="35" s="1"/>
  <c r="D30" i="8" s="1"/>
  <c r="O10" i="40"/>
  <c r="O18" i="40"/>
  <c r="AU16" i="40"/>
  <c r="O13" i="40"/>
  <c r="O24" i="40"/>
  <c r="O9" i="40"/>
  <c r="O15" i="40"/>
  <c r="O22" i="40"/>
  <c r="M25" i="40"/>
  <c r="L26" i="40" s="1"/>
  <c r="AU20" i="40"/>
  <c r="O23" i="40"/>
  <c r="AV13" i="39"/>
  <c r="AV20" i="39"/>
  <c r="P25" i="39"/>
  <c r="P16" i="39"/>
  <c r="I28" i="39"/>
  <c r="C9" i="36" s="1"/>
  <c r="P8" i="39"/>
  <c r="P10" i="39"/>
  <c r="AV16" i="38"/>
  <c r="I30" i="38"/>
  <c r="C8" i="36" s="1"/>
  <c r="AV14" i="38"/>
  <c r="P19" i="38"/>
  <c r="AV8" i="38"/>
  <c r="P15" i="38"/>
  <c r="AV27" i="38"/>
  <c r="AV18" i="38"/>
  <c r="P21" i="38"/>
  <c r="M25" i="37"/>
  <c r="P9" i="37"/>
  <c r="P24" i="37"/>
  <c r="I27" i="37"/>
  <c r="C7" i="36" s="1"/>
  <c r="C35" i="35"/>
  <c r="C54" i="8" s="1"/>
  <c r="C14" i="7" s="1"/>
  <c r="E50" i="8"/>
  <c r="H50" i="8" s="1"/>
  <c r="F35" i="35"/>
  <c r="F54" i="8" s="1"/>
  <c r="F14" i="7" s="1"/>
  <c r="J12" i="34"/>
  <c r="AN7" i="34"/>
  <c r="J10" i="34"/>
  <c r="I8" i="33"/>
  <c r="I17" i="33"/>
  <c r="I23" i="33"/>
  <c r="I13" i="33"/>
  <c r="G26" i="33"/>
  <c r="E22" i="9" s="1"/>
  <c r="I9" i="33"/>
  <c r="I16" i="33"/>
  <c r="I24" i="33"/>
  <c r="BE17" i="32"/>
  <c r="BH17" i="32" s="1"/>
  <c r="BE12" i="32"/>
  <c r="BH12" i="32" s="1"/>
  <c r="BE16" i="32"/>
  <c r="BH16" i="32" s="1"/>
  <c r="BE25" i="32"/>
  <c r="BH25" i="32" s="1"/>
  <c r="BE8" i="32"/>
  <c r="BH8" i="32" s="1"/>
  <c r="BE24" i="32"/>
  <c r="BH24" i="32" s="1"/>
  <c r="BE26" i="32"/>
  <c r="BH26" i="32" s="1"/>
  <c r="BE9" i="32"/>
  <c r="BH9" i="32" s="1"/>
  <c r="I26" i="32"/>
  <c r="BE23" i="32"/>
  <c r="BH23" i="32" s="1"/>
  <c r="L13" i="31"/>
  <c r="L18" i="31"/>
  <c r="AX19" i="31"/>
  <c r="AX25" i="31"/>
  <c r="C24" i="24"/>
  <c r="L12" i="31"/>
  <c r="L15" i="31"/>
  <c r="Q18" i="31"/>
  <c r="L23" i="31"/>
  <c r="K27" i="31"/>
  <c r="L11" i="31"/>
  <c r="L17" i="31"/>
  <c r="AX24" i="31"/>
  <c r="AX12" i="31"/>
  <c r="L22" i="31"/>
  <c r="AX27" i="31"/>
  <c r="Q23" i="30"/>
  <c r="Q17" i="30"/>
  <c r="Q20" i="30"/>
  <c r="K25" i="30"/>
  <c r="K24" i="30"/>
  <c r="AX26" i="30"/>
  <c r="P28" i="30"/>
  <c r="F12" i="24" s="1"/>
  <c r="AX28" i="30"/>
  <c r="Q13" i="30"/>
  <c r="L28" i="30"/>
  <c r="Q24" i="30"/>
  <c r="K12" i="30"/>
  <c r="K20" i="30"/>
  <c r="AX24" i="30"/>
  <c r="P11" i="29"/>
  <c r="P13" i="29"/>
  <c r="V15" i="29"/>
  <c r="P20" i="29"/>
  <c r="P27" i="29"/>
  <c r="BB16" i="29"/>
  <c r="P9" i="29"/>
  <c r="V14" i="29"/>
  <c r="P26" i="29"/>
  <c r="BB14" i="29"/>
  <c r="BB22" i="29"/>
  <c r="V28" i="29"/>
  <c r="V8" i="29"/>
  <c r="V11" i="29"/>
  <c r="V25" i="29"/>
  <c r="V27" i="29"/>
  <c r="O31" i="29"/>
  <c r="V16" i="29"/>
  <c r="P30" i="29"/>
  <c r="L23" i="28"/>
  <c r="AQ24" i="28"/>
  <c r="L26" i="28"/>
  <c r="M28" i="28"/>
  <c r="E10" i="24" s="1"/>
  <c r="H10" i="24" s="1"/>
  <c r="L16" i="28"/>
  <c r="L25" i="28"/>
  <c r="L27" i="28"/>
  <c r="AQ28" i="28"/>
  <c r="BB31" i="27"/>
  <c r="BB10" i="27"/>
  <c r="K31" i="27"/>
  <c r="N13" i="26"/>
  <c r="V14" i="26"/>
  <c r="N20" i="26"/>
  <c r="N22" i="26"/>
  <c r="V30" i="26"/>
  <c r="BE9" i="26"/>
  <c r="V17" i="26"/>
  <c r="P31" i="26"/>
  <c r="N28" i="26"/>
  <c r="BE17" i="26"/>
  <c r="N21" i="26"/>
  <c r="BE28" i="26"/>
  <c r="K10" i="25"/>
  <c r="K18" i="25"/>
  <c r="P13" i="25"/>
  <c r="P26" i="25"/>
  <c r="AP16" i="25"/>
  <c r="O28" i="25"/>
  <c r="F7" i="24" s="1"/>
  <c r="H20" i="9"/>
  <c r="E21" i="8"/>
  <c r="J21" i="8" s="1"/>
  <c r="D24" i="24"/>
  <c r="D19" i="9" s="1"/>
  <c r="K28" i="23"/>
  <c r="J28" i="23"/>
  <c r="R28" i="23"/>
  <c r="D16" i="9" s="1"/>
  <c r="D17" i="8" s="1"/>
  <c r="N25" i="23"/>
  <c r="N28" i="23" s="1"/>
  <c r="I28" i="23"/>
  <c r="Q25" i="23"/>
  <c r="Q28" i="23" s="1"/>
  <c r="N29" i="23" s="1"/>
  <c r="C17" i="9" s="1"/>
  <c r="C18" i="8" s="1"/>
  <c r="I9" i="22"/>
  <c r="I14" i="22"/>
  <c r="I18" i="22"/>
  <c r="I7" i="22"/>
  <c r="I10" i="22"/>
  <c r="I19" i="22"/>
  <c r="I13" i="22"/>
  <c r="I22" i="22"/>
  <c r="I25" i="22"/>
  <c r="I20" i="22"/>
  <c r="K18" i="21"/>
  <c r="AU18" i="20"/>
  <c r="AU23" i="20"/>
  <c r="P25" i="20"/>
  <c r="AU10" i="20"/>
  <c r="P12" i="20"/>
  <c r="P14" i="20"/>
  <c r="P26" i="20"/>
  <c r="AU13" i="20"/>
  <c r="AU26" i="20"/>
  <c r="I31" i="20"/>
  <c r="C13" i="9" s="1"/>
  <c r="C14" i="8" s="1"/>
  <c r="W20" i="19"/>
  <c r="U16" i="19"/>
  <c r="U27" i="19" s="1"/>
  <c r="T28" i="19" s="1"/>
  <c r="T16" i="19"/>
  <c r="V11" i="19"/>
  <c r="L11" i="18"/>
  <c r="L13" i="18"/>
  <c r="F27" i="18"/>
  <c r="C9" i="9" s="1"/>
  <c r="C10" i="8" s="1"/>
  <c r="M10" i="18"/>
  <c r="AS11" i="18"/>
  <c r="M13" i="18"/>
  <c r="L15" i="18"/>
  <c r="L19" i="18"/>
  <c r="L21" i="18"/>
  <c r="AS9" i="18"/>
  <c r="K25" i="18"/>
  <c r="J26" i="18" s="1"/>
  <c r="M26" i="18" s="1"/>
  <c r="M22" i="18"/>
  <c r="AS24" i="18"/>
  <c r="M7" i="17"/>
  <c r="M15" i="17"/>
  <c r="M24" i="17"/>
  <c r="AU11" i="16"/>
  <c r="AU17" i="16"/>
  <c r="AU21" i="16"/>
  <c r="AU24" i="16"/>
  <c r="M20" i="15"/>
  <c r="M22" i="15"/>
  <c r="M24" i="15"/>
  <c r="M26" i="15"/>
  <c r="M28" i="15"/>
  <c r="M7" i="15"/>
  <c r="M9" i="15"/>
  <c r="M11" i="15"/>
  <c r="M13" i="15"/>
  <c r="M15" i="15"/>
  <c r="M19" i="15"/>
  <c r="M21" i="15"/>
  <c r="M23" i="15"/>
  <c r="M25" i="15"/>
  <c r="M27" i="15"/>
  <c r="C25" i="14"/>
  <c r="C8" i="9" s="1"/>
  <c r="C9" i="8" s="1"/>
  <c r="K19" i="13"/>
  <c r="K25" i="13"/>
  <c r="K7" i="13"/>
  <c r="K9" i="13"/>
  <c r="K11" i="13"/>
  <c r="K13" i="13"/>
  <c r="AH15" i="12"/>
  <c r="AH17" i="12"/>
  <c r="K24" i="12"/>
  <c r="K29" i="12"/>
  <c r="K10" i="12"/>
  <c r="K12" i="12"/>
  <c r="K7" i="12"/>
  <c r="K9" i="12"/>
  <c r="C24" i="10"/>
  <c r="C7" i="9" s="1"/>
  <c r="C8" i="8" s="1"/>
  <c r="D18" i="9"/>
  <c r="D19" i="8" s="1"/>
  <c r="H71" i="8"/>
  <c r="G82" i="8"/>
  <c r="G84" i="8"/>
  <c r="G52" i="8"/>
  <c r="H84" i="8"/>
  <c r="H52" i="8"/>
  <c r="G68" i="8"/>
  <c r="H29" i="2"/>
  <c r="J29" i="2"/>
  <c r="H39" i="2"/>
  <c r="J39" i="2" s="1"/>
  <c r="V29" i="19"/>
  <c r="F11" i="9" s="1"/>
  <c r="BB28" i="19"/>
  <c r="W28" i="19"/>
  <c r="E11" i="9"/>
  <c r="F25" i="14"/>
  <c r="AH22" i="12"/>
  <c r="K22" i="12"/>
  <c r="AH24" i="13"/>
  <c r="K24" i="13"/>
  <c r="AU8" i="17"/>
  <c r="M8" i="17"/>
  <c r="AU16" i="17"/>
  <c r="M16" i="17"/>
  <c r="AS16" i="18"/>
  <c r="M16" i="18"/>
  <c r="L16" i="18"/>
  <c r="BB16" i="19"/>
  <c r="V16" i="19"/>
  <c r="W16" i="19"/>
  <c r="BB12" i="19"/>
  <c r="BB24" i="19"/>
  <c r="W24" i="19"/>
  <c r="AU19" i="20"/>
  <c r="P19" i="20"/>
  <c r="F16" i="9"/>
  <c r="C26" i="24"/>
  <c r="C19" i="9"/>
  <c r="G57" i="8"/>
  <c r="D24" i="10"/>
  <c r="D7" i="9" s="1"/>
  <c r="AH8" i="12"/>
  <c r="K8" i="12"/>
  <c r="AU10" i="16"/>
  <c r="AU18" i="16"/>
  <c r="AU27" i="16"/>
  <c r="AU25" i="17"/>
  <c r="M25" i="17"/>
  <c r="L9" i="18"/>
  <c r="M20" i="18"/>
  <c r="N25" i="19"/>
  <c r="BB22" i="19"/>
  <c r="V22" i="19"/>
  <c r="W22" i="19"/>
  <c r="P15" i="20"/>
  <c r="AU15" i="20"/>
  <c r="U31" i="26"/>
  <c r="F8" i="24" s="1"/>
  <c r="H57" i="8"/>
  <c r="K26" i="12"/>
  <c r="K28" i="12"/>
  <c r="AH22" i="13"/>
  <c r="K22" i="13"/>
  <c r="AU14" i="17"/>
  <c r="M14" i="17"/>
  <c r="K28" i="17"/>
  <c r="AU11" i="20"/>
  <c r="P11" i="20"/>
  <c r="I8" i="22"/>
  <c r="G26" i="22"/>
  <c r="AK8" i="22"/>
  <c r="AK17" i="22"/>
  <c r="I17" i="22"/>
  <c r="H51" i="8"/>
  <c r="J72" i="8"/>
  <c r="G22" i="9"/>
  <c r="AH16" i="12"/>
  <c r="K16" i="12"/>
  <c r="I30" i="12"/>
  <c r="AU8" i="16"/>
  <c r="AU16" i="16"/>
  <c r="AU25" i="16"/>
  <c r="AU23" i="17"/>
  <c r="M23" i="17"/>
  <c r="T25" i="19"/>
  <c r="T27" i="19" s="1"/>
  <c r="BB17" i="19"/>
  <c r="V17" i="19"/>
  <c r="BB19" i="19"/>
  <c r="V19" i="19"/>
  <c r="W19" i="19"/>
  <c r="AN13" i="21"/>
  <c r="K13" i="21"/>
  <c r="G50" i="8"/>
  <c r="J66" i="8"/>
  <c r="H75" i="8"/>
  <c r="H83" i="8"/>
  <c r="AH20" i="13"/>
  <c r="K20" i="13"/>
  <c r="AU12" i="17"/>
  <c r="M12" i="17"/>
  <c r="J25" i="18"/>
  <c r="AS8" i="18"/>
  <c r="M8" i="18"/>
  <c r="L8" i="18"/>
  <c r="L24" i="18"/>
  <c r="BB10" i="19"/>
  <c r="W17" i="19"/>
  <c r="N29" i="20"/>
  <c r="M30" i="20" s="1"/>
  <c r="I23" i="22"/>
  <c r="AK23" i="22"/>
  <c r="K25" i="25"/>
  <c r="P25" i="25"/>
  <c r="J28" i="2"/>
  <c r="C39" i="2"/>
  <c r="E39" i="2" s="1"/>
  <c r="J50" i="8"/>
  <c r="J30" i="12"/>
  <c r="F8" i="10" s="1"/>
  <c r="AU14" i="16"/>
  <c r="AU23" i="16"/>
  <c r="AU21" i="17"/>
  <c r="M21" i="17"/>
  <c r="L17" i="18"/>
  <c r="M24" i="18"/>
  <c r="AU27" i="20"/>
  <c r="P27" i="20"/>
  <c r="G72" i="8"/>
  <c r="H40" i="8"/>
  <c r="J74" i="8"/>
  <c r="J82" i="8"/>
  <c r="AH27" i="12"/>
  <c r="AH18" i="13"/>
  <c r="K18" i="13"/>
  <c r="D25" i="14"/>
  <c r="D8" i="9" s="1"/>
  <c r="D9" i="8" s="1"/>
  <c r="AU10" i="17"/>
  <c r="M10" i="17"/>
  <c r="AS12" i="18"/>
  <c r="M12" i="18"/>
  <c r="L12" i="18"/>
  <c r="M17" i="18"/>
  <c r="BB9" i="19"/>
  <c r="BB13" i="19"/>
  <c r="V14" i="19"/>
  <c r="R30" i="19"/>
  <c r="D10" i="9"/>
  <c r="Q28" i="30"/>
  <c r="E12" i="24"/>
  <c r="H12" i="24" s="1"/>
  <c r="F10" i="7"/>
  <c r="F24" i="8"/>
  <c r="I26" i="13"/>
  <c r="K29" i="15"/>
  <c r="K28" i="16"/>
  <c r="AU27" i="17"/>
  <c r="M27" i="17"/>
  <c r="AS23" i="18"/>
  <c r="M23" i="18"/>
  <c r="L23" i="18"/>
  <c r="BB14" i="19"/>
  <c r="AN15" i="21"/>
  <c r="K15" i="21"/>
  <c r="AU21" i="20"/>
  <c r="P21" i="20"/>
  <c r="AN19" i="21"/>
  <c r="K19" i="21"/>
  <c r="BE24" i="26"/>
  <c r="BE25" i="26"/>
  <c r="Q14" i="28"/>
  <c r="Q26" i="28"/>
  <c r="BE10" i="32"/>
  <c r="BH10" i="32" s="1"/>
  <c r="AP13" i="25"/>
  <c r="P12" i="25"/>
  <c r="S9" i="27"/>
  <c r="L9" i="27"/>
  <c r="S13" i="27"/>
  <c r="L13" i="27"/>
  <c r="BB10" i="29"/>
  <c r="P23" i="29"/>
  <c r="V26" i="29"/>
  <c r="BB30" i="29"/>
  <c r="AX27" i="30"/>
  <c r="Q26" i="30"/>
  <c r="K26" i="30"/>
  <c r="AX17" i="31"/>
  <c r="Q16" i="31"/>
  <c r="L16" i="31"/>
  <c r="BE15" i="32"/>
  <c r="BH15" i="32" s="1"/>
  <c r="F26" i="36"/>
  <c r="W8" i="19"/>
  <c r="W9" i="19"/>
  <c r="W10" i="19"/>
  <c r="W11" i="19"/>
  <c r="W12" i="19"/>
  <c r="AU25" i="20"/>
  <c r="AN10" i="21"/>
  <c r="K10" i="21"/>
  <c r="AN23" i="21"/>
  <c r="K23" i="21"/>
  <c r="I26" i="21"/>
  <c r="J28" i="25"/>
  <c r="K14" i="25"/>
  <c r="P18" i="25"/>
  <c r="AP25" i="25"/>
  <c r="P24" i="25"/>
  <c r="P14" i="29"/>
  <c r="P18" i="29"/>
  <c r="J28" i="30"/>
  <c r="AX12" i="30"/>
  <c r="Q11" i="30"/>
  <c r="K11" i="30"/>
  <c r="AX22" i="31"/>
  <c r="Q21" i="31"/>
  <c r="L21" i="31"/>
  <c r="BE14" i="32"/>
  <c r="BH14" i="32" s="1"/>
  <c r="AV25" i="37"/>
  <c r="M27" i="37"/>
  <c r="P25" i="37"/>
  <c r="M7" i="16"/>
  <c r="BB8" i="19"/>
  <c r="P9" i="20"/>
  <c r="K7" i="21"/>
  <c r="K20" i="21"/>
  <c r="R31" i="23"/>
  <c r="L28" i="25"/>
  <c r="AP9" i="25"/>
  <c r="P8" i="25"/>
  <c r="K8" i="25"/>
  <c r="AP12" i="25"/>
  <c r="P11" i="25"/>
  <c r="K26" i="25"/>
  <c r="M31" i="26"/>
  <c r="N12" i="26"/>
  <c r="N25" i="26"/>
  <c r="V27" i="26"/>
  <c r="S8" i="27"/>
  <c r="M31" i="27"/>
  <c r="BB32" i="27" s="1"/>
  <c r="L8" i="27"/>
  <c r="S12" i="27"/>
  <c r="L12" i="27"/>
  <c r="P21" i="29"/>
  <c r="V21" i="29"/>
  <c r="V22" i="29"/>
  <c r="BB27" i="29"/>
  <c r="AX9" i="30"/>
  <c r="Q8" i="30"/>
  <c r="K8" i="30"/>
  <c r="S8" i="93"/>
  <c r="Q24" i="93"/>
  <c r="AM26" i="33"/>
  <c r="I26" i="33"/>
  <c r="BB21" i="19"/>
  <c r="V21" i="19"/>
  <c r="AN14" i="21"/>
  <c r="K14" i="21"/>
  <c r="BB16" i="23"/>
  <c r="W16" i="23"/>
  <c r="AP21" i="25"/>
  <c r="P20" i="25"/>
  <c r="K20" i="25"/>
  <c r="AP24" i="25"/>
  <c r="P23" i="25"/>
  <c r="O31" i="26"/>
  <c r="N8" i="26"/>
  <c r="N11" i="26"/>
  <c r="V11" i="26"/>
  <c r="V16" i="26"/>
  <c r="AQ13" i="28"/>
  <c r="Q12" i="28"/>
  <c r="L12" i="28"/>
  <c r="Q21" i="28"/>
  <c r="L21" i="28"/>
  <c r="AQ25" i="28"/>
  <c r="Q24" i="28"/>
  <c r="L24" i="28"/>
  <c r="P12" i="29"/>
  <c r="V12" i="29"/>
  <c r="N16" i="19"/>
  <c r="N27" i="19" s="1"/>
  <c r="W15" i="19"/>
  <c r="V15" i="19"/>
  <c r="BB18" i="19"/>
  <c r="V18" i="19"/>
  <c r="W21" i="19"/>
  <c r="M29" i="20"/>
  <c r="P8" i="20"/>
  <c r="AU14" i="20"/>
  <c r="AU20" i="20"/>
  <c r="AU28" i="20"/>
  <c r="AN8" i="21"/>
  <c r="K8" i="21"/>
  <c r="K11" i="21"/>
  <c r="AN21" i="21"/>
  <c r="K21" i="21"/>
  <c r="K24" i="21"/>
  <c r="U28" i="23"/>
  <c r="T29" i="23" s="1"/>
  <c r="W25" i="23"/>
  <c r="AP14" i="25"/>
  <c r="N23" i="26"/>
  <c r="V23" i="26"/>
  <c r="V24" i="26"/>
  <c r="V28" i="26"/>
  <c r="S11" i="27"/>
  <c r="L11" i="27"/>
  <c r="K28" i="28"/>
  <c r="AQ10" i="28"/>
  <c r="Q9" i="28"/>
  <c r="L9" i="28"/>
  <c r="L19" i="28"/>
  <c r="BB23" i="29"/>
  <c r="BB24" i="29"/>
  <c r="AX22" i="30"/>
  <c r="Q21" i="30"/>
  <c r="K21" i="30"/>
  <c r="P27" i="31"/>
  <c r="F13" i="24" s="1"/>
  <c r="G9" i="35"/>
  <c r="AQ15" i="28"/>
  <c r="AQ27" i="28"/>
  <c r="P29" i="29"/>
  <c r="V29" i="29"/>
  <c r="AX19" i="30"/>
  <c r="Q18" i="30"/>
  <c r="K18" i="30"/>
  <c r="M27" i="31"/>
  <c r="AX9" i="31"/>
  <c r="Q8" i="31"/>
  <c r="L8" i="31"/>
  <c r="O26" i="40"/>
  <c r="E9" i="35"/>
  <c r="AU26" i="40"/>
  <c r="W13" i="19"/>
  <c r="BB20" i="19"/>
  <c r="V20" i="19"/>
  <c r="AN12" i="21"/>
  <c r="K12" i="21"/>
  <c r="AN25" i="21"/>
  <c r="K25" i="21"/>
  <c r="T28" i="23"/>
  <c r="P16" i="25"/>
  <c r="K16" i="25"/>
  <c r="V8" i="26"/>
  <c r="BE12" i="26"/>
  <c r="BE13" i="26"/>
  <c r="S10" i="27"/>
  <c r="L10" i="27"/>
  <c r="S14" i="27"/>
  <c r="L14" i="27"/>
  <c r="L16" i="27"/>
  <c r="L17" i="28"/>
  <c r="R31" i="29"/>
  <c r="V9" i="29"/>
  <c r="U31" i="29"/>
  <c r="F11" i="24" s="1"/>
  <c r="BB13" i="29"/>
  <c r="P19" i="29"/>
  <c r="V19" i="29"/>
  <c r="J26" i="32"/>
  <c r="O8" i="32"/>
  <c r="N24" i="93"/>
  <c r="AV26" i="37"/>
  <c r="AV24" i="38"/>
  <c r="AV12" i="39"/>
  <c r="AV15" i="39"/>
  <c r="AU9" i="40"/>
  <c r="AR16" i="41"/>
  <c r="BV30" i="49"/>
  <c r="BT30" i="49"/>
  <c r="BW30" i="49" s="1"/>
  <c r="K10" i="47"/>
  <c r="O10" i="47" s="1"/>
  <c r="R32" i="49"/>
  <c r="CA29" i="52"/>
  <c r="BY29" i="52"/>
  <c r="CB29" i="52" s="1"/>
  <c r="AV21" i="37"/>
  <c r="P21" i="37"/>
  <c r="AV9" i="38"/>
  <c r="P9" i="38"/>
  <c r="O8" i="40"/>
  <c r="L25" i="40"/>
  <c r="AU19" i="40"/>
  <c r="O19" i="40"/>
  <c r="AV23" i="38"/>
  <c r="P23" i="38"/>
  <c r="J27" i="40"/>
  <c r="D10" i="35" s="1"/>
  <c r="D29" i="8" s="1"/>
  <c r="D17" i="7" s="1"/>
  <c r="AU17" i="42"/>
  <c r="P17" i="42"/>
  <c r="AU25" i="42"/>
  <c r="P25" i="42"/>
  <c r="BK18" i="44"/>
  <c r="R31" i="45"/>
  <c r="S31" i="45"/>
  <c r="R32" i="45" s="1"/>
  <c r="BY34" i="48"/>
  <c r="BZ34" i="48" s="1"/>
  <c r="K9" i="25"/>
  <c r="K21" i="25"/>
  <c r="N15" i="26"/>
  <c r="N27" i="26"/>
  <c r="L15" i="27"/>
  <c r="L18" i="27"/>
  <c r="L19" i="27"/>
  <c r="L20" i="27"/>
  <c r="L21" i="27"/>
  <c r="L22" i="27"/>
  <c r="L23" i="27"/>
  <c r="L24" i="27"/>
  <c r="L25" i="27"/>
  <c r="L26" i="27"/>
  <c r="L27" i="27"/>
  <c r="L28" i="27"/>
  <c r="L29" i="27"/>
  <c r="L30" i="27"/>
  <c r="L10" i="28"/>
  <c r="Q13" i="28"/>
  <c r="L22" i="28"/>
  <c r="Q25" i="28"/>
  <c r="P8" i="29"/>
  <c r="P16" i="29"/>
  <c r="P17" i="29"/>
  <c r="P25" i="29"/>
  <c r="K9" i="30"/>
  <c r="Q12" i="30"/>
  <c r="K19" i="30"/>
  <c r="Q22" i="30"/>
  <c r="K27" i="30"/>
  <c r="Q9" i="31"/>
  <c r="L14" i="31"/>
  <c r="Q17" i="31"/>
  <c r="Q22" i="31"/>
  <c r="M28" i="38"/>
  <c r="AV9" i="39"/>
  <c r="P9" i="39"/>
  <c r="AV14" i="39"/>
  <c r="P22" i="39"/>
  <c r="P24" i="39"/>
  <c r="AU8" i="40"/>
  <c r="O12" i="40"/>
  <c r="AU14" i="40"/>
  <c r="AR9" i="41"/>
  <c r="AR11" i="41"/>
  <c r="L15" i="41"/>
  <c r="P9" i="42"/>
  <c r="BV9" i="49"/>
  <c r="BT9" i="49"/>
  <c r="BW9" i="49" s="1"/>
  <c r="BV24" i="49"/>
  <c r="BT24" i="49"/>
  <c r="BW24" i="49" s="1"/>
  <c r="BT25" i="49"/>
  <c r="BW25" i="49" s="1"/>
  <c r="BV25" i="49"/>
  <c r="BV25" i="50"/>
  <c r="BT25" i="50"/>
  <c r="BW25" i="50" s="1"/>
  <c r="BB20" i="29"/>
  <c r="V30" i="29"/>
  <c r="G33" i="35"/>
  <c r="P13" i="38"/>
  <c r="N28" i="38"/>
  <c r="M29" i="38" s="1"/>
  <c r="AR17" i="41"/>
  <c r="L22" i="41"/>
  <c r="P11" i="42"/>
  <c r="AU13" i="42"/>
  <c r="I34" i="42"/>
  <c r="C14" i="35" s="1"/>
  <c r="C33" i="8" s="1"/>
  <c r="C10" i="7" s="1"/>
  <c r="AC10" i="43"/>
  <c r="Y30" i="43"/>
  <c r="BV8" i="49"/>
  <c r="BT8" i="49"/>
  <c r="BW8" i="49" s="1"/>
  <c r="BT14" i="50"/>
  <c r="BW14" i="50" s="1"/>
  <c r="BV14" i="50"/>
  <c r="Q15" i="31"/>
  <c r="H26" i="34"/>
  <c r="H33" i="35"/>
  <c r="AV17" i="38"/>
  <c r="P17" i="38"/>
  <c r="J24" i="41"/>
  <c r="I25" i="41" s="1"/>
  <c r="BT31" i="49"/>
  <c r="BW31" i="49" s="1"/>
  <c r="BV31" i="49"/>
  <c r="P10" i="20"/>
  <c r="P20" i="20"/>
  <c r="P28" i="20"/>
  <c r="P9" i="25"/>
  <c r="P21" i="25"/>
  <c r="Q10" i="28"/>
  <c r="Q22" i="28"/>
  <c r="Q31" i="29"/>
  <c r="Q9" i="30"/>
  <c r="Q19" i="30"/>
  <c r="Q14" i="31"/>
  <c r="J9" i="34"/>
  <c r="J11" i="34"/>
  <c r="J13" i="34"/>
  <c r="J15" i="34"/>
  <c r="P8" i="38"/>
  <c r="P10" i="38"/>
  <c r="M26" i="39"/>
  <c r="P13" i="39"/>
  <c r="P21" i="39"/>
  <c r="AV23" i="39"/>
  <c r="P23" i="39"/>
  <c r="AU11" i="40"/>
  <c r="O11" i="40"/>
  <c r="O20" i="40"/>
  <c r="L8" i="41"/>
  <c r="I24" i="41"/>
  <c r="BS18" i="48"/>
  <c r="BV18" i="48"/>
  <c r="BY18" i="48" s="1"/>
  <c r="BV28" i="49"/>
  <c r="BT28" i="49"/>
  <c r="BW28" i="49" s="1"/>
  <c r="Q13" i="31"/>
  <c r="AV23" i="37"/>
  <c r="P23" i="37"/>
  <c r="AV26" i="38"/>
  <c r="N26" i="39"/>
  <c r="M27" i="39" s="1"/>
  <c r="AU18" i="40"/>
  <c r="AR10" i="41"/>
  <c r="L21" i="41"/>
  <c r="N32" i="42"/>
  <c r="M33" i="42" s="1"/>
  <c r="P28" i="42"/>
  <c r="I10" i="47"/>
  <c r="Q33" i="49"/>
  <c r="BV33" i="49" s="1"/>
  <c r="X30" i="43"/>
  <c r="U31" i="44"/>
  <c r="W31" i="44" s="1"/>
  <c r="H14" i="47"/>
  <c r="H21" i="47" s="1"/>
  <c r="V34" i="48"/>
  <c r="CT8" i="48"/>
  <c r="AB20" i="48"/>
  <c r="AC29" i="48"/>
  <c r="AB29" i="48"/>
  <c r="W31" i="49"/>
  <c r="R33" i="49"/>
  <c r="W33" i="49" s="1"/>
  <c r="BT8" i="50"/>
  <c r="BW8" i="50" s="1"/>
  <c r="BV8" i="50"/>
  <c r="R31" i="50"/>
  <c r="BV31" i="50" s="1"/>
  <c r="BT33" i="50"/>
  <c r="N33" i="45"/>
  <c r="AC10" i="48"/>
  <c r="AB10" i="48"/>
  <c r="CU13" i="48"/>
  <c r="BV14" i="48"/>
  <c r="BY14" i="48" s="1"/>
  <c r="BS14" i="48"/>
  <c r="AC17" i="48"/>
  <c r="AB17" i="48"/>
  <c r="BT12" i="49"/>
  <c r="BW12" i="49" s="1"/>
  <c r="BV13" i="49"/>
  <c r="BT13" i="49"/>
  <c r="BW13" i="49" s="1"/>
  <c r="BP18" i="49"/>
  <c r="BQ18" i="49"/>
  <c r="BR18" i="49" s="1"/>
  <c r="BV26" i="49"/>
  <c r="BT26" i="49"/>
  <c r="BW26" i="49" s="1"/>
  <c r="K33" i="49"/>
  <c r="C10" i="47"/>
  <c r="C8" i="47" s="1"/>
  <c r="BY21" i="52"/>
  <c r="CB21" i="52" s="1"/>
  <c r="CA21" i="52"/>
  <c r="BI21" i="45"/>
  <c r="BI25" i="45"/>
  <c r="BI29" i="45"/>
  <c r="R8" i="46"/>
  <c r="P29" i="46"/>
  <c r="R29" i="46" s="1"/>
  <c r="L8" i="47"/>
  <c r="X34" i="48"/>
  <c r="AC13" i="48"/>
  <c r="AB13" i="48"/>
  <c r="BV12" i="49"/>
  <c r="BV19" i="49"/>
  <c r="BT19" i="49"/>
  <c r="BW19" i="49" s="1"/>
  <c r="BT33" i="49"/>
  <c r="BW33" i="49" s="1"/>
  <c r="G21" i="47"/>
  <c r="C14" i="47"/>
  <c r="C20" i="35" s="1"/>
  <c r="C39" i="8" s="1"/>
  <c r="BS10" i="48"/>
  <c r="BV10" i="48"/>
  <c r="BY10" i="48" s="1"/>
  <c r="BZ12" i="48"/>
  <c r="AC21" i="48"/>
  <c r="AB21" i="48"/>
  <c r="BS33" i="48"/>
  <c r="BY33" i="48"/>
  <c r="BV33" i="48"/>
  <c r="BP14" i="49"/>
  <c r="BQ14" i="49" s="1"/>
  <c r="BR14" i="49" s="1"/>
  <c r="BV32" i="49"/>
  <c r="BT32" i="49"/>
  <c r="BW32" i="49" s="1"/>
  <c r="S31" i="50"/>
  <c r="X8" i="50"/>
  <c r="BV21" i="50"/>
  <c r="BT21" i="50"/>
  <c r="BW21" i="50" s="1"/>
  <c r="BK31" i="44"/>
  <c r="BV10" i="50"/>
  <c r="BT10" i="50"/>
  <c r="BW10" i="50" s="1"/>
  <c r="L12" i="41"/>
  <c r="P8" i="42"/>
  <c r="P16" i="42"/>
  <c r="P24" i="42"/>
  <c r="M32" i="42"/>
  <c r="U8" i="45"/>
  <c r="Q10" i="47"/>
  <c r="AC9" i="48"/>
  <c r="AB9" i="48"/>
  <c r="BZ13" i="48"/>
  <c r="AC18" i="48"/>
  <c r="AB18" i="48"/>
  <c r="BS30" i="48"/>
  <c r="BV30" i="48"/>
  <c r="BZ35" i="48"/>
  <c r="BY35" i="48"/>
  <c r="O33" i="49"/>
  <c r="BT12" i="50"/>
  <c r="BW12" i="50" s="1"/>
  <c r="BV12" i="50"/>
  <c r="E21" i="47"/>
  <c r="AB14" i="48"/>
  <c r="AC32" i="48"/>
  <c r="AB32" i="48"/>
  <c r="BT16" i="49"/>
  <c r="BW16" i="49" s="1"/>
  <c r="BV16" i="49"/>
  <c r="BP23" i="49"/>
  <c r="BQ23" i="49" s="1"/>
  <c r="BR23" i="49" s="1"/>
  <c r="BV11" i="50"/>
  <c r="BT11" i="50"/>
  <c r="BW11" i="50" s="1"/>
  <c r="W34" i="48"/>
  <c r="CG12" i="51"/>
  <c r="CJ12" i="51" s="1"/>
  <c r="CA28" i="52"/>
  <c r="BY28" i="52"/>
  <c r="CB28" i="52" s="1"/>
  <c r="BS8" i="48"/>
  <c r="BZ15" i="48"/>
  <c r="BS16" i="48"/>
  <c r="BS24" i="48"/>
  <c r="BZ27" i="48"/>
  <c r="BS28" i="48"/>
  <c r="BZ36" i="48"/>
  <c r="W8" i="49"/>
  <c r="BQ29" i="49"/>
  <c r="BR29" i="49" s="1"/>
  <c r="BQ9" i="50"/>
  <c r="BR9" i="50" s="1"/>
  <c r="BP13" i="50"/>
  <c r="BQ13" i="50" s="1"/>
  <c r="BR13" i="50" s="1"/>
  <c r="X14" i="50"/>
  <c r="BQ16" i="50"/>
  <c r="BR16" i="50" s="1"/>
  <c r="BP20" i="50"/>
  <c r="BQ20" i="50" s="1"/>
  <c r="BR20" i="50" s="1"/>
  <c r="BQ22" i="50"/>
  <c r="BR22" i="50" s="1"/>
  <c r="BP24" i="50"/>
  <c r="BQ24" i="50" s="1"/>
  <c r="BR24" i="50" s="1"/>
  <c r="X30" i="51"/>
  <c r="AB18" i="51"/>
  <c r="CJ18" i="51"/>
  <c r="CK18" i="51" s="1"/>
  <c r="CM18" i="51" s="1"/>
  <c r="CN18" i="51" s="1"/>
  <c r="T32" i="51"/>
  <c r="CA10" i="52"/>
  <c r="BY10" i="52"/>
  <c r="CB10" i="52" s="1"/>
  <c r="BY19" i="52"/>
  <c r="CB19" i="52" s="1"/>
  <c r="CA19" i="52"/>
  <c r="BT31" i="50"/>
  <c r="BW31" i="50" s="1"/>
  <c r="V30" i="51"/>
  <c r="BY13" i="52"/>
  <c r="CB13" i="52" s="1"/>
  <c r="CA13" i="52"/>
  <c r="BY27" i="52"/>
  <c r="CB27" i="52" s="1"/>
  <c r="CA27" i="52"/>
  <c r="CA31" i="52"/>
  <c r="BY31" i="52"/>
  <c r="BR12" i="53"/>
  <c r="BP12" i="53"/>
  <c r="BS12" i="53" s="1"/>
  <c r="BR26" i="53"/>
  <c r="BP26" i="53"/>
  <c r="BS26" i="53" s="1"/>
  <c r="BP29" i="53"/>
  <c r="BS29" i="53" s="1"/>
  <c r="BR29" i="53"/>
  <c r="BY8" i="48"/>
  <c r="BZ8" i="48" s="1"/>
  <c r="BY16" i="48"/>
  <c r="BZ16" i="48" s="1"/>
  <c r="BY24" i="48"/>
  <c r="BZ24" i="48" s="1"/>
  <c r="AB26" i="48"/>
  <c r="BY28" i="48"/>
  <c r="BZ28" i="48" s="1"/>
  <c r="AB30" i="48"/>
  <c r="AB33" i="48"/>
  <c r="BP10" i="49"/>
  <c r="BQ10" i="49" s="1"/>
  <c r="BR10" i="49" s="1"/>
  <c r="X18" i="50"/>
  <c r="BP28" i="50"/>
  <c r="BQ28" i="50" s="1"/>
  <c r="BR28" i="50" s="1"/>
  <c r="BT30" i="50"/>
  <c r="BW30" i="50" s="1"/>
  <c r="AB9" i="51"/>
  <c r="CJ9" i="51"/>
  <c r="CK9" i="51" s="1"/>
  <c r="CM9" i="51" s="1"/>
  <c r="CN9" i="51" s="1"/>
  <c r="BY11" i="52"/>
  <c r="CB11" i="52" s="1"/>
  <c r="CA20" i="52"/>
  <c r="BY20" i="52"/>
  <c r="CB20" i="52" s="1"/>
  <c r="BY22" i="52"/>
  <c r="CB22" i="52" s="1"/>
  <c r="CA22" i="52"/>
  <c r="BY30" i="52"/>
  <c r="BS9" i="48"/>
  <c r="BY11" i="48"/>
  <c r="BZ11" i="48" s="1"/>
  <c r="BS17" i="48"/>
  <c r="BY19" i="48"/>
  <c r="BZ19" i="48" s="1"/>
  <c r="BS29" i="48"/>
  <c r="BY31" i="48"/>
  <c r="BZ31" i="48" s="1"/>
  <c r="BS32" i="48"/>
  <c r="CJ11" i="51"/>
  <c r="CK11" i="51" s="1"/>
  <c r="CM11" i="51" s="1"/>
  <c r="CN11" i="51" s="1"/>
  <c r="CG19" i="51"/>
  <c r="CJ19" i="51" s="1"/>
  <c r="CK21" i="51"/>
  <c r="CM21" i="51" s="1"/>
  <c r="CN21" i="51" s="1"/>
  <c r="CG21" i="51"/>
  <c r="CJ21" i="51" s="1"/>
  <c r="CP22" i="51"/>
  <c r="CS22" i="51" s="1"/>
  <c r="CR22" i="51"/>
  <c r="CA14" i="52"/>
  <c r="BY14" i="52"/>
  <c r="CB14" i="52" s="1"/>
  <c r="BY32" i="52"/>
  <c r="BP18" i="53"/>
  <c r="BS18" i="53" s="1"/>
  <c r="M8" i="47"/>
  <c r="BV9" i="48"/>
  <c r="BY9" i="48" s="1"/>
  <c r="BS12" i="48"/>
  <c r="BV17" i="48"/>
  <c r="BY17" i="48" s="1"/>
  <c r="BV29" i="48"/>
  <c r="BY29" i="48" s="1"/>
  <c r="BV32" i="48"/>
  <c r="BY32" i="48" s="1"/>
  <c r="BQ15" i="49"/>
  <c r="BR15" i="49" s="1"/>
  <c r="W25" i="49"/>
  <c r="CP16" i="51"/>
  <c r="CS16" i="51" s="1"/>
  <c r="CK25" i="51"/>
  <c r="CM25" i="51" s="1"/>
  <c r="CN25" i="51" s="1"/>
  <c r="BY23" i="52"/>
  <c r="CB23" i="52" s="1"/>
  <c r="CA23" i="52"/>
  <c r="CA25" i="52"/>
  <c r="BP10" i="53"/>
  <c r="BS10" i="53" s="1"/>
  <c r="BR10" i="53"/>
  <c r="T31" i="50"/>
  <c r="BP27" i="50"/>
  <c r="BQ27" i="50"/>
  <c r="BR27" i="50" s="1"/>
  <c r="CG14" i="51"/>
  <c r="CJ14" i="51" s="1"/>
  <c r="CJ26" i="51"/>
  <c r="CK26" i="51" s="1"/>
  <c r="CM26" i="51" s="1"/>
  <c r="CN26" i="51" s="1"/>
  <c r="CK27" i="51"/>
  <c r="CM27" i="51" s="1"/>
  <c r="CN27" i="51" s="1"/>
  <c r="CJ31" i="51"/>
  <c r="CK31" i="51" s="1"/>
  <c r="CM31" i="51" s="1"/>
  <c r="CN31" i="51" s="1"/>
  <c r="BY9" i="52"/>
  <c r="CB9" i="52" s="1"/>
  <c r="CA9" i="52"/>
  <c r="CA24" i="52"/>
  <c r="BY24" i="52"/>
  <c r="CB24" i="52" s="1"/>
  <c r="BY26" i="52"/>
  <c r="CB26" i="52" s="1"/>
  <c r="CA26" i="52"/>
  <c r="BR9" i="53"/>
  <c r="BP9" i="53"/>
  <c r="BS9" i="53" s="1"/>
  <c r="BP17" i="53"/>
  <c r="BS17" i="53" s="1"/>
  <c r="BR17" i="53"/>
  <c r="S32" i="52"/>
  <c r="BP24" i="53"/>
  <c r="BS24" i="53" s="1"/>
  <c r="H7" i="55"/>
  <c r="G7" i="55"/>
  <c r="BR30" i="53"/>
  <c r="BP30" i="53"/>
  <c r="BS30" i="53" s="1"/>
  <c r="CK30" i="51"/>
  <c r="CM30" i="51" s="1"/>
  <c r="CN30" i="51" s="1"/>
  <c r="CG30" i="51"/>
  <c r="CJ30" i="51" s="1"/>
  <c r="U30" i="52"/>
  <c r="CA30" i="52" s="1"/>
  <c r="R32" i="53"/>
  <c r="BR32" i="53" s="1"/>
  <c r="X13" i="53"/>
  <c r="CG10" i="51"/>
  <c r="CJ10" i="51" s="1"/>
  <c r="CG17" i="51"/>
  <c r="CJ17" i="51" s="1"/>
  <c r="CG28" i="51"/>
  <c r="CJ28" i="51" s="1"/>
  <c r="CG29" i="51"/>
  <c r="CJ29" i="51" s="1"/>
  <c r="W30" i="51"/>
  <c r="CG32" i="51"/>
  <c r="V30" i="52"/>
  <c r="BR15" i="53"/>
  <c r="BR24" i="53"/>
  <c r="M33" i="50"/>
  <c r="BR28" i="53"/>
  <c r="BP28" i="53"/>
  <c r="BS28" i="53" s="1"/>
  <c r="BP31" i="53"/>
  <c r="BS31" i="53" s="1"/>
  <c r="CJ8" i="51"/>
  <c r="CK8" i="51" s="1"/>
  <c r="CM8" i="51" s="1"/>
  <c r="CN8" i="51" s="1"/>
  <c r="CJ15" i="51"/>
  <c r="CK15" i="51" s="1"/>
  <c r="CM15" i="51" s="1"/>
  <c r="CN15" i="51" s="1"/>
  <c r="AA8" i="52"/>
  <c r="BP8" i="53"/>
  <c r="BS8" i="53" s="1"/>
  <c r="BQ32" i="50"/>
  <c r="BR32" i="50" s="1"/>
  <c r="BP14" i="53"/>
  <c r="BS14" i="53" s="1"/>
  <c r="BP25" i="53"/>
  <c r="BS25" i="53" s="1"/>
  <c r="Q8" i="54"/>
  <c r="O30" i="54"/>
  <c r="BC11" i="54"/>
  <c r="Q11" i="54"/>
  <c r="BM17" i="57"/>
  <c r="BK27" i="53"/>
  <c r="BN27" i="53" s="1"/>
  <c r="BC8" i="54"/>
  <c r="T32" i="53"/>
  <c r="BS32" i="53" s="1"/>
  <c r="BK11" i="53"/>
  <c r="BN11" i="53" s="1"/>
  <c r="BC15" i="54"/>
  <c r="Q15" i="54"/>
  <c r="U8" i="56"/>
  <c r="S31" i="56"/>
  <c r="R32" i="56" s="1"/>
  <c r="R33" i="56" s="1"/>
  <c r="AD33" i="57"/>
  <c r="F8" i="55"/>
  <c r="BC9" i="54"/>
  <c r="Q9" i="54"/>
  <c r="BC12" i="54"/>
  <c r="BC19" i="54"/>
  <c r="Q19" i="54"/>
  <c r="BC29" i="54"/>
  <c r="O33" i="57"/>
  <c r="C8" i="55"/>
  <c r="C25" i="55" s="1"/>
  <c r="C27" i="55" s="1"/>
  <c r="C29" i="35" s="1"/>
  <c r="C48" i="8" s="1"/>
  <c r="C13" i="7" s="1"/>
  <c r="BM26" i="57"/>
  <c r="AE26" i="57"/>
  <c r="BK34" i="53"/>
  <c r="BN34" i="53" s="1"/>
  <c r="BC13" i="54"/>
  <c r="Q13" i="54"/>
  <c r="BC16" i="54"/>
  <c r="BC23" i="54"/>
  <c r="BD16" i="56"/>
  <c r="T33" i="57"/>
  <c r="D8" i="55"/>
  <c r="D25" i="55" s="1"/>
  <c r="D27" i="55" s="1"/>
  <c r="D29" i="35" s="1"/>
  <c r="D48" i="8" s="1"/>
  <c r="D13" i="7" s="1"/>
  <c r="X17" i="53"/>
  <c r="BK23" i="53"/>
  <c r="BN23" i="53" s="1"/>
  <c r="X25" i="53"/>
  <c r="BR31" i="53"/>
  <c r="BK33" i="53"/>
  <c r="BN33" i="53" s="1"/>
  <c r="BC17" i="54"/>
  <c r="Q17" i="54"/>
  <c r="BC27" i="54"/>
  <c r="AE8" i="57"/>
  <c r="BM11" i="57"/>
  <c r="U26" i="56"/>
  <c r="BD27" i="56"/>
  <c r="U30" i="56"/>
  <c r="BM29" i="57"/>
  <c r="N8" i="58"/>
  <c r="N9" i="58"/>
  <c r="N10" i="58"/>
  <c r="N11" i="58"/>
  <c r="N12" i="58"/>
  <c r="N13" i="58"/>
  <c r="N14" i="58"/>
  <c r="N15" i="58"/>
  <c r="N16" i="58"/>
  <c r="N17" i="58"/>
  <c r="N18" i="58"/>
  <c r="N19" i="58"/>
  <c r="N20" i="58"/>
  <c r="N21" i="58"/>
  <c r="N22" i="58"/>
  <c r="N23" i="58"/>
  <c r="T25" i="58"/>
  <c r="T26" i="58"/>
  <c r="T27" i="58"/>
  <c r="U11" i="61"/>
  <c r="O14" i="63"/>
  <c r="AU13" i="63"/>
  <c r="N8" i="66"/>
  <c r="AD18" i="67"/>
  <c r="AJ12" i="70"/>
  <c r="D28" i="71"/>
  <c r="D65" i="8" s="1"/>
  <c r="Q22" i="54"/>
  <c r="Q24" i="54"/>
  <c r="Q26" i="54"/>
  <c r="Q28" i="54"/>
  <c r="BD11" i="56"/>
  <c r="BD15" i="56"/>
  <c r="BD19" i="56"/>
  <c r="BM18" i="57"/>
  <c r="BM20" i="57"/>
  <c r="BM27" i="57"/>
  <c r="AY25" i="58"/>
  <c r="O28" i="58"/>
  <c r="N29" i="66"/>
  <c r="AP28" i="66"/>
  <c r="F29" i="84"/>
  <c r="G8" i="84"/>
  <c r="BM25" i="57"/>
  <c r="P30" i="64"/>
  <c r="R7" i="64"/>
  <c r="R25" i="64"/>
  <c r="O20" i="63"/>
  <c r="AU19" i="63"/>
  <c r="I9" i="67"/>
  <c r="I11" i="67"/>
  <c r="I15" i="67"/>
  <c r="K21" i="68"/>
  <c r="AO20" i="68"/>
  <c r="L25" i="68"/>
  <c r="K25" i="68"/>
  <c r="H10" i="70"/>
  <c r="AJ9" i="70"/>
  <c r="F28" i="71"/>
  <c r="G7" i="71"/>
  <c r="U9" i="56"/>
  <c r="U13" i="56"/>
  <c r="U17" i="56"/>
  <c r="D24" i="62"/>
  <c r="D37" i="35" s="1"/>
  <c r="D56" i="8" s="1"/>
  <c r="D16" i="7" s="1"/>
  <c r="D7" i="62"/>
  <c r="D23" i="62" s="1"/>
  <c r="O28" i="63"/>
  <c r="AU27" i="63"/>
  <c r="F9" i="62"/>
  <c r="F23" i="62" s="1"/>
  <c r="M29" i="66"/>
  <c r="F26" i="70"/>
  <c r="H7" i="70"/>
  <c r="H15" i="71"/>
  <c r="G15" i="71"/>
  <c r="G11" i="71"/>
  <c r="T8" i="58"/>
  <c r="T9" i="58"/>
  <c r="T10" i="58"/>
  <c r="T11" i="58"/>
  <c r="T12" i="58"/>
  <c r="T13" i="58"/>
  <c r="T14" i="58"/>
  <c r="T15" i="58"/>
  <c r="T16" i="58"/>
  <c r="T17" i="58"/>
  <c r="T18" i="58"/>
  <c r="T19" i="58"/>
  <c r="T20" i="58"/>
  <c r="T21" i="58"/>
  <c r="T22" i="58"/>
  <c r="N27" i="58"/>
  <c r="U10" i="61"/>
  <c r="U23" i="61"/>
  <c r="BD10" i="64"/>
  <c r="BD23" i="64"/>
  <c r="O7" i="63"/>
  <c r="N18" i="63"/>
  <c r="AU20" i="63"/>
  <c r="N28" i="63"/>
  <c r="L30" i="63"/>
  <c r="AR8" i="65"/>
  <c r="AR10" i="65"/>
  <c r="AR14" i="65"/>
  <c r="L21" i="65"/>
  <c r="L25" i="65"/>
  <c r="I21" i="67"/>
  <c r="K9" i="68"/>
  <c r="AO8" i="68"/>
  <c r="L13" i="68"/>
  <c r="K13" i="68"/>
  <c r="L23" i="68"/>
  <c r="AY8" i="58"/>
  <c r="I27" i="65"/>
  <c r="K27" i="65" s="1"/>
  <c r="K7" i="65"/>
  <c r="N26" i="66"/>
  <c r="L9" i="68"/>
  <c r="I28" i="68"/>
  <c r="H8" i="70"/>
  <c r="AJ7" i="70"/>
  <c r="BD8" i="64"/>
  <c r="BD19" i="64"/>
  <c r="AU26" i="63"/>
  <c r="L11" i="68"/>
  <c r="BD8" i="56"/>
  <c r="N24" i="58"/>
  <c r="Q29" i="61"/>
  <c r="P30" i="61" s="1"/>
  <c r="BA12" i="61"/>
  <c r="BA24" i="61"/>
  <c r="BD11" i="64"/>
  <c r="BD17" i="64"/>
  <c r="O21" i="63"/>
  <c r="L11" i="65"/>
  <c r="L15" i="65"/>
  <c r="AD8" i="67"/>
  <c r="AD10" i="67"/>
  <c r="AD14" i="67"/>
  <c r="F24" i="67"/>
  <c r="H12" i="70"/>
  <c r="AJ11" i="70"/>
  <c r="E8" i="71"/>
  <c r="AD28" i="73"/>
  <c r="C29" i="84"/>
  <c r="C78" i="8" s="1"/>
  <c r="C20" i="7" s="1"/>
  <c r="C21" i="7" s="1"/>
  <c r="O10" i="63"/>
  <c r="O24" i="63"/>
  <c r="L10" i="65"/>
  <c r="AR13" i="65"/>
  <c r="L22" i="65"/>
  <c r="AR25" i="65"/>
  <c r="N11" i="66"/>
  <c r="N17" i="66"/>
  <c r="AP20" i="66"/>
  <c r="N25" i="66"/>
  <c r="AD7" i="67"/>
  <c r="I12" i="67"/>
  <c r="AD15" i="67"/>
  <c r="AD21" i="67"/>
  <c r="AO11" i="68"/>
  <c r="AO23" i="68"/>
  <c r="AJ13" i="70"/>
  <c r="G10" i="71"/>
  <c r="G14" i="71"/>
  <c r="G18" i="71"/>
  <c r="E7" i="84"/>
  <c r="G12" i="84"/>
  <c r="H13" i="84" l="1"/>
  <c r="E85" i="8"/>
  <c r="H8" i="84"/>
  <c r="E80" i="8"/>
  <c r="H18" i="71"/>
  <c r="E77" i="8"/>
  <c r="H11" i="71"/>
  <c r="E70" i="8"/>
  <c r="G75" i="8"/>
  <c r="J73" i="8"/>
  <c r="H73" i="8"/>
  <c r="J69" i="8"/>
  <c r="H69" i="8"/>
  <c r="AI25" i="69"/>
  <c r="E43" i="35"/>
  <c r="H40" i="35"/>
  <c r="E59" i="8"/>
  <c r="C26" i="62"/>
  <c r="C39" i="35" s="1"/>
  <c r="C58" i="8" s="1"/>
  <c r="C15" i="7" s="1"/>
  <c r="C36" i="35"/>
  <c r="C55" i="8" s="1"/>
  <c r="G32" i="35"/>
  <c r="F51" i="8"/>
  <c r="G51" i="8" s="1"/>
  <c r="BM9" i="57"/>
  <c r="BM13" i="57"/>
  <c r="U31" i="56"/>
  <c r="BR13" i="53"/>
  <c r="V31" i="52"/>
  <c r="CB31" i="52" s="1"/>
  <c r="K16" i="47"/>
  <c r="CB30" i="52"/>
  <c r="CK14" i="51"/>
  <c r="CM14" i="51" s="1"/>
  <c r="CN14" i="51" s="1"/>
  <c r="CJ13" i="51"/>
  <c r="CK13" i="51" s="1"/>
  <c r="CM13" i="51" s="1"/>
  <c r="CN13" i="51" s="1"/>
  <c r="CK12" i="51"/>
  <c r="CM12" i="51" s="1"/>
  <c r="CN12" i="51" s="1"/>
  <c r="CP12" i="51" s="1"/>
  <c r="CS12" i="51" s="1"/>
  <c r="CJ20" i="51"/>
  <c r="CK20" i="51" s="1"/>
  <c r="CM20" i="51" s="1"/>
  <c r="CN20" i="51" s="1"/>
  <c r="BV29" i="50"/>
  <c r="BT29" i="50"/>
  <c r="BW29" i="50" s="1"/>
  <c r="BV15" i="50"/>
  <c r="BT15" i="50"/>
  <c r="BW15" i="50" s="1"/>
  <c r="BT23" i="50"/>
  <c r="BW23" i="50" s="1"/>
  <c r="BV23" i="50"/>
  <c r="BT27" i="49"/>
  <c r="BW27" i="49" s="1"/>
  <c r="D21" i="47"/>
  <c r="C23" i="35" s="1"/>
  <c r="C42" i="8" s="1"/>
  <c r="BZ33" i="48"/>
  <c r="F21" i="47"/>
  <c r="D19" i="35"/>
  <c r="D38" i="8" s="1"/>
  <c r="F40" i="8"/>
  <c r="G40" i="8" s="1"/>
  <c r="G21" i="35"/>
  <c r="BI31" i="45"/>
  <c r="C17" i="35"/>
  <c r="C36" i="8" s="1"/>
  <c r="C11" i="7" s="1"/>
  <c r="F34" i="8"/>
  <c r="D17" i="35"/>
  <c r="D36" i="8" s="1"/>
  <c r="D11" i="7" s="1"/>
  <c r="D34" i="8"/>
  <c r="C26" i="36"/>
  <c r="C7" i="35" s="1"/>
  <c r="E23" i="8"/>
  <c r="H22" i="9"/>
  <c r="G12" i="24"/>
  <c r="G10" i="24"/>
  <c r="D26" i="24"/>
  <c r="BE32" i="26"/>
  <c r="G21" i="8"/>
  <c r="H21" i="8"/>
  <c r="N31" i="23"/>
  <c r="C16" i="9"/>
  <c r="AS26" i="18"/>
  <c r="L25" i="18"/>
  <c r="L27" i="18" s="1"/>
  <c r="F9" i="9" s="1"/>
  <c r="W27" i="19"/>
  <c r="T30" i="19"/>
  <c r="E10" i="9"/>
  <c r="BB27" i="19"/>
  <c r="CR15" i="51"/>
  <c r="CP15" i="51"/>
  <c r="CS15" i="51" s="1"/>
  <c r="BT28" i="50"/>
  <c r="BW28" i="50" s="1"/>
  <c r="BV28" i="50"/>
  <c r="CP18" i="51"/>
  <c r="CS18" i="51" s="1"/>
  <c r="CR18" i="51"/>
  <c r="BV13" i="50"/>
  <c r="BT13" i="50"/>
  <c r="BW13" i="50" s="1"/>
  <c r="CP8" i="51"/>
  <c r="CS8" i="51" s="1"/>
  <c r="CR8" i="51"/>
  <c r="BT10" i="49"/>
  <c r="BW10" i="49" s="1"/>
  <c r="BV10" i="49"/>
  <c r="BV23" i="49"/>
  <c r="BT23" i="49"/>
  <c r="BW23" i="49" s="1"/>
  <c r="BV24" i="50"/>
  <c r="BT24" i="50"/>
  <c r="BW24" i="50" s="1"/>
  <c r="CR31" i="51"/>
  <c r="CP31" i="51"/>
  <c r="CP9" i="51"/>
  <c r="CS9" i="51" s="1"/>
  <c r="CR9" i="51"/>
  <c r="BT20" i="50"/>
  <c r="BW20" i="50" s="1"/>
  <c r="BV20" i="50"/>
  <c r="H23" i="47"/>
  <c r="G22" i="47"/>
  <c r="D27" i="35" s="1"/>
  <c r="D46" i="8" s="1"/>
  <c r="F26" i="62"/>
  <c r="F36" i="35"/>
  <c r="CR11" i="51"/>
  <c r="CP11" i="51"/>
  <c r="CS11" i="51" s="1"/>
  <c r="BP11" i="53"/>
  <c r="BS11" i="53" s="1"/>
  <c r="BR11" i="53"/>
  <c r="S33" i="53"/>
  <c r="S34" i="53" s="1"/>
  <c r="X34" i="53" s="1"/>
  <c r="K17" i="47"/>
  <c r="BT27" i="50"/>
  <c r="BW27" i="50" s="1"/>
  <c r="BV27" i="50"/>
  <c r="H8" i="71"/>
  <c r="E28" i="71"/>
  <c r="G28" i="71" s="1"/>
  <c r="G8" i="71"/>
  <c r="E67" i="8"/>
  <c r="AO27" i="68"/>
  <c r="L28" i="68"/>
  <c r="K28" i="68"/>
  <c r="E42" i="35"/>
  <c r="R30" i="64"/>
  <c r="E24" i="62"/>
  <c r="E37" i="35" s="1"/>
  <c r="E7" i="62"/>
  <c r="BD29" i="64"/>
  <c r="BR33" i="53"/>
  <c r="BP33" i="53"/>
  <c r="BS33" i="53" s="1"/>
  <c r="BP27" i="53"/>
  <c r="BS27" i="53" s="1"/>
  <c r="BR27" i="53"/>
  <c r="BT32" i="50"/>
  <c r="BV32" i="50"/>
  <c r="AB30" i="51"/>
  <c r="J15" i="47"/>
  <c r="W31" i="51"/>
  <c r="W32" i="51" s="1"/>
  <c r="AB32" i="51" s="1"/>
  <c r="K15" i="47"/>
  <c r="BT29" i="49"/>
  <c r="BW29" i="49" s="1"/>
  <c r="BV29" i="49"/>
  <c r="AC34" i="48"/>
  <c r="AB34" i="48"/>
  <c r="J9" i="47"/>
  <c r="AU32" i="42"/>
  <c r="E12" i="35"/>
  <c r="M34" i="42"/>
  <c r="CK10" i="51"/>
  <c r="CM10" i="51" s="1"/>
  <c r="CN10" i="51" s="1"/>
  <c r="CU34" i="48"/>
  <c r="BZ32" i="48"/>
  <c r="E11" i="24"/>
  <c r="H11" i="24" s="1"/>
  <c r="V31" i="29"/>
  <c r="U31" i="45"/>
  <c r="R33" i="45"/>
  <c r="O26" i="32"/>
  <c r="E14" i="24"/>
  <c r="N30" i="19"/>
  <c r="C10" i="9"/>
  <c r="E9" i="14"/>
  <c r="AU28" i="17"/>
  <c r="M28" i="17"/>
  <c r="H11" i="9"/>
  <c r="E12" i="8"/>
  <c r="CR30" i="51"/>
  <c r="CP30" i="51"/>
  <c r="CS30" i="51" s="1"/>
  <c r="CP14" i="51"/>
  <c r="CS14" i="51" s="1"/>
  <c r="CR14" i="51"/>
  <c r="BZ10" i="48"/>
  <c r="AC30" i="43"/>
  <c r="E15" i="35"/>
  <c r="BZ18" i="48"/>
  <c r="E13" i="24"/>
  <c r="H13" i="24" s="1"/>
  <c r="Q27" i="31"/>
  <c r="C26" i="8"/>
  <c r="C17" i="7" s="1"/>
  <c r="F7" i="35"/>
  <c r="M28" i="16"/>
  <c r="E8" i="14"/>
  <c r="AU28" i="16"/>
  <c r="F10" i="8"/>
  <c r="D8" i="8"/>
  <c r="T31" i="23"/>
  <c r="E16" i="9"/>
  <c r="BB28" i="23"/>
  <c r="W28" i="23"/>
  <c r="M31" i="20"/>
  <c r="AU29" i="20"/>
  <c r="E8" i="24"/>
  <c r="H8" i="24" s="1"/>
  <c r="V31" i="26"/>
  <c r="E7" i="14"/>
  <c r="AU29" i="15"/>
  <c r="M29" i="15"/>
  <c r="C86" i="8"/>
  <c r="O30" i="63"/>
  <c r="N30" i="63"/>
  <c r="E8" i="62"/>
  <c r="AU29" i="63"/>
  <c r="AV27" i="39"/>
  <c r="P27" i="39"/>
  <c r="AR25" i="41"/>
  <c r="L25" i="41"/>
  <c r="I24" i="67"/>
  <c r="F26" i="67"/>
  <c r="H24" i="67"/>
  <c r="F78" i="8"/>
  <c r="BP23" i="53"/>
  <c r="BS23" i="53" s="1"/>
  <c r="BR23" i="53"/>
  <c r="CR25" i="51"/>
  <c r="CP25" i="51"/>
  <c r="CS25" i="51" s="1"/>
  <c r="CK17" i="51"/>
  <c r="CM17" i="51" s="1"/>
  <c r="CN17" i="51" s="1"/>
  <c r="CK29" i="51"/>
  <c r="CM29" i="51" s="1"/>
  <c r="CN29" i="51" s="1"/>
  <c r="BY30" i="48"/>
  <c r="BZ30" i="48" s="1"/>
  <c r="K9" i="47"/>
  <c r="W35" i="48"/>
  <c r="BT18" i="49"/>
  <c r="BW18" i="49" s="1"/>
  <c r="BV18" i="49"/>
  <c r="R33" i="50"/>
  <c r="BV33" i="50" s="1"/>
  <c r="I11" i="47"/>
  <c r="P10" i="47"/>
  <c r="N10" i="47"/>
  <c r="AU25" i="40"/>
  <c r="E8" i="35"/>
  <c r="O25" i="40"/>
  <c r="L27" i="40"/>
  <c r="H9" i="35"/>
  <c r="E28" i="8"/>
  <c r="S24" i="93"/>
  <c r="E15" i="24"/>
  <c r="E7" i="24"/>
  <c r="AP29" i="25"/>
  <c r="P28" i="25"/>
  <c r="AV27" i="37"/>
  <c r="P27" i="37"/>
  <c r="E7" i="36"/>
  <c r="D21" i="9"/>
  <c r="D22" i="8" s="1"/>
  <c r="D20" i="8"/>
  <c r="F24" i="10"/>
  <c r="C21" i="9"/>
  <c r="C22" i="8" s="1"/>
  <c r="C20" i="8"/>
  <c r="F12" i="8"/>
  <c r="G11" i="9"/>
  <c r="H7" i="84"/>
  <c r="E29" i="84"/>
  <c r="G7" i="84"/>
  <c r="E79" i="8"/>
  <c r="F65" i="8"/>
  <c r="CK28" i="51"/>
  <c r="CM28" i="51" s="1"/>
  <c r="CN28" i="51" s="1"/>
  <c r="E9" i="62"/>
  <c r="H9" i="62" s="1"/>
  <c r="L27" i="65"/>
  <c r="AR26" i="65"/>
  <c r="D26" i="62"/>
  <c r="D39" i="35" s="1"/>
  <c r="D58" i="8" s="1"/>
  <c r="D15" i="7" s="1"/>
  <c r="D36" i="35"/>
  <c r="D55" i="8" s="1"/>
  <c r="BP34" i="53"/>
  <c r="BS34" i="53" s="1"/>
  <c r="E26" i="55"/>
  <c r="BD32" i="56"/>
  <c r="BD31" i="56"/>
  <c r="BC30" i="54"/>
  <c r="Q30" i="54"/>
  <c r="J19" i="47"/>
  <c r="S32" i="50"/>
  <c r="S33" i="50" s="1"/>
  <c r="X33" i="50" s="1"/>
  <c r="K11" i="47"/>
  <c r="M21" i="47"/>
  <c r="F24" i="35"/>
  <c r="BV16" i="50"/>
  <c r="BT16" i="50"/>
  <c r="BW16" i="50" s="1"/>
  <c r="X31" i="50"/>
  <c r="J11" i="47"/>
  <c r="BZ9" i="48"/>
  <c r="AV29" i="38"/>
  <c r="P29" i="38"/>
  <c r="G11" i="24"/>
  <c r="AH26" i="13"/>
  <c r="E9" i="10"/>
  <c r="K26" i="13"/>
  <c r="J27" i="18"/>
  <c r="AS25" i="18"/>
  <c r="M25" i="18"/>
  <c r="I26" i="22"/>
  <c r="AK26" i="22"/>
  <c r="E15" i="9"/>
  <c r="F8" i="9"/>
  <c r="U29" i="61"/>
  <c r="U33" i="56"/>
  <c r="BD33" i="56"/>
  <c r="X32" i="53"/>
  <c r="CP27" i="51"/>
  <c r="CS27" i="51" s="1"/>
  <c r="CR27" i="51"/>
  <c r="CR21" i="51"/>
  <c r="CP21" i="51"/>
  <c r="CS21" i="51" s="1"/>
  <c r="V32" i="51"/>
  <c r="I15" i="47"/>
  <c r="E23" i="47"/>
  <c r="D22" i="47"/>
  <c r="BZ17" i="48"/>
  <c r="BZ29" i="48"/>
  <c r="I26" i="41"/>
  <c r="AR24" i="41"/>
  <c r="L24" i="41"/>
  <c r="X31" i="43"/>
  <c r="X32" i="43" s="1"/>
  <c r="AC32" i="43" s="1"/>
  <c r="E16" i="35"/>
  <c r="AU30" i="20"/>
  <c r="O30" i="20"/>
  <c r="O31" i="20" s="1"/>
  <c r="F13" i="9" s="1"/>
  <c r="F17" i="8"/>
  <c r="G9" i="62"/>
  <c r="BM31" i="57"/>
  <c r="Y33" i="57"/>
  <c r="E8" i="55"/>
  <c r="G8" i="55" s="1"/>
  <c r="AJ25" i="70"/>
  <c r="H26" i="70"/>
  <c r="E44" i="35"/>
  <c r="T28" i="58"/>
  <c r="O30" i="58"/>
  <c r="AY29" i="58"/>
  <c r="BA29" i="61"/>
  <c r="F25" i="55"/>
  <c r="AA30" i="52"/>
  <c r="J16" i="47"/>
  <c r="R34" i="53"/>
  <c r="BR34" i="53" s="1"/>
  <c r="I17" i="47"/>
  <c r="CP26" i="51"/>
  <c r="CS26" i="51" s="1"/>
  <c r="CR26" i="51"/>
  <c r="BV15" i="49"/>
  <c r="BT15" i="49"/>
  <c r="BW15" i="49" s="1"/>
  <c r="CR12" i="51"/>
  <c r="I9" i="47"/>
  <c r="CT34" i="48"/>
  <c r="V36" i="48"/>
  <c r="CT36" i="48" s="1"/>
  <c r="AU33" i="42"/>
  <c r="E13" i="35"/>
  <c r="P26" i="39"/>
  <c r="M28" i="39"/>
  <c r="AV26" i="39"/>
  <c r="J26" i="34"/>
  <c r="AN26" i="34"/>
  <c r="E23" i="9"/>
  <c r="AV28" i="38"/>
  <c r="P28" i="38"/>
  <c r="M30" i="38"/>
  <c r="BM28" i="46"/>
  <c r="K26" i="21"/>
  <c r="AN26" i="21"/>
  <c r="E14" i="9"/>
  <c r="F24" i="24"/>
  <c r="K30" i="12"/>
  <c r="E8" i="10"/>
  <c r="AH30" i="12"/>
  <c r="D86" i="8"/>
  <c r="D19" i="7"/>
  <c r="D21" i="7" s="1"/>
  <c r="BV22" i="50"/>
  <c r="BT22" i="50"/>
  <c r="BW22" i="50" s="1"/>
  <c r="BA30" i="61"/>
  <c r="E34" i="35"/>
  <c r="P31" i="61"/>
  <c r="CK32" i="51"/>
  <c r="CM32" i="51" s="1"/>
  <c r="CN32" i="51" s="1"/>
  <c r="CJ32" i="51"/>
  <c r="U32" i="52"/>
  <c r="CA32" i="52" s="1"/>
  <c r="I16" i="47"/>
  <c r="CK19" i="51"/>
  <c r="CM19" i="51" s="1"/>
  <c r="CN19" i="51" s="1"/>
  <c r="BT9" i="50"/>
  <c r="BW9" i="50" s="1"/>
  <c r="BV9" i="50"/>
  <c r="BV14" i="49"/>
  <c r="BT14" i="49"/>
  <c r="BW14" i="49" s="1"/>
  <c r="G23" i="47"/>
  <c r="D28" i="35" s="1"/>
  <c r="D47" i="8" s="1"/>
  <c r="D12" i="7" s="1"/>
  <c r="D23" i="35"/>
  <c r="L21" i="47"/>
  <c r="F19" i="35"/>
  <c r="C21" i="47"/>
  <c r="C19" i="35"/>
  <c r="C38" i="8" s="1"/>
  <c r="BZ14" i="48"/>
  <c r="V30" i="23"/>
  <c r="BB29" i="23"/>
  <c r="W29" i="23"/>
  <c r="E17" i="9"/>
  <c r="E9" i="24"/>
  <c r="S31" i="27"/>
  <c r="D12" i="9"/>
  <c r="D13" i="8" s="1"/>
  <c r="D11" i="8"/>
  <c r="BB25" i="19"/>
  <c r="W25" i="19"/>
  <c r="V25" i="19"/>
  <c r="V27" i="19" s="1"/>
  <c r="J85" i="8" l="1"/>
  <c r="H85" i="8"/>
  <c r="G85" i="8"/>
  <c r="H80" i="8"/>
  <c r="G80" i="8"/>
  <c r="J80" i="8"/>
  <c r="H77" i="8"/>
  <c r="J77" i="8"/>
  <c r="G77" i="8"/>
  <c r="J70" i="8"/>
  <c r="G70" i="8"/>
  <c r="H70" i="8"/>
  <c r="H43" i="35"/>
  <c r="E62" i="8"/>
  <c r="G43" i="35"/>
  <c r="J59" i="8"/>
  <c r="H59" i="8"/>
  <c r="G59" i="8"/>
  <c r="V32" i="52"/>
  <c r="AA32" i="52" s="1"/>
  <c r="CR20" i="51"/>
  <c r="CP20" i="51"/>
  <c r="CS20" i="51" s="1"/>
  <c r="CR13" i="51"/>
  <c r="CP13" i="51"/>
  <c r="CS13" i="51" s="1"/>
  <c r="K8" i="47"/>
  <c r="F23" i="47"/>
  <c r="D18" i="35"/>
  <c r="D37" i="8" s="1"/>
  <c r="D48" i="35"/>
  <c r="D25" i="8" s="1"/>
  <c r="J23" i="8"/>
  <c r="H23" i="8"/>
  <c r="G23" i="8"/>
  <c r="G8" i="24"/>
  <c r="C18" i="9"/>
  <c r="C19" i="8" s="1"/>
  <c r="C17" i="8"/>
  <c r="D9" i="7"/>
  <c r="V30" i="19"/>
  <c r="F10" i="9"/>
  <c r="AV30" i="38"/>
  <c r="P30" i="38"/>
  <c r="E8" i="36"/>
  <c r="F17" i="9"/>
  <c r="V31" i="23"/>
  <c r="CR32" i="51"/>
  <c r="CP32" i="51"/>
  <c r="CS32" i="51" s="1"/>
  <c r="E9" i="36"/>
  <c r="AV28" i="39"/>
  <c r="P28" i="39"/>
  <c r="M27" i="18"/>
  <c r="AS27" i="18"/>
  <c r="E9" i="9"/>
  <c r="Q11" i="47"/>
  <c r="O11" i="47"/>
  <c r="G12" i="8"/>
  <c r="G28" i="8"/>
  <c r="J28" i="8"/>
  <c r="H28" i="8"/>
  <c r="P11" i="47"/>
  <c r="N11" i="47"/>
  <c r="CR17" i="51"/>
  <c r="CP17" i="51"/>
  <c r="CS17" i="51" s="1"/>
  <c r="AD25" i="67"/>
  <c r="I26" i="67"/>
  <c r="E41" i="35"/>
  <c r="H26" i="67"/>
  <c r="H12" i="35"/>
  <c r="G12" i="35"/>
  <c r="E31" i="8"/>
  <c r="K14" i="47"/>
  <c r="CS31" i="51"/>
  <c r="F9" i="8"/>
  <c r="F86" i="8"/>
  <c r="F19" i="7"/>
  <c r="AU31" i="20"/>
  <c r="P31" i="20"/>
  <c r="E13" i="9"/>
  <c r="H9" i="14"/>
  <c r="G9" i="14"/>
  <c r="O17" i="47"/>
  <c r="Q17" i="47"/>
  <c r="F39" i="35"/>
  <c r="H34" i="35"/>
  <c r="G34" i="35"/>
  <c r="E53" i="8"/>
  <c r="E35" i="35"/>
  <c r="H8" i="10"/>
  <c r="E24" i="10"/>
  <c r="G24" i="10" s="1"/>
  <c r="H13" i="35"/>
  <c r="E32" i="8"/>
  <c r="G13" i="35"/>
  <c r="F27" i="55"/>
  <c r="H8" i="55"/>
  <c r="E25" i="55"/>
  <c r="G25" i="55" s="1"/>
  <c r="H9" i="10"/>
  <c r="G9" i="10"/>
  <c r="Q19" i="47"/>
  <c r="O19" i="47"/>
  <c r="E26" i="35"/>
  <c r="O27" i="40"/>
  <c r="AU27" i="40"/>
  <c r="E10" i="35"/>
  <c r="Q9" i="47"/>
  <c r="J8" i="47"/>
  <c r="O9" i="47"/>
  <c r="J14" i="47"/>
  <c r="Q15" i="47"/>
  <c r="O15" i="47"/>
  <c r="H9" i="24"/>
  <c r="G9" i="24"/>
  <c r="AR26" i="41"/>
  <c r="L26" i="41"/>
  <c r="E11" i="35"/>
  <c r="AE33" i="57"/>
  <c r="BM33" i="57"/>
  <c r="J79" i="8"/>
  <c r="H79" i="8"/>
  <c r="G79" i="8"/>
  <c r="G8" i="10"/>
  <c r="J67" i="8"/>
  <c r="H67" i="8"/>
  <c r="G67" i="8"/>
  <c r="L23" i="47"/>
  <c r="F18" i="35"/>
  <c r="F26" i="24"/>
  <c r="F19" i="9"/>
  <c r="C27" i="35"/>
  <c r="C46" i="8" s="1"/>
  <c r="D23" i="47"/>
  <c r="C28" i="35" s="1"/>
  <c r="F7" i="9"/>
  <c r="E24" i="24"/>
  <c r="H7" i="24"/>
  <c r="G7" i="24"/>
  <c r="H8" i="35"/>
  <c r="G8" i="35"/>
  <c r="E27" i="8"/>
  <c r="AC35" i="48"/>
  <c r="CU35" i="48"/>
  <c r="H16" i="9"/>
  <c r="E17" i="8"/>
  <c r="E18" i="9"/>
  <c r="H8" i="14"/>
  <c r="G8" i="14"/>
  <c r="C11" i="8"/>
  <c r="C12" i="9"/>
  <c r="H7" i="62"/>
  <c r="E23" i="62"/>
  <c r="G7" i="62"/>
  <c r="E24" i="8"/>
  <c r="H23" i="9"/>
  <c r="G23" i="9"/>
  <c r="P17" i="47"/>
  <c r="N17" i="47"/>
  <c r="G16" i="35"/>
  <c r="H16" i="35"/>
  <c r="E35" i="8"/>
  <c r="F43" i="8"/>
  <c r="H29" i="84"/>
  <c r="E78" i="8"/>
  <c r="G78" i="8" s="1"/>
  <c r="G15" i="24"/>
  <c r="H15" i="24"/>
  <c r="F20" i="7"/>
  <c r="E25" i="14"/>
  <c r="H7" i="14"/>
  <c r="G7" i="14"/>
  <c r="BB31" i="23"/>
  <c r="W31" i="23"/>
  <c r="E17" i="35"/>
  <c r="H15" i="35"/>
  <c r="G15" i="35"/>
  <c r="E34" i="8"/>
  <c r="J12" i="8"/>
  <c r="H12" i="8"/>
  <c r="W36" i="48"/>
  <c r="H37" i="35"/>
  <c r="G37" i="35"/>
  <c r="E56" i="8"/>
  <c r="H28" i="71"/>
  <c r="E65" i="8"/>
  <c r="G65" i="8" s="1"/>
  <c r="E12" i="9"/>
  <c r="H10" i="9"/>
  <c r="E11" i="8"/>
  <c r="C23" i="47"/>
  <c r="C18" i="35"/>
  <c r="CR19" i="51"/>
  <c r="CP19" i="51"/>
  <c r="CS19" i="51" s="1"/>
  <c r="CB32" i="52"/>
  <c r="P16" i="47"/>
  <c r="N16" i="47"/>
  <c r="E15" i="8"/>
  <c r="G14" i="9"/>
  <c r="H14" i="9"/>
  <c r="I8" i="47"/>
  <c r="P9" i="47"/>
  <c r="N9" i="47"/>
  <c r="M23" i="47"/>
  <c r="D29" i="9"/>
  <c r="D7" i="8" s="1"/>
  <c r="H14" i="24"/>
  <c r="G14" i="24"/>
  <c r="CP10" i="51"/>
  <c r="CS10" i="51" s="1"/>
  <c r="CR10" i="51"/>
  <c r="BW32" i="50"/>
  <c r="BB30" i="19"/>
  <c r="W30" i="19"/>
  <c r="U31" i="61"/>
  <c r="BA31" i="61"/>
  <c r="G13" i="9"/>
  <c r="F14" i="8"/>
  <c r="H17" i="9"/>
  <c r="E18" i="8"/>
  <c r="F38" i="8"/>
  <c r="H15" i="9"/>
  <c r="G15" i="9"/>
  <c r="E16" i="8"/>
  <c r="D42" i="8"/>
  <c r="T30" i="58"/>
  <c r="E30" i="35"/>
  <c r="BW33" i="50"/>
  <c r="P15" i="47"/>
  <c r="N15" i="47"/>
  <c r="I14" i="47"/>
  <c r="G29" i="84"/>
  <c r="F26" i="8"/>
  <c r="Q16" i="47"/>
  <c r="O16" i="47"/>
  <c r="H44" i="35"/>
  <c r="E63" i="8"/>
  <c r="G44" i="35"/>
  <c r="G16" i="9"/>
  <c r="G26" i="55"/>
  <c r="H26" i="55"/>
  <c r="CP28" i="51"/>
  <c r="CS28" i="51" s="1"/>
  <c r="CR28" i="51"/>
  <c r="E26" i="36"/>
  <c r="H7" i="36"/>
  <c r="G7" i="36"/>
  <c r="G13" i="24"/>
  <c r="CR29" i="51"/>
  <c r="CP29" i="51"/>
  <c r="CS29" i="51" s="1"/>
  <c r="H8" i="62"/>
  <c r="G8" i="62"/>
  <c r="AU34" i="42"/>
  <c r="P34" i="42"/>
  <c r="E14" i="35"/>
  <c r="H42" i="35"/>
  <c r="G42" i="35"/>
  <c r="E61" i="8"/>
  <c r="F55" i="8"/>
  <c r="J62" i="8" l="1"/>
  <c r="H62" i="8"/>
  <c r="G62" i="8"/>
  <c r="K21" i="47"/>
  <c r="J22" i="47" s="1"/>
  <c r="Q22" i="47" s="1"/>
  <c r="D22" i="35"/>
  <c r="D41" i="8" s="1"/>
  <c r="E19" i="8"/>
  <c r="H18" i="9"/>
  <c r="I21" i="47"/>
  <c r="P8" i="47"/>
  <c r="E19" i="35"/>
  <c r="N8" i="47"/>
  <c r="J35" i="8"/>
  <c r="H35" i="8"/>
  <c r="G35" i="8"/>
  <c r="G63" i="8"/>
  <c r="J63" i="8"/>
  <c r="H63" i="8"/>
  <c r="H17" i="35"/>
  <c r="E36" i="8"/>
  <c r="G17" i="35"/>
  <c r="O22" i="47"/>
  <c r="E27" i="35"/>
  <c r="H23" i="62"/>
  <c r="E26" i="62"/>
  <c r="E36" i="35"/>
  <c r="G23" i="62"/>
  <c r="H24" i="24"/>
  <c r="E26" i="24"/>
  <c r="H26" i="24" s="1"/>
  <c r="E19" i="9"/>
  <c r="F37" i="8"/>
  <c r="H35" i="35"/>
  <c r="E54" i="8"/>
  <c r="G35" i="35"/>
  <c r="G17" i="9"/>
  <c r="F18" i="8"/>
  <c r="G18" i="8" s="1"/>
  <c r="F18" i="9"/>
  <c r="H9" i="9"/>
  <c r="E10" i="8"/>
  <c r="G9" i="9"/>
  <c r="J17" i="8"/>
  <c r="H17" i="8"/>
  <c r="H10" i="35"/>
  <c r="G10" i="35"/>
  <c r="E29" i="8"/>
  <c r="C22" i="35"/>
  <c r="C41" i="8" s="1"/>
  <c r="C37" i="8"/>
  <c r="F29" i="35"/>
  <c r="G53" i="8"/>
  <c r="H53" i="8"/>
  <c r="J53" i="8"/>
  <c r="H41" i="35"/>
  <c r="G41" i="35"/>
  <c r="E60" i="8"/>
  <c r="G17" i="8"/>
  <c r="H8" i="36"/>
  <c r="G8" i="36"/>
  <c r="H24" i="8"/>
  <c r="J24" i="8"/>
  <c r="G24" i="8"/>
  <c r="H14" i="35"/>
  <c r="G14" i="35"/>
  <c r="E33" i="8"/>
  <c r="D8" i="7"/>
  <c r="D18" i="7" s="1"/>
  <c r="D22" i="7" s="1"/>
  <c r="D64" i="8"/>
  <c r="D87" i="8" s="1"/>
  <c r="G15" i="8"/>
  <c r="H15" i="8"/>
  <c r="J15" i="8"/>
  <c r="J11" i="8"/>
  <c r="H11" i="8"/>
  <c r="AC36" i="48"/>
  <c r="AB36" i="48"/>
  <c r="CU36" i="48"/>
  <c r="C13" i="8"/>
  <c r="C29" i="9"/>
  <c r="C7" i="8" s="1"/>
  <c r="F8" i="8"/>
  <c r="H26" i="35"/>
  <c r="E45" i="8"/>
  <c r="G26" i="35"/>
  <c r="F21" i="7"/>
  <c r="P14" i="47"/>
  <c r="E20" i="35"/>
  <c r="N14" i="47"/>
  <c r="H26" i="36"/>
  <c r="E7" i="35"/>
  <c r="G26" i="36"/>
  <c r="F23" i="35"/>
  <c r="F22" i="35" s="1"/>
  <c r="H78" i="8"/>
  <c r="E20" i="7"/>
  <c r="H20" i="7" s="1"/>
  <c r="J78" i="8"/>
  <c r="J27" i="8"/>
  <c r="H27" i="8"/>
  <c r="G27" i="8"/>
  <c r="C47" i="8"/>
  <c r="C12" i="7" s="1"/>
  <c r="C9" i="7" s="1"/>
  <c r="C48" i="35"/>
  <c r="C25" i="8" s="1"/>
  <c r="Q14" i="47"/>
  <c r="E25" i="35"/>
  <c r="O14" i="47"/>
  <c r="H13" i="9"/>
  <c r="E14" i="8"/>
  <c r="G14" i="8" s="1"/>
  <c r="H24" i="10"/>
  <c r="E7" i="9"/>
  <c r="G7" i="9" s="1"/>
  <c r="E27" i="55"/>
  <c r="G27" i="55" s="1"/>
  <c r="H25" i="55"/>
  <c r="J16" i="8"/>
  <c r="H16" i="8"/>
  <c r="G16" i="8"/>
  <c r="J61" i="8"/>
  <c r="H61" i="8"/>
  <c r="G61" i="8"/>
  <c r="F17" i="7"/>
  <c r="H30" i="35"/>
  <c r="G30" i="35"/>
  <c r="E49" i="8"/>
  <c r="H12" i="9"/>
  <c r="E13" i="8"/>
  <c r="H11" i="35"/>
  <c r="G11" i="35"/>
  <c r="E30" i="8"/>
  <c r="G32" i="8"/>
  <c r="J32" i="8"/>
  <c r="H32" i="8"/>
  <c r="F58" i="8"/>
  <c r="H9" i="36"/>
  <c r="G9" i="36"/>
  <c r="F12" i="9"/>
  <c r="G10" i="9"/>
  <c r="F11" i="8"/>
  <c r="G11" i="8" s="1"/>
  <c r="F21" i="9"/>
  <c r="G19" i="9"/>
  <c r="F20" i="8"/>
  <c r="E16" i="7"/>
  <c r="J56" i="8"/>
  <c r="H56" i="8"/>
  <c r="G56" i="8"/>
  <c r="H18" i="8"/>
  <c r="J18" i="8"/>
  <c r="J65" i="8"/>
  <c r="E19" i="7"/>
  <c r="H65" i="8"/>
  <c r="E86" i="8"/>
  <c r="H34" i="8"/>
  <c r="G34" i="8"/>
  <c r="J34" i="8"/>
  <c r="H25" i="14"/>
  <c r="E8" i="9"/>
  <c r="G25" i="14"/>
  <c r="G24" i="24"/>
  <c r="Q8" i="47"/>
  <c r="J21" i="47"/>
  <c r="E24" i="35"/>
  <c r="O8" i="47"/>
  <c r="J31" i="8"/>
  <c r="H31" i="8"/>
  <c r="G31" i="8"/>
  <c r="G26" i="24" l="1"/>
  <c r="H19" i="7"/>
  <c r="E21" i="7"/>
  <c r="H21" i="7" s="1"/>
  <c r="H8" i="9"/>
  <c r="E9" i="8"/>
  <c r="G8" i="9"/>
  <c r="I23" i="47"/>
  <c r="P21" i="47"/>
  <c r="E18" i="35"/>
  <c r="N21" i="47"/>
  <c r="J30" i="8"/>
  <c r="H30" i="8"/>
  <c r="G30" i="8"/>
  <c r="H16" i="7"/>
  <c r="G16" i="7"/>
  <c r="E8" i="8"/>
  <c r="G8" i="8" s="1"/>
  <c r="H7" i="9"/>
  <c r="J60" i="8"/>
  <c r="H60" i="8"/>
  <c r="G60" i="8"/>
  <c r="J13" i="8"/>
  <c r="H13" i="8"/>
  <c r="G19" i="7"/>
  <c r="C8" i="7"/>
  <c r="C18" i="7" s="1"/>
  <c r="C22" i="7" s="1"/>
  <c r="C64" i="8"/>
  <c r="C87" i="8" s="1"/>
  <c r="E14" i="7"/>
  <c r="H54" i="8"/>
  <c r="J54" i="8"/>
  <c r="G54" i="8"/>
  <c r="E11" i="7"/>
  <c r="J36" i="8"/>
  <c r="H36" i="8"/>
  <c r="G36" i="8"/>
  <c r="J14" i="8"/>
  <c r="H14" i="8"/>
  <c r="H10" i="8"/>
  <c r="J10" i="8"/>
  <c r="G10" i="8"/>
  <c r="H36" i="35"/>
  <c r="E55" i="8"/>
  <c r="G36" i="35"/>
  <c r="H19" i="35"/>
  <c r="E38" i="8"/>
  <c r="G19" i="35"/>
  <c r="J49" i="8"/>
  <c r="H49" i="8"/>
  <c r="G49" i="8"/>
  <c r="H7" i="35"/>
  <c r="E26" i="8"/>
  <c r="G7" i="35"/>
  <c r="H29" i="8"/>
  <c r="J29" i="8"/>
  <c r="G29" i="8"/>
  <c r="H26" i="62"/>
  <c r="E39" i="35"/>
  <c r="G26" i="62"/>
  <c r="F41" i="8"/>
  <c r="Q21" i="47"/>
  <c r="J23" i="47"/>
  <c r="E23" i="35"/>
  <c r="G23" i="35" s="1"/>
  <c r="O21" i="47"/>
  <c r="F15" i="7"/>
  <c r="J45" i="8"/>
  <c r="H45" i="8"/>
  <c r="G45" i="8"/>
  <c r="H25" i="35"/>
  <c r="G25" i="35"/>
  <c r="E44" i="8"/>
  <c r="H20" i="35"/>
  <c r="E39" i="8"/>
  <c r="G20" i="35"/>
  <c r="H19" i="9"/>
  <c r="E21" i="9"/>
  <c r="G21" i="9" s="1"/>
  <c r="E20" i="8"/>
  <c r="H27" i="35"/>
  <c r="G27" i="35"/>
  <c r="E46" i="8"/>
  <c r="J19" i="8"/>
  <c r="H19" i="8"/>
  <c r="G20" i="8"/>
  <c r="F22" i="8"/>
  <c r="H24" i="35"/>
  <c r="E43" i="8"/>
  <c r="G24" i="35"/>
  <c r="F19" i="8"/>
  <c r="G19" i="8" s="1"/>
  <c r="G18" i="9"/>
  <c r="F13" i="8"/>
  <c r="G13" i="8" s="1"/>
  <c r="G12" i="9"/>
  <c r="J86" i="8"/>
  <c r="H86" i="8"/>
  <c r="H27" i="55"/>
  <c r="E29" i="35"/>
  <c r="G29" i="35" s="1"/>
  <c r="F28" i="35"/>
  <c r="F42" i="8"/>
  <c r="F29" i="9"/>
  <c r="E10" i="7"/>
  <c r="J33" i="8"/>
  <c r="H33" i="8"/>
  <c r="G33" i="8"/>
  <c r="F48" i="8"/>
  <c r="G86" i="8"/>
  <c r="G20" i="7"/>
  <c r="G21" i="7" l="1"/>
  <c r="F47" i="8"/>
  <c r="F48" i="35"/>
  <c r="H21" i="9"/>
  <c r="E22" i="8"/>
  <c r="G22" i="8" s="1"/>
  <c r="J8" i="8"/>
  <c r="H8" i="8"/>
  <c r="H18" i="35"/>
  <c r="E22" i="35"/>
  <c r="E37" i="8"/>
  <c r="G18" i="35"/>
  <c r="H39" i="35"/>
  <c r="E58" i="8"/>
  <c r="G39" i="35"/>
  <c r="F13" i="7"/>
  <c r="P23" i="47"/>
  <c r="N23" i="47"/>
  <c r="J38" i="8"/>
  <c r="H38" i="8"/>
  <c r="G38" i="8"/>
  <c r="H29" i="35"/>
  <c r="E48" i="8"/>
  <c r="G48" i="8" s="1"/>
  <c r="H39" i="8"/>
  <c r="J39" i="8"/>
  <c r="G39" i="8"/>
  <c r="H26" i="8"/>
  <c r="E17" i="7"/>
  <c r="J26" i="8"/>
  <c r="G26" i="8"/>
  <c r="H14" i="7"/>
  <c r="G14" i="7"/>
  <c r="H9" i="8"/>
  <c r="J9" i="8"/>
  <c r="G9" i="8"/>
  <c r="J46" i="8"/>
  <c r="H46" i="8"/>
  <c r="G46" i="8"/>
  <c r="J43" i="8"/>
  <c r="H43" i="8"/>
  <c r="G43" i="8"/>
  <c r="H44" i="8"/>
  <c r="J44" i="8"/>
  <c r="G44" i="8"/>
  <c r="J55" i="8"/>
  <c r="H55" i="8"/>
  <c r="G55" i="8"/>
  <c r="H10" i="7"/>
  <c r="G10" i="7"/>
  <c r="E28" i="35"/>
  <c r="H23" i="35"/>
  <c r="E42" i="8"/>
  <c r="F7" i="8"/>
  <c r="H20" i="8"/>
  <c r="J20" i="8"/>
  <c r="Q23" i="47"/>
  <c r="O23" i="47"/>
  <c r="H11" i="7"/>
  <c r="G11" i="7"/>
  <c r="E29" i="9"/>
  <c r="G29" i="9" s="1"/>
  <c r="H28" i="35" l="1"/>
  <c r="E47" i="8"/>
  <c r="E48" i="35"/>
  <c r="G48" i="35" s="1"/>
  <c r="J37" i="8"/>
  <c r="H37" i="8"/>
  <c r="G37" i="8"/>
  <c r="H17" i="7"/>
  <c r="G17" i="7"/>
  <c r="H42" i="8"/>
  <c r="J42" i="8"/>
  <c r="J22" i="8"/>
  <c r="H22" i="8"/>
  <c r="G42" i="8"/>
  <c r="F25" i="8"/>
  <c r="F64" i="8" s="1"/>
  <c r="F12" i="7"/>
  <c r="H58" i="8"/>
  <c r="E15" i="7"/>
  <c r="J58" i="8"/>
  <c r="G58" i="8"/>
  <c r="H22" i="35"/>
  <c r="E41" i="8"/>
  <c r="G22" i="35"/>
  <c r="E7" i="8"/>
  <c r="G7" i="8" s="1"/>
  <c r="H29" i="9"/>
  <c r="F8" i="7"/>
  <c r="E13" i="7"/>
  <c r="H13" i="7" s="1"/>
  <c r="H48" i="8"/>
  <c r="J48" i="8"/>
  <c r="G28" i="35"/>
  <c r="H15" i="7" l="1"/>
  <c r="G15" i="7"/>
  <c r="H47" i="8"/>
  <c r="J47" i="8"/>
  <c r="E12" i="7"/>
  <c r="G12" i="7" s="1"/>
  <c r="H7" i="8"/>
  <c r="E8" i="7"/>
  <c r="G8" i="7" s="1"/>
  <c r="J7" i="8"/>
  <c r="G47" i="8"/>
  <c r="F9" i="7"/>
  <c r="F18" i="7" s="1"/>
  <c r="J41" i="8"/>
  <c r="H41" i="8"/>
  <c r="G41" i="8"/>
  <c r="H48" i="35"/>
  <c r="E25" i="8"/>
  <c r="F87" i="8"/>
  <c r="G13" i="7"/>
  <c r="F22" i="7" l="1"/>
  <c r="J25" i="8"/>
  <c r="H25" i="8"/>
  <c r="H12" i="7"/>
  <c r="E9" i="7"/>
  <c r="H9" i="7" s="1"/>
  <c r="G25" i="8"/>
  <c r="H8" i="7"/>
  <c r="E64" i="8"/>
  <c r="G9" i="7" l="1"/>
  <c r="E87" i="8"/>
  <c r="H64" i="8"/>
  <c r="J64" i="8"/>
  <c r="G64" i="8"/>
  <c r="E18" i="7"/>
  <c r="E22" i="7" l="1"/>
  <c r="H18" i="7"/>
  <c r="G18" i="7"/>
  <c r="J87" i="8"/>
  <c r="H87" i="8"/>
  <c r="G87" i="8"/>
  <c r="H22" i="7" l="1"/>
  <c r="G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U6" authorId="0" shapeId="0" xr:uid="{00000000-0006-0000-0A00-000001000000}">
      <text>
        <r>
          <rPr>
            <b/>
            <sz val="9"/>
            <rFont val="宋体"/>
            <family val="3"/>
            <charset val="134"/>
          </rPr>
          <t>aa:</t>
        </r>
        <r>
          <rPr>
            <sz val="9"/>
            <rFont val="宋体"/>
            <family val="3"/>
            <charset val="134"/>
          </rPr>
          <t xml:space="preserve">
标注评估程序受限的处理方式</t>
        </r>
      </text>
    </comment>
    <comment ref="V6" authorId="0" shapeId="0" xr:uid="{00000000-0006-0000-0A00-000002000000}">
      <text>
        <r>
          <rPr>
            <b/>
            <sz val="9"/>
            <rFont val="宋体"/>
            <family val="3"/>
            <charset val="134"/>
          </rPr>
          <t>aa:</t>
        </r>
        <r>
          <rPr>
            <sz val="9"/>
            <rFont val="宋体"/>
            <family val="3"/>
            <charset val="134"/>
          </rPr>
          <t xml:space="preserve">
如有其他方式，请用文字说明</t>
        </r>
      </text>
    </comment>
    <comment ref="X6" authorId="0" shapeId="0" xr:uid="{00000000-0006-0000-0A00-000003000000}">
      <text>
        <r>
          <rPr>
            <b/>
            <sz val="9"/>
            <rFont val="宋体"/>
            <family val="3"/>
            <charset val="134"/>
          </rPr>
          <t>aa:</t>
        </r>
        <r>
          <rPr>
            <sz val="9"/>
            <rFont val="宋体"/>
            <family val="3"/>
            <charset val="134"/>
          </rPr>
          <t xml:space="preserve">
账实不符，需文字补充说明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Y6" authorId="0" shapeId="0" xr:uid="{00000000-0006-0000-0B00-000001000000}">
      <text>
        <r>
          <rPr>
            <b/>
            <sz val="9"/>
            <rFont val="宋体"/>
            <family val="3"/>
            <charset val="134"/>
          </rPr>
          <t>aa:</t>
        </r>
        <r>
          <rPr>
            <sz val="9"/>
            <rFont val="宋体"/>
            <family val="3"/>
            <charset val="134"/>
          </rPr>
          <t xml:space="preserve">
标注评估程序受限的处理方式</t>
        </r>
      </text>
    </comment>
    <comment ref="Z6" authorId="0" shapeId="0" xr:uid="{00000000-0006-0000-0B00-000002000000}">
      <text>
        <r>
          <rPr>
            <b/>
            <sz val="9"/>
            <rFont val="宋体"/>
            <family val="3"/>
            <charset val="134"/>
          </rPr>
          <t>aa:</t>
        </r>
        <r>
          <rPr>
            <sz val="9"/>
            <rFont val="宋体"/>
            <family val="3"/>
            <charset val="134"/>
          </rPr>
          <t xml:space="preserve">
如有其他方式，请用文字说明</t>
        </r>
      </text>
    </comment>
    <comment ref="AB6" authorId="0" shapeId="0" xr:uid="{00000000-0006-0000-0B00-000003000000}">
      <text>
        <r>
          <rPr>
            <b/>
            <sz val="9"/>
            <rFont val="宋体"/>
            <family val="3"/>
            <charset val="134"/>
          </rPr>
          <t>aa:</t>
        </r>
        <r>
          <rPr>
            <sz val="9"/>
            <rFont val="宋体"/>
            <family val="3"/>
            <charset val="134"/>
          </rPr>
          <t xml:space="preserve">
账实不符，需文字补充说明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Y6" authorId="0" shapeId="0" xr:uid="{00000000-0006-0000-0C00-000001000000}">
      <text>
        <r>
          <rPr>
            <b/>
            <sz val="9"/>
            <rFont val="宋体"/>
            <family val="3"/>
            <charset val="134"/>
          </rPr>
          <t>aa:</t>
        </r>
        <r>
          <rPr>
            <sz val="9"/>
            <rFont val="宋体"/>
            <family val="3"/>
            <charset val="134"/>
          </rPr>
          <t xml:space="preserve">
标注评估程序受限的处理方式</t>
        </r>
      </text>
    </comment>
    <comment ref="Z6" authorId="0" shapeId="0" xr:uid="{00000000-0006-0000-0C00-000002000000}">
      <text>
        <r>
          <rPr>
            <b/>
            <sz val="9"/>
            <rFont val="宋体"/>
            <family val="3"/>
            <charset val="134"/>
          </rPr>
          <t>aa:</t>
        </r>
        <r>
          <rPr>
            <sz val="9"/>
            <rFont val="宋体"/>
            <family val="3"/>
            <charset val="134"/>
          </rPr>
          <t xml:space="preserve">
如有其他方式，请用文字说明</t>
        </r>
      </text>
    </comment>
    <comment ref="AB6" authorId="0" shapeId="0" xr:uid="{00000000-0006-0000-0C00-000003000000}">
      <text>
        <r>
          <rPr>
            <b/>
            <sz val="9"/>
            <rFont val="宋体"/>
            <family val="3"/>
            <charset val="134"/>
          </rPr>
          <t>aa:</t>
        </r>
        <r>
          <rPr>
            <sz val="9"/>
            <rFont val="宋体"/>
            <family val="3"/>
            <charset val="134"/>
          </rPr>
          <t xml:space="preserve">
账实不符，需文字补充说明</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B6" authorId="0" shapeId="0" xr:uid="{00000000-0006-0000-0E00-000001000000}">
      <text>
        <r>
          <rPr>
            <b/>
            <sz val="9"/>
            <rFont val="宋体"/>
            <family val="3"/>
            <charset val="134"/>
          </rPr>
          <t>aa:</t>
        </r>
        <r>
          <rPr>
            <sz val="9"/>
            <rFont val="宋体"/>
            <family val="3"/>
            <charset val="134"/>
          </rPr>
          <t xml:space="preserve">
标注评估程序受限的处理方式</t>
        </r>
      </text>
    </comment>
    <comment ref="AC6" authorId="0" shapeId="0" xr:uid="{00000000-0006-0000-0E00-000002000000}">
      <text>
        <r>
          <rPr>
            <b/>
            <sz val="9"/>
            <rFont val="宋体"/>
            <family val="3"/>
            <charset val="134"/>
          </rPr>
          <t>aa:</t>
        </r>
        <r>
          <rPr>
            <sz val="9"/>
            <rFont val="宋体"/>
            <family val="3"/>
            <charset val="134"/>
          </rPr>
          <t xml:space="preserve">
如有其他方式，请用文字说明</t>
        </r>
      </text>
    </comment>
    <comment ref="AE6" authorId="0" shapeId="0" xr:uid="{00000000-0006-0000-0E00-000003000000}">
      <text>
        <r>
          <rPr>
            <b/>
            <sz val="9"/>
            <rFont val="宋体"/>
            <family val="3"/>
            <charset val="134"/>
          </rPr>
          <t>aa:</t>
        </r>
        <r>
          <rPr>
            <sz val="9"/>
            <rFont val="宋体"/>
            <family val="3"/>
            <charset val="134"/>
          </rPr>
          <t xml:space="preserve">
账实不符，需文字补充说明</t>
        </r>
      </text>
    </comment>
    <comment ref="AG6" authorId="0" shapeId="0" xr:uid="{00000000-0006-0000-0E00-000004000000}">
      <text>
        <r>
          <rPr>
            <b/>
            <sz val="9"/>
            <rFont val="宋体"/>
            <family val="3"/>
            <charset val="134"/>
          </rPr>
          <t>aa:</t>
        </r>
        <r>
          <rPr>
            <sz val="9"/>
            <rFont val="宋体"/>
            <family val="3"/>
            <charset val="134"/>
          </rPr>
          <t xml:space="preserve">
如权属不一致，需补充文字说明</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B6" authorId="0" shapeId="0" xr:uid="{00000000-0006-0000-0F00-000001000000}">
      <text>
        <r>
          <rPr>
            <b/>
            <sz val="9"/>
            <rFont val="宋体"/>
            <family val="3"/>
            <charset val="134"/>
          </rPr>
          <t>aa:</t>
        </r>
        <r>
          <rPr>
            <sz val="9"/>
            <rFont val="宋体"/>
            <family val="3"/>
            <charset val="134"/>
          </rPr>
          <t xml:space="preserve">
标注评估程序受限的处理方式</t>
        </r>
      </text>
    </comment>
    <comment ref="AC6" authorId="0" shapeId="0" xr:uid="{00000000-0006-0000-0F00-000002000000}">
      <text>
        <r>
          <rPr>
            <b/>
            <sz val="9"/>
            <rFont val="宋体"/>
            <family val="3"/>
            <charset val="134"/>
          </rPr>
          <t>aa:</t>
        </r>
        <r>
          <rPr>
            <sz val="9"/>
            <rFont val="宋体"/>
            <family val="3"/>
            <charset val="134"/>
          </rPr>
          <t xml:space="preserve">
如有其他方式，请用文字说明</t>
        </r>
      </text>
    </comment>
    <comment ref="AE6" authorId="0" shapeId="0" xr:uid="{00000000-0006-0000-0F00-000003000000}">
      <text>
        <r>
          <rPr>
            <b/>
            <sz val="9"/>
            <rFont val="宋体"/>
            <family val="3"/>
            <charset val="134"/>
          </rPr>
          <t>aa:</t>
        </r>
        <r>
          <rPr>
            <sz val="9"/>
            <rFont val="宋体"/>
            <family val="3"/>
            <charset val="134"/>
          </rPr>
          <t xml:space="preserve">
账实不符，需文字补充说明</t>
        </r>
      </text>
    </comment>
    <comment ref="AG6" authorId="0" shapeId="0" xr:uid="{00000000-0006-0000-0F00-000004000000}">
      <text>
        <r>
          <rPr>
            <b/>
            <sz val="9"/>
            <rFont val="宋体"/>
            <family val="3"/>
            <charset val="134"/>
          </rPr>
          <t>aa:</t>
        </r>
        <r>
          <rPr>
            <sz val="9"/>
            <rFont val="宋体"/>
            <family val="3"/>
            <charset val="134"/>
          </rPr>
          <t xml:space="preserve">
如权属不一致，需补充文字说明</t>
        </r>
      </text>
    </comment>
    <comment ref="B7" authorId="1" shapeId="0" xr:uid="{00000000-0006-0000-0F00-000005000000}">
      <text>
        <r>
          <rPr>
            <b/>
            <sz val="9"/>
            <rFont val="宋体"/>
            <family val="3"/>
            <charset val="134"/>
          </rPr>
          <t>chenjie:</t>
        </r>
        <r>
          <rPr>
            <sz val="9"/>
            <rFont val="宋体"/>
            <family val="3"/>
            <charset val="134"/>
          </rPr>
          <t xml:space="preserve">
填列全称</t>
        </r>
      </text>
    </comment>
    <comment ref="C7" authorId="1" shapeId="0" xr:uid="{00000000-0006-0000-0F00-000006000000}">
      <text>
        <r>
          <rPr>
            <b/>
            <sz val="9"/>
            <rFont val="宋体"/>
            <family val="3"/>
            <charset val="134"/>
          </rPr>
          <t>chenjie:</t>
        </r>
        <r>
          <rPr>
            <sz val="9"/>
            <rFont val="宋体"/>
            <family val="3"/>
            <charset val="134"/>
          </rPr>
          <t xml:space="preserve">
如：国库券、电力债券
    ＊＊公司债券</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B6" authorId="0" shapeId="0" xr:uid="{00000000-0006-0000-1000-000001000000}">
      <text>
        <r>
          <rPr>
            <b/>
            <sz val="9"/>
            <rFont val="宋体"/>
            <family val="3"/>
            <charset val="134"/>
          </rPr>
          <t>aa:</t>
        </r>
        <r>
          <rPr>
            <sz val="9"/>
            <rFont val="宋体"/>
            <family val="3"/>
            <charset val="134"/>
          </rPr>
          <t xml:space="preserve">
标注评估程序受限的处理方式</t>
        </r>
      </text>
    </comment>
    <comment ref="AC6" authorId="0" shapeId="0" xr:uid="{00000000-0006-0000-1000-000002000000}">
      <text>
        <r>
          <rPr>
            <b/>
            <sz val="9"/>
            <rFont val="宋体"/>
            <family val="3"/>
            <charset val="134"/>
          </rPr>
          <t>aa:</t>
        </r>
        <r>
          <rPr>
            <sz val="9"/>
            <rFont val="宋体"/>
            <family val="3"/>
            <charset val="134"/>
          </rPr>
          <t xml:space="preserve">
如有其他方式，请用文字说明</t>
        </r>
      </text>
    </comment>
    <comment ref="AE6" authorId="0" shapeId="0" xr:uid="{00000000-0006-0000-1000-000003000000}">
      <text>
        <r>
          <rPr>
            <b/>
            <sz val="9"/>
            <rFont val="宋体"/>
            <family val="3"/>
            <charset val="134"/>
          </rPr>
          <t>aa:</t>
        </r>
        <r>
          <rPr>
            <sz val="9"/>
            <rFont val="宋体"/>
            <family val="3"/>
            <charset val="134"/>
          </rPr>
          <t xml:space="preserve">
账实不符，需文字补充说明</t>
        </r>
      </text>
    </comment>
    <comment ref="AG6" authorId="0" shapeId="0" xr:uid="{00000000-0006-0000-1000-000004000000}">
      <text>
        <r>
          <rPr>
            <b/>
            <sz val="9"/>
            <rFont val="宋体"/>
            <family val="3"/>
            <charset val="134"/>
          </rPr>
          <t>aa:</t>
        </r>
        <r>
          <rPr>
            <sz val="9"/>
            <rFont val="宋体"/>
            <family val="3"/>
            <charset val="134"/>
          </rPr>
          <t xml:space="preserve">
如权属不一致，需补充文字说明</t>
        </r>
      </text>
    </comment>
    <comment ref="B7" authorId="1" shapeId="0" xr:uid="{00000000-0006-0000-1000-000005000000}">
      <text>
        <r>
          <rPr>
            <b/>
            <sz val="9"/>
            <rFont val="宋体"/>
            <family val="3"/>
            <charset val="134"/>
          </rPr>
          <t>chenjie:</t>
        </r>
        <r>
          <rPr>
            <sz val="9"/>
            <rFont val="宋体"/>
            <family val="3"/>
            <charset val="134"/>
          </rPr>
          <t xml:space="preserve">
填列全称</t>
        </r>
      </text>
    </comment>
    <comment ref="C7" authorId="1" shapeId="0" xr:uid="{00000000-0006-0000-1000-000006000000}">
      <text>
        <r>
          <rPr>
            <sz val="9"/>
            <rFont val="宋体"/>
            <family val="3"/>
            <charset val="134"/>
          </rPr>
          <t>如：上投摩根内需动力</t>
        </r>
      </text>
    </comment>
    <comment ref="D7" authorId="1" shapeId="0" xr:uid="{00000000-0006-0000-1000-000007000000}">
      <text>
        <r>
          <rPr>
            <b/>
            <sz val="9"/>
            <rFont val="宋体"/>
            <family val="3"/>
            <charset val="134"/>
          </rPr>
          <t>开放式、封闭式等</t>
        </r>
      </text>
    </comment>
    <comment ref="F7" authorId="1" shapeId="0" xr:uid="{00000000-0006-0000-1000-000008000000}">
      <text>
        <r>
          <rPr>
            <b/>
            <sz val="9"/>
            <rFont val="宋体"/>
            <family val="3"/>
            <charset val="134"/>
          </rPr>
          <t>chenjie:</t>
        </r>
        <r>
          <rPr>
            <sz val="9"/>
            <rFont val="宋体"/>
            <family val="3"/>
            <charset val="134"/>
          </rPr>
          <t xml:space="preserve">
购买日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C7" authorId="0" shapeId="0" xr:uid="{00000000-0006-0000-1100-000001000000}">
      <text>
        <r>
          <rPr>
            <b/>
            <sz val="9"/>
            <rFont val="宋体"/>
            <family val="3"/>
            <charset val="134"/>
          </rPr>
          <t>aa:</t>
        </r>
        <r>
          <rPr>
            <sz val="9"/>
            <rFont val="宋体"/>
            <family val="3"/>
            <charset val="134"/>
          </rPr>
          <t xml:space="preserve">
标注评估程序受限的处理方式</t>
        </r>
      </text>
    </comment>
    <comment ref="AD7" authorId="0" shapeId="0" xr:uid="{00000000-0006-0000-1100-000002000000}">
      <text>
        <r>
          <rPr>
            <b/>
            <sz val="9"/>
            <rFont val="宋体"/>
            <family val="3"/>
            <charset val="134"/>
          </rPr>
          <t>aa:</t>
        </r>
        <r>
          <rPr>
            <sz val="9"/>
            <rFont val="宋体"/>
            <family val="3"/>
            <charset val="134"/>
          </rPr>
          <t xml:space="preserve">
如有其他方式，请用文字说明</t>
        </r>
      </text>
    </comment>
    <comment ref="AF7" authorId="0" shapeId="0" xr:uid="{00000000-0006-0000-1100-000003000000}">
      <text>
        <r>
          <rPr>
            <b/>
            <sz val="9"/>
            <rFont val="宋体"/>
            <family val="3"/>
            <charset val="134"/>
          </rPr>
          <t>aa:</t>
        </r>
        <r>
          <rPr>
            <sz val="9"/>
            <rFont val="宋体"/>
            <family val="3"/>
            <charset val="134"/>
          </rPr>
          <t xml:space="preserve">
账实不符，需文字补充说明</t>
        </r>
      </text>
    </comment>
    <comment ref="AH7" authorId="0" shapeId="0" xr:uid="{00000000-0006-0000-1100-000004000000}">
      <text>
        <r>
          <rPr>
            <b/>
            <sz val="9"/>
            <rFont val="宋体"/>
            <family val="3"/>
            <charset val="134"/>
          </rPr>
          <t>aa:</t>
        </r>
        <r>
          <rPr>
            <sz val="9"/>
            <rFont val="宋体"/>
            <family val="3"/>
            <charset val="134"/>
          </rPr>
          <t xml:space="preserve">
如权属不一致，需补充文字说明</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K7" authorId="0" shapeId="0" xr:uid="{00000000-0006-0000-1200-000001000000}">
      <text>
        <r>
          <rPr>
            <b/>
            <sz val="9"/>
            <rFont val="宋体"/>
            <family val="3"/>
            <charset val="134"/>
          </rPr>
          <t>aa:</t>
        </r>
        <r>
          <rPr>
            <sz val="9"/>
            <rFont val="宋体"/>
            <family val="3"/>
            <charset val="134"/>
          </rPr>
          <t xml:space="preserve">
标注评估程序受限的处理方式</t>
        </r>
      </text>
    </comment>
    <comment ref="AL7" authorId="0" shapeId="0" xr:uid="{00000000-0006-0000-1200-000002000000}">
      <text>
        <r>
          <rPr>
            <b/>
            <sz val="9"/>
            <rFont val="宋体"/>
            <family val="3"/>
            <charset val="134"/>
          </rPr>
          <t>aa:</t>
        </r>
        <r>
          <rPr>
            <sz val="9"/>
            <rFont val="宋体"/>
            <family val="3"/>
            <charset val="134"/>
          </rPr>
          <t xml:space="preserve">
如有其他方式，请用文字说明</t>
        </r>
      </text>
    </comment>
    <comment ref="AN7" authorId="0" shapeId="0" xr:uid="{00000000-0006-0000-1200-000003000000}">
      <text>
        <r>
          <rPr>
            <b/>
            <sz val="9"/>
            <rFont val="宋体"/>
            <family val="3"/>
            <charset val="134"/>
          </rPr>
          <t>aa:</t>
        </r>
        <r>
          <rPr>
            <sz val="9"/>
            <rFont val="宋体"/>
            <family val="3"/>
            <charset val="134"/>
          </rPr>
          <t xml:space="preserve">
账实不符，需文字补充说明</t>
        </r>
      </text>
    </comment>
    <comment ref="X8" authorId="1" shapeId="0" xr:uid="{00000000-0006-0000-1200-000004000000}">
      <text>
        <r>
          <rPr>
            <b/>
            <sz val="9"/>
            <rFont val="宋体"/>
            <family val="3"/>
            <charset val="134"/>
          </rPr>
          <t>chenjie:</t>
        </r>
        <r>
          <rPr>
            <sz val="9"/>
            <rFont val="宋体"/>
            <family val="3"/>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D7" authorId="0" shapeId="0" xr:uid="{00000000-0006-0000-1300-000001000000}">
      <text>
        <r>
          <rPr>
            <b/>
            <sz val="9"/>
            <rFont val="宋体"/>
            <family val="3"/>
            <charset val="134"/>
          </rPr>
          <t>aa:</t>
        </r>
        <r>
          <rPr>
            <sz val="9"/>
            <rFont val="宋体"/>
            <family val="3"/>
            <charset val="134"/>
          </rPr>
          <t xml:space="preserve">
标注评估程序受限的处理方式</t>
        </r>
      </text>
    </comment>
    <comment ref="AE7" authorId="0" shapeId="0" xr:uid="{00000000-0006-0000-1300-000002000000}">
      <text>
        <r>
          <rPr>
            <b/>
            <sz val="9"/>
            <rFont val="宋体"/>
            <family val="3"/>
            <charset val="134"/>
          </rPr>
          <t>aa:</t>
        </r>
        <r>
          <rPr>
            <sz val="9"/>
            <rFont val="宋体"/>
            <family val="3"/>
            <charset val="134"/>
          </rPr>
          <t xml:space="preserve">
如有其他方式，请用文字说明</t>
        </r>
      </text>
    </comment>
    <comment ref="AG7" authorId="0" shapeId="0" xr:uid="{00000000-0006-0000-1300-000003000000}">
      <text>
        <r>
          <rPr>
            <b/>
            <sz val="9"/>
            <rFont val="宋体"/>
            <family val="3"/>
            <charset val="134"/>
          </rPr>
          <t>aa:</t>
        </r>
        <r>
          <rPr>
            <sz val="9"/>
            <rFont val="宋体"/>
            <family val="3"/>
            <charset val="134"/>
          </rPr>
          <t xml:space="preserve">
账实不符，需文字补充说明</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W6" authorId="0" shapeId="0" xr:uid="{00000000-0006-0000-1400-000001000000}">
      <text>
        <r>
          <rPr>
            <b/>
            <sz val="9"/>
            <rFont val="宋体"/>
            <family val="3"/>
            <charset val="134"/>
          </rPr>
          <t>aa:</t>
        </r>
        <r>
          <rPr>
            <sz val="9"/>
            <rFont val="宋体"/>
            <family val="3"/>
            <charset val="134"/>
          </rPr>
          <t xml:space="preserve">
标注评估程序受限的处理方式</t>
        </r>
      </text>
    </comment>
    <comment ref="X6" authorId="0" shapeId="0" xr:uid="{00000000-0006-0000-1400-000002000000}">
      <text>
        <r>
          <rPr>
            <b/>
            <sz val="9"/>
            <rFont val="宋体"/>
            <family val="3"/>
            <charset val="134"/>
          </rPr>
          <t>aa:</t>
        </r>
        <r>
          <rPr>
            <sz val="9"/>
            <rFont val="宋体"/>
            <family val="3"/>
            <charset val="134"/>
          </rPr>
          <t xml:space="preserve">
如有其他方式，请用文字说明</t>
        </r>
      </text>
    </comment>
    <comment ref="Z6" authorId="0" shapeId="0" xr:uid="{00000000-0006-0000-1400-000003000000}">
      <text>
        <r>
          <rPr>
            <b/>
            <sz val="9"/>
            <rFont val="宋体"/>
            <family val="3"/>
            <charset val="134"/>
          </rPr>
          <t>aa:</t>
        </r>
        <r>
          <rPr>
            <sz val="9"/>
            <rFont val="宋体"/>
            <family val="3"/>
            <charset val="134"/>
          </rPr>
          <t xml:space="preserve">
账实不符，需文字补充说明</t>
        </r>
      </text>
    </comment>
    <comment ref="B7" authorId="1" shapeId="0" xr:uid="{00000000-0006-0000-1400-000004000000}">
      <text>
        <r>
          <rPr>
            <b/>
            <sz val="9"/>
            <rFont val="宋体"/>
            <family val="3"/>
            <charset val="134"/>
          </rPr>
          <t>chenjie:</t>
        </r>
        <r>
          <rPr>
            <sz val="9"/>
            <rFont val="宋体"/>
            <family val="3"/>
            <charset val="134"/>
          </rPr>
          <t xml:space="preserve">
填全称</t>
        </r>
      </text>
    </comment>
    <comment ref="C7" authorId="1" shapeId="0" xr:uid="{00000000-0006-0000-1400-000005000000}">
      <text>
        <r>
          <rPr>
            <b/>
            <sz val="9"/>
            <rFont val="宋体"/>
            <family val="3"/>
            <charset val="134"/>
          </rPr>
          <t>chenjie:</t>
        </r>
        <r>
          <rPr>
            <sz val="9"/>
            <rFont val="宋体"/>
            <family val="3"/>
            <charset val="134"/>
          </rPr>
          <t xml:space="preserve">
发生日期指利息结算日，填列到日。</t>
        </r>
      </text>
    </comment>
    <comment ref="E7" authorId="1" shapeId="0" xr:uid="{00000000-0006-0000-1400-000006000000}">
      <text>
        <r>
          <rPr>
            <b/>
            <sz val="9"/>
            <rFont val="宋体"/>
            <family val="3"/>
            <charset val="134"/>
          </rPr>
          <t>chenjie:</t>
        </r>
        <r>
          <rPr>
            <sz val="9"/>
            <rFont val="宋体"/>
            <family val="3"/>
            <charset val="134"/>
          </rPr>
          <t xml:space="preserve">
填列到“日”，如“2001.6.1—2001.12.30”。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T6" authorId="0" shapeId="0" xr:uid="{00000000-0006-0000-1500-000001000000}">
      <text>
        <r>
          <rPr>
            <b/>
            <sz val="9"/>
            <rFont val="宋体"/>
            <family val="3"/>
            <charset val="134"/>
          </rPr>
          <t>aa:</t>
        </r>
        <r>
          <rPr>
            <sz val="9"/>
            <rFont val="宋体"/>
            <family val="3"/>
            <charset val="134"/>
          </rPr>
          <t xml:space="preserve">
标注评估程序受限的处理方式</t>
        </r>
      </text>
    </comment>
    <comment ref="U6" authorId="0" shapeId="0" xr:uid="{00000000-0006-0000-1500-000002000000}">
      <text>
        <r>
          <rPr>
            <b/>
            <sz val="9"/>
            <rFont val="宋体"/>
            <family val="3"/>
            <charset val="134"/>
          </rPr>
          <t>aa:</t>
        </r>
        <r>
          <rPr>
            <sz val="9"/>
            <rFont val="宋体"/>
            <family val="3"/>
            <charset val="134"/>
          </rPr>
          <t xml:space="preserve">
如有其他方式，请用文字说明</t>
        </r>
      </text>
    </comment>
    <comment ref="W6" authorId="0" shapeId="0" xr:uid="{00000000-0006-0000-1500-000003000000}">
      <text>
        <r>
          <rPr>
            <b/>
            <sz val="9"/>
            <rFont val="宋体"/>
            <family val="3"/>
            <charset val="134"/>
          </rPr>
          <t>aa:</t>
        </r>
        <r>
          <rPr>
            <sz val="9"/>
            <rFont val="宋体"/>
            <family val="3"/>
            <charset val="134"/>
          </rPr>
          <t xml:space="preserve">
账实不符，需文字补充说明</t>
        </r>
      </text>
    </comment>
    <comment ref="C7" authorId="1" shapeId="0" xr:uid="{00000000-0006-0000-1500-000004000000}">
      <text>
        <r>
          <rPr>
            <b/>
            <sz val="9"/>
            <rFont val="宋体"/>
            <family val="3"/>
            <charset val="134"/>
          </rPr>
          <t>chenjie:</t>
        </r>
        <r>
          <rPr>
            <sz val="9"/>
            <rFont val="宋体"/>
            <family val="3"/>
            <charset val="134"/>
          </rPr>
          <t xml:space="preserve">
指的是利润或股利分配时间</t>
        </r>
      </text>
    </comment>
    <comment ref="D7" authorId="1" shapeId="0" xr:uid="{00000000-0006-0000-1500-000005000000}">
      <text>
        <r>
          <rPr>
            <b/>
            <sz val="9"/>
            <rFont val="宋体"/>
            <family val="3"/>
            <charset val="134"/>
          </rPr>
          <t>chenjie:</t>
        </r>
        <r>
          <rPr>
            <sz val="9"/>
            <rFont val="宋体"/>
            <family val="3"/>
            <charset val="134"/>
          </rPr>
          <t xml:space="preserve">
指股利发生的期间，如2002年应收2001年的股利，则该栏目填写“2001年”。</t>
        </r>
      </text>
    </comment>
    <comment ref="J7" authorId="1" shapeId="0" xr:uid="{00000000-0006-0000-1500-000006000000}">
      <text>
        <r>
          <rPr>
            <b/>
            <sz val="9"/>
            <rFont val="宋体"/>
            <family val="3"/>
            <charset val="134"/>
          </rPr>
          <t>chenjie:</t>
        </r>
        <r>
          <rPr>
            <sz val="9"/>
            <rFont val="宋体"/>
            <family val="3"/>
            <charset val="134"/>
          </rPr>
          <t xml:space="preserve">
注明实际的股权比例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K7" authorId="0" shapeId="0" xr:uid="{00000000-0006-0000-1600-000001000000}">
      <text>
        <r>
          <rPr>
            <b/>
            <sz val="9"/>
            <rFont val="宋体"/>
            <family val="3"/>
            <charset val="134"/>
          </rPr>
          <t>aa:</t>
        </r>
        <r>
          <rPr>
            <sz val="9"/>
            <rFont val="宋体"/>
            <family val="3"/>
            <charset val="134"/>
          </rPr>
          <t xml:space="preserve">
标注评估程序受限的处理方式</t>
        </r>
      </text>
    </comment>
    <comment ref="AL7" authorId="0" shapeId="0" xr:uid="{00000000-0006-0000-1600-000002000000}">
      <text>
        <r>
          <rPr>
            <b/>
            <sz val="9"/>
            <rFont val="宋体"/>
            <family val="3"/>
            <charset val="134"/>
          </rPr>
          <t>aa:</t>
        </r>
        <r>
          <rPr>
            <sz val="9"/>
            <rFont val="宋体"/>
            <family val="3"/>
            <charset val="134"/>
          </rPr>
          <t xml:space="preserve">
如有其他方式，请用文字说明</t>
        </r>
      </text>
    </comment>
    <comment ref="AN7" authorId="0" shapeId="0" xr:uid="{00000000-0006-0000-1600-000003000000}">
      <text>
        <r>
          <rPr>
            <b/>
            <sz val="9"/>
            <rFont val="宋体"/>
            <family val="3"/>
            <charset val="134"/>
          </rPr>
          <t>aa:</t>
        </r>
        <r>
          <rPr>
            <sz val="9"/>
            <rFont val="宋体"/>
            <family val="3"/>
            <charset val="134"/>
          </rPr>
          <t xml:space="preserve">
账实不符，需文字补充说明</t>
        </r>
      </text>
    </comment>
    <comment ref="X8" authorId="1" shapeId="0" xr:uid="{00000000-0006-0000-1600-000004000000}">
      <text>
        <r>
          <rPr>
            <b/>
            <sz val="9"/>
            <rFont val="宋体"/>
            <family val="3"/>
            <charset val="134"/>
          </rPr>
          <t>chenjie:</t>
        </r>
        <r>
          <rPr>
            <sz val="9"/>
            <rFont val="宋体"/>
            <family val="3"/>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E7" authorId="0" shapeId="0" xr:uid="{00000000-0006-0000-1800-000001000000}">
      <text>
        <r>
          <rPr>
            <b/>
            <sz val="9"/>
            <rFont val="宋体"/>
            <family val="3"/>
            <charset val="134"/>
          </rPr>
          <t>aa:</t>
        </r>
        <r>
          <rPr>
            <sz val="9"/>
            <rFont val="宋体"/>
            <family val="3"/>
            <charset val="134"/>
          </rPr>
          <t xml:space="preserve">
标注评估程序受限的处理方式</t>
        </r>
      </text>
    </comment>
    <comment ref="AF7" authorId="0" shapeId="0" xr:uid="{00000000-0006-0000-1800-000002000000}">
      <text>
        <r>
          <rPr>
            <b/>
            <sz val="9"/>
            <rFont val="宋体"/>
            <family val="3"/>
            <charset val="134"/>
          </rPr>
          <t>aa:</t>
        </r>
        <r>
          <rPr>
            <sz val="9"/>
            <rFont val="宋体"/>
            <family val="3"/>
            <charset val="134"/>
          </rPr>
          <t xml:space="preserve">
如有其他方式，请用文字说明</t>
        </r>
      </text>
    </comment>
    <comment ref="AH7" authorId="0" shapeId="0" xr:uid="{00000000-0006-0000-1800-000003000000}">
      <text>
        <r>
          <rPr>
            <b/>
            <sz val="9"/>
            <rFont val="宋体"/>
            <family val="3"/>
            <charset val="134"/>
          </rPr>
          <t>aa:</t>
        </r>
        <r>
          <rPr>
            <sz val="9"/>
            <rFont val="宋体"/>
            <family val="3"/>
            <charset val="134"/>
          </rPr>
          <t xml:space="preserve">
账实不符，需文字补充说明</t>
        </r>
      </text>
    </comment>
    <comment ref="AJ7" authorId="0" shapeId="0" xr:uid="{00000000-0006-0000-1800-000004000000}">
      <text>
        <r>
          <rPr>
            <b/>
            <sz val="9"/>
            <rFont val="宋体"/>
            <family val="3"/>
            <charset val="134"/>
          </rPr>
          <t>aa:</t>
        </r>
        <r>
          <rPr>
            <sz val="9"/>
            <rFont val="宋体"/>
            <family val="3"/>
            <charset val="134"/>
          </rPr>
          <t xml:space="preserve">
如权属不一致，需补充文字说明</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aa</author>
    <author>cyg</author>
    <author>chenjie</author>
  </authors>
  <commentList>
    <comment ref="AL7" authorId="0" shapeId="0" xr:uid="{00000000-0006-0000-1900-000001000000}">
      <text>
        <r>
          <rPr>
            <b/>
            <sz val="9"/>
            <rFont val="宋体"/>
            <family val="3"/>
            <charset val="134"/>
          </rPr>
          <t>aa:</t>
        </r>
        <r>
          <rPr>
            <sz val="9"/>
            <rFont val="宋体"/>
            <family val="3"/>
            <charset val="134"/>
          </rPr>
          <t xml:space="preserve">
标注评估程序受限的处理方式</t>
        </r>
      </text>
    </comment>
    <comment ref="AM7" authorId="0" shapeId="0" xr:uid="{00000000-0006-0000-1900-000002000000}">
      <text>
        <r>
          <rPr>
            <b/>
            <sz val="9"/>
            <rFont val="宋体"/>
            <family val="3"/>
            <charset val="134"/>
          </rPr>
          <t>aa:</t>
        </r>
        <r>
          <rPr>
            <sz val="9"/>
            <rFont val="宋体"/>
            <family val="3"/>
            <charset val="134"/>
          </rPr>
          <t xml:space="preserve">
如有其他方式，请用文字说明</t>
        </r>
      </text>
    </comment>
    <comment ref="AO7" authorId="0" shapeId="0" xr:uid="{00000000-0006-0000-1900-000003000000}">
      <text>
        <r>
          <rPr>
            <b/>
            <sz val="9"/>
            <rFont val="宋体"/>
            <family val="3"/>
            <charset val="134"/>
          </rPr>
          <t>aa:</t>
        </r>
        <r>
          <rPr>
            <sz val="9"/>
            <rFont val="宋体"/>
            <family val="3"/>
            <charset val="134"/>
          </rPr>
          <t xml:space="preserve">
账实不符，需文字补充说明</t>
        </r>
      </text>
    </comment>
    <comment ref="AQ7" authorId="0" shapeId="0" xr:uid="{00000000-0006-0000-1900-000004000000}">
      <text>
        <r>
          <rPr>
            <b/>
            <sz val="9"/>
            <rFont val="宋体"/>
            <family val="3"/>
            <charset val="134"/>
          </rPr>
          <t>aa:</t>
        </r>
        <r>
          <rPr>
            <sz val="9"/>
            <rFont val="宋体"/>
            <family val="3"/>
            <charset val="134"/>
          </rPr>
          <t xml:space="preserve">
如权属不一致，需补充文字说明</t>
        </r>
      </text>
    </comment>
    <comment ref="AZ7" authorId="0" shapeId="0" xr:uid="{00000000-0006-0000-1900-000005000000}">
      <text>
        <r>
          <rPr>
            <b/>
            <sz val="9"/>
            <rFont val="宋体"/>
            <family val="3"/>
            <charset val="134"/>
          </rPr>
          <t>aa:</t>
        </r>
        <r>
          <rPr>
            <sz val="9"/>
            <rFont val="宋体"/>
            <family val="3"/>
            <charset val="134"/>
          </rPr>
          <t xml:space="preserve">
特殊状态测算贬值率</t>
        </r>
      </text>
    </comment>
    <comment ref="Q8" authorId="1" shapeId="0" xr:uid="{00000000-0006-0000-1900-000006000000}">
      <text>
        <r>
          <rPr>
            <sz val="9"/>
            <rFont val="宋体"/>
            <family val="3"/>
            <charset val="134"/>
          </rPr>
          <t>仅对购进时间在一年以上而且价格变动较大的原材料，在此列需填报购进日期，如</t>
        </r>
        <r>
          <rPr>
            <sz val="9"/>
            <rFont val="Tahoma"/>
            <family val="2"/>
          </rPr>
          <t>"2005</t>
        </r>
        <r>
          <rPr>
            <sz val="9"/>
            <rFont val="宋体"/>
            <family val="3"/>
            <charset val="134"/>
          </rPr>
          <t>－</t>
        </r>
        <r>
          <rPr>
            <sz val="9"/>
            <rFont val="Tahoma"/>
            <family val="2"/>
          </rPr>
          <t>04”</t>
        </r>
        <r>
          <rPr>
            <sz val="9"/>
            <rFont val="宋体"/>
            <family val="3"/>
            <charset val="134"/>
          </rPr>
          <t>等。</t>
        </r>
      </text>
    </comment>
    <comment ref="R8" authorId="1" shapeId="0" xr:uid="{00000000-0006-0000-1900-000007000000}">
      <text>
        <r>
          <rPr>
            <sz val="9"/>
            <rFont val="宋体"/>
            <family val="3"/>
            <charset val="134"/>
          </rPr>
          <t>仅对购进时间在一年以上而且价格变动较大的原材料，在此列需填报评估基准日近期大致市场购置单价。</t>
        </r>
      </text>
    </comment>
    <comment ref="W8" authorId="2" shapeId="0" xr:uid="{00000000-0006-0000-1900-000008000000}">
      <text>
        <r>
          <rPr>
            <b/>
            <sz val="9"/>
            <rFont val="宋体"/>
            <family val="3"/>
            <charset val="134"/>
          </rPr>
          <t>chenjie:</t>
        </r>
        <r>
          <rPr>
            <sz val="9"/>
            <rFont val="宋体"/>
            <family val="3"/>
            <charset val="134"/>
          </rPr>
          <t xml:space="preserve">
(1)注1；(2)负数余额产生的原因。</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aa</author>
    <author>cyg</author>
    <author>chenjie</author>
  </authors>
  <commentList>
    <comment ref="AI7" authorId="0" shapeId="0" xr:uid="{00000000-0006-0000-1A00-000001000000}">
      <text>
        <r>
          <rPr>
            <b/>
            <sz val="9"/>
            <rFont val="宋体"/>
            <family val="3"/>
            <charset val="134"/>
          </rPr>
          <t>aa:</t>
        </r>
        <r>
          <rPr>
            <sz val="9"/>
            <rFont val="宋体"/>
            <family val="3"/>
            <charset val="134"/>
          </rPr>
          <t xml:space="preserve">
标注评估程序受限的处理方式</t>
        </r>
      </text>
    </comment>
    <comment ref="AJ7" authorId="0" shapeId="0" xr:uid="{00000000-0006-0000-1A00-000002000000}">
      <text>
        <r>
          <rPr>
            <b/>
            <sz val="9"/>
            <rFont val="宋体"/>
            <family val="3"/>
            <charset val="134"/>
          </rPr>
          <t>aa:</t>
        </r>
        <r>
          <rPr>
            <sz val="9"/>
            <rFont val="宋体"/>
            <family val="3"/>
            <charset val="134"/>
          </rPr>
          <t xml:space="preserve">
如有其他方式，请用文字说明</t>
        </r>
      </text>
    </comment>
    <comment ref="AL7" authorId="0" shapeId="0" xr:uid="{00000000-0006-0000-1A00-000003000000}">
      <text>
        <r>
          <rPr>
            <b/>
            <sz val="9"/>
            <rFont val="宋体"/>
            <family val="3"/>
            <charset val="134"/>
          </rPr>
          <t>aa:</t>
        </r>
        <r>
          <rPr>
            <sz val="9"/>
            <rFont val="宋体"/>
            <family val="3"/>
            <charset val="134"/>
          </rPr>
          <t xml:space="preserve">
账实不符，需文字补充说明</t>
        </r>
      </text>
    </comment>
    <comment ref="AN7" authorId="0" shapeId="0" xr:uid="{00000000-0006-0000-1A00-000004000000}">
      <text>
        <r>
          <rPr>
            <b/>
            <sz val="9"/>
            <rFont val="宋体"/>
            <family val="3"/>
            <charset val="134"/>
          </rPr>
          <t>aa:</t>
        </r>
        <r>
          <rPr>
            <sz val="9"/>
            <rFont val="宋体"/>
            <family val="3"/>
            <charset val="134"/>
          </rPr>
          <t xml:space="preserve">
如权属不一致，需补充文字说明</t>
        </r>
      </text>
    </comment>
    <comment ref="AW7" authorId="0" shapeId="0" xr:uid="{00000000-0006-0000-1A00-000005000000}">
      <text>
        <r>
          <rPr>
            <b/>
            <sz val="9"/>
            <rFont val="宋体"/>
            <family val="3"/>
            <charset val="134"/>
          </rPr>
          <t>aa:</t>
        </r>
        <r>
          <rPr>
            <sz val="9"/>
            <rFont val="宋体"/>
            <family val="3"/>
            <charset val="134"/>
          </rPr>
          <t xml:space="preserve">
特殊状态测算贬值率</t>
        </r>
      </text>
    </comment>
    <comment ref="N8" authorId="1" shapeId="0" xr:uid="{00000000-0006-0000-1A00-000006000000}">
      <text>
        <r>
          <rPr>
            <sz val="9"/>
            <rFont val="宋体"/>
            <family val="3"/>
            <charset val="134"/>
          </rPr>
          <t>仅对购进时间在一年以上而且价格变动较大的材料，在此列需填报购进日期，如</t>
        </r>
        <r>
          <rPr>
            <sz val="9"/>
            <rFont val="Tahoma"/>
            <family val="2"/>
          </rPr>
          <t>"2005</t>
        </r>
        <r>
          <rPr>
            <sz val="9"/>
            <rFont val="宋体"/>
            <family val="3"/>
            <charset val="134"/>
          </rPr>
          <t>－</t>
        </r>
        <r>
          <rPr>
            <sz val="9"/>
            <rFont val="Tahoma"/>
            <family val="2"/>
          </rPr>
          <t>04”</t>
        </r>
        <r>
          <rPr>
            <sz val="9"/>
            <rFont val="宋体"/>
            <family val="3"/>
            <charset val="134"/>
          </rPr>
          <t>等。</t>
        </r>
      </text>
    </comment>
    <comment ref="O8" authorId="1" shapeId="0" xr:uid="{00000000-0006-0000-1A00-000007000000}">
      <text>
        <r>
          <rPr>
            <sz val="9"/>
            <rFont val="宋体"/>
            <family val="3"/>
            <charset val="134"/>
          </rPr>
          <t>仅对购进时间在一年以上而且价格变动较大的材料，在此列需填报评估基准日近期大致市场购置单价。</t>
        </r>
      </text>
    </comment>
    <comment ref="T8" authorId="2" shapeId="0" xr:uid="{00000000-0006-0000-1A00-000008000000}">
      <text>
        <r>
          <rPr>
            <b/>
            <sz val="9"/>
            <rFont val="宋体"/>
            <family val="3"/>
            <charset val="134"/>
          </rPr>
          <t>chenjie:</t>
        </r>
        <r>
          <rPr>
            <sz val="9"/>
            <rFont val="宋体"/>
            <family val="3"/>
            <charset val="134"/>
          </rPr>
          <t xml:space="preserve">
(1)注1；(2)负数余额产生的原因。</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F7" authorId="0" shapeId="0" xr:uid="{00000000-0006-0000-1B00-000001000000}">
      <text>
        <r>
          <rPr>
            <b/>
            <sz val="9"/>
            <rFont val="宋体"/>
            <family val="3"/>
            <charset val="134"/>
          </rPr>
          <t>aa:</t>
        </r>
        <r>
          <rPr>
            <sz val="9"/>
            <rFont val="宋体"/>
            <family val="3"/>
            <charset val="134"/>
          </rPr>
          <t xml:space="preserve">
标注评估程序受限的处理方式</t>
        </r>
      </text>
    </comment>
    <comment ref="AG7" authorId="0" shapeId="0" xr:uid="{00000000-0006-0000-1B00-000002000000}">
      <text>
        <r>
          <rPr>
            <b/>
            <sz val="9"/>
            <rFont val="宋体"/>
            <family val="3"/>
            <charset val="134"/>
          </rPr>
          <t>aa:</t>
        </r>
        <r>
          <rPr>
            <sz val="9"/>
            <rFont val="宋体"/>
            <family val="3"/>
            <charset val="134"/>
          </rPr>
          <t xml:space="preserve">
如有其他方式，请用文字说明</t>
        </r>
      </text>
    </comment>
    <comment ref="AI7" authorId="0" shapeId="0" xr:uid="{00000000-0006-0000-1B00-000003000000}">
      <text>
        <r>
          <rPr>
            <b/>
            <sz val="9"/>
            <rFont val="宋体"/>
            <family val="3"/>
            <charset val="134"/>
          </rPr>
          <t>aa:</t>
        </r>
        <r>
          <rPr>
            <sz val="9"/>
            <rFont val="宋体"/>
            <family val="3"/>
            <charset val="134"/>
          </rPr>
          <t xml:space="preserve">
账实不符，需文字补充说明</t>
        </r>
      </text>
    </comment>
    <comment ref="AK7" authorId="0" shapeId="0" xr:uid="{00000000-0006-0000-1B00-000004000000}">
      <text>
        <r>
          <rPr>
            <b/>
            <sz val="9"/>
            <rFont val="宋体"/>
            <family val="3"/>
            <charset val="134"/>
          </rPr>
          <t>aa:</t>
        </r>
        <r>
          <rPr>
            <sz val="9"/>
            <rFont val="宋体"/>
            <family val="3"/>
            <charset val="134"/>
          </rPr>
          <t xml:space="preserve">
如权属不一致，需补充文字说明</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I7" authorId="0" shapeId="0" xr:uid="{00000000-0006-0000-1C00-000001000000}">
      <text>
        <r>
          <rPr>
            <b/>
            <sz val="9"/>
            <rFont val="宋体"/>
            <family val="3"/>
            <charset val="134"/>
          </rPr>
          <t>aa:</t>
        </r>
        <r>
          <rPr>
            <sz val="9"/>
            <rFont val="宋体"/>
            <family val="3"/>
            <charset val="134"/>
          </rPr>
          <t xml:space="preserve">
标注评估程序受限的处理方式</t>
        </r>
      </text>
    </comment>
    <comment ref="AJ7" authorId="0" shapeId="0" xr:uid="{00000000-0006-0000-1C00-000002000000}">
      <text>
        <r>
          <rPr>
            <b/>
            <sz val="9"/>
            <rFont val="宋体"/>
            <family val="3"/>
            <charset val="134"/>
          </rPr>
          <t>aa:</t>
        </r>
        <r>
          <rPr>
            <sz val="9"/>
            <rFont val="宋体"/>
            <family val="3"/>
            <charset val="134"/>
          </rPr>
          <t xml:space="preserve">
如有其他方式，请用文字说明</t>
        </r>
      </text>
    </comment>
    <comment ref="AL7" authorId="0" shapeId="0" xr:uid="{00000000-0006-0000-1C00-000003000000}">
      <text>
        <r>
          <rPr>
            <b/>
            <sz val="9"/>
            <rFont val="宋体"/>
            <family val="3"/>
            <charset val="134"/>
          </rPr>
          <t>aa:</t>
        </r>
        <r>
          <rPr>
            <sz val="9"/>
            <rFont val="宋体"/>
            <family val="3"/>
            <charset val="134"/>
          </rPr>
          <t xml:space="preserve">
账实不符，需文字补充说明</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D7" authorId="0" shapeId="0" xr:uid="{00000000-0006-0000-1D00-000001000000}">
      <text>
        <r>
          <rPr>
            <b/>
            <sz val="9"/>
            <rFont val="宋体"/>
            <family val="3"/>
            <charset val="134"/>
          </rPr>
          <t>aa:</t>
        </r>
        <r>
          <rPr>
            <sz val="9"/>
            <rFont val="宋体"/>
            <family val="3"/>
            <charset val="134"/>
          </rPr>
          <t xml:space="preserve">
标注评估程序受限的处理方式</t>
        </r>
      </text>
    </comment>
    <comment ref="AE7" authorId="0" shapeId="0" xr:uid="{00000000-0006-0000-1D00-000002000000}">
      <text>
        <r>
          <rPr>
            <b/>
            <sz val="9"/>
            <rFont val="宋体"/>
            <family val="3"/>
            <charset val="134"/>
          </rPr>
          <t>aa:</t>
        </r>
        <r>
          <rPr>
            <sz val="9"/>
            <rFont val="宋体"/>
            <family val="3"/>
            <charset val="134"/>
          </rPr>
          <t xml:space="preserve">
如有其他方式，请用文字说明</t>
        </r>
      </text>
    </comment>
    <comment ref="AG7" authorId="0" shapeId="0" xr:uid="{00000000-0006-0000-1D00-000003000000}">
      <text>
        <r>
          <rPr>
            <b/>
            <sz val="9"/>
            <rFont val="宋体"/>
            <family val="3"/>
            <charset val="134"/>
          </rPr>
          <t>aa:</t>
        </r>
        <r>
          <rPr>
            <sz val="9"/>
            <rFont val="宋体"/>
            <family val="3"/>
            <charset val="134"/>
          </rPr>
          <t xml:space="preserve">
账实不符，需文字补充说明</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F7" authorId="0" shapeId="0" xr:uid="{00000000-0006-0000-1E00-000001000000}">
      <text>
        <r>
          <rPr>
            <b/>
            <sz val="9"/>
            <rFont val="宋体"/>
            <family val="3"/>
            <charset val="134"/>
          </rPr>
          <t>aa:</t>
        </r>
        <r>
          <rPr>
            <sz val="9"/>
            <rFont val="宋体"/>
            <family val="3"/>
            <charset val="134"/>
          </rPr>
          <t xml:space="preserve">
标注评估程序受限的处理方式</t>
        </r>
      </text>
    </comment>
    <comment ref="AG7" authorId="0" shapeId="0" xr:uid="{00000000-0006-0000-1E00-000002000000}">
      <text>
        <r>
          <rPr>
            <b/>
            <sz val="9"/>
            <rFont val="宋体"/>
            <family val="3"/>
            <charset val="134"/>
          </rPr>
          <t>aa:</t>
        </r>
        <r>
          <rPr>
            <sz val="9"/>
            <rFont val="宋体"/>
            <family val="3"/>
            <charset val="134"/>
          </rPr>
          <t xml:space="preserve">
如有其他方式，请用文字说明</t>
        </r>
      </text>
    </comment>
    <comment ref="AI7" authorId="0" shapeId="0" xr:uid="{00000000-0006-0000-1E00-000003000000}">
      <text>
        <r>
          <rPr>
            <b/>
            <sz val="9"/>
            <rFont val="宋体"/>
            <family val="3"/>
            <charset val="134"/>
          </rPr>
          <t>aa:</t>
        </r>
        <r>
          <rPr>
            <sz val="9"/>
            <rFont val="宋体"/>
            <family val="3"/>
            <charset val="134"/>
          </rPr>
          <t xml:space="preserve">
账实不符，需文字补充说明</t>
        </r>
      </text>
    </comment>
    <comment ref="AK7" authorId="0" shapeId="0" xr:uid="{00000000-0006-0000-1E00-000004000000}">
      <text>
        <r>
          <rPr>
            <b/>
            <sz val="9"/>
            <rFont val="宋体"/>
            <family val="3"/>
            <charset val="134"/>
          </rPr>
          <t>aa:</t>
        </r>
        <r>
          <rPr>
            <sz val="9"/>
            <rFont val="宋体"/>
            <family val="3"/>
            <charset val="134"/>
          </rPr>
          <t xml:space="preserve">
如权属不一致，需补充文字说明</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BG5" authorId="0" shapeId="0" xr:uid="{00000000-0006-0000-1F00-000001000000}">
      <text>
        <r>
          <rPr>
            <b/>
            <sz val="9"/>
            <rFont val="宋体"/>
            <family val="3"/>
            <charset val="134"/>
          </rPr>
          <t>aa:</t>
        </r>
        <r>
          <rPr>
            <sz val="9"/>
            <rFont val="宋体"/>
            <family val="3"/>
            <charset val="134"/>
          </rPr>
          <t xml:space="preserve">
以下情况重点分析；
1、重要、典型资产
2、状态特殊
3、增减值异常
4、近期购置</t>
        </r>
      </text>
    </comment>
    <comment ref="AD7" authorId="0" shapeId="0" xr:uid="{00000000-0006-0000-1F00-000002000000}">
      <text>
        <r>
          <rPr>
            <b/>
            <sz val="9"/>
            <rFont val="宋体"/>
            <family val="3"/>
            <charset val="134"/>
          </rPr>
          <t>aa:</t>
        </r>
        <r>
          <rPr>
            <sz val="9"/>
            <rFont val="宋体"/>
            <family val="3"/>
            <charset val="134"/>
          </rPr>
          <t xml:space="preserve">
标注评估程序受限的处理方式</t>
        </r>
      </text>
    </comment>
    <comment ref="AE7" authorId="0" shapeId="0" xr:uid="{00000000-0006-0000-1F00-000003000000}">
      <text>
        <r>
          <rPr>
            <b/>
            <sz val="9"/>
            <rFont val="宋体"/>
            <family val="3"/>
            <charset val="134"/>
          </rPr>
          <t>aa:</t>
        </r>
        <r>
          <rPr>
            <sz val="9"/>
            <rFont val="宋体"/>
            <family val="3"/>
            <charset val="134"/>
          </rPr>
          <t xml:space="preserve">
如有其他方式，请用文字说明</t>
        </r>
      </text>
    </comment>
    <comment ref="AG7" authorId="0" shapeId="0" xr:uid="{00000000-0006-0000-1F00-000004000000}">
      <text>
        <r>
          <rPr>
            <b/>
            <sz val="9"/>
            <rFont val="宋体"/>
            <family val="3"/>
            <charset val="134"/>
          </rPr>
          <t>aa:</t>
        </r>
        <r>
          <rPr>
            <sz val="9"/>
            <rFont val="宋体"/>
            <family val="3"/>
            <charset val="134"/>
          </rPr>
          <t xml:space="preserve">
账实不符，需文字补充说明</t>
        </r>
      </text>
    </comment>
    <comment ref="AI7" authorId="0" shapeId="0" xr:uid="{00000000-0006-0000-1F00-000005000000}">
      <text>
        <r>
          <rPr>
            <b/>
            <sz val="9"/>
            <rFont val="宋体"/>
            <family val="3"/>
            <charset val="134"/>
          </rPr>
          <t>aa:</t>
        </r>
        <r>
          <rPr>
            <sz val="9"/>
            <rFont val="宋体"/>
            <family val="3"/>
            <charset val="134"/>
          </rPr>
          <t xml:space="preserve">
如权属不一致，需补充文字说明</t>
        </r>
      </text>
    </comment>
    <comment ref="AN7" authorId="0" shapeId="0" xr:uid="{00000000-0006-0000-1F00-000006000000}">
      <text>
        <r>
          <rPr>
            <b/>
            <sz val="9"/>
            <rFont val="宋体"/>
            <family val="3"/>
            <charset val="134"/>
          </rPr>
          <t>aa:</t>
        </r>
        <r>
          <rPr>
            <sz val="9"/>
            <rFont val="宋体"/>
            <family val="3"/>
            <charset val="134"/>
          </rPr>
          <t xml:space="preserve">
如有其他依据，需文字说明
</t>
        </r>
      </text>
    </comment>
    <comment ref="AQ7" authorId="0" shapeId="0" xr:uid="{00000000-0006-0000-1F00-000007000000}">
      <text>
        <r>
          <rPr>
            <b/>
            <sz val="9"/>
            <rFont val="宋体"/>
            <family val="3"/>
            <charset val="134"/>
          </rPr>
          <t>aa:</t>
        </r>
        <r>
          <rPr>
            <sz val="9"/>
            <rFont val="宋体"/>
            <family val="3"/>
            <charset val="134"/>
          </rPr>
          <t xml:space="preserve">
用于经济寿命年限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V6" authorId="0" shapeId="0" xr:uid="{00000000-0006-0000-2100-000001000000}">
      <text>
        <r>
          <rPr>
            <b/>
            <sz val="9"/>
            <rFont val="宋体"/>
            <family val="3"/>
            <charset val="134"/>
          </rPr>
          <t>aa:</t>
        </r>
        <r>
          <rPr>
            <sz val="9"/>
            <rFont val="宋体"/>
            <family val="3"/>
            <charset val="134"/>
          </rPr>
          <t xml:space="preserve">
标注评估程序受限的处理方式</t>
        </r>
      </text>
    </comment>
    <comment ref="W6" authorId="0" shapeId="0" xr:uid="{00000000-0006-0000-2100-000002000000}">
      <text>
        <r>
          <rPr>
            <b/>
            <sz val="9"/>
            <rFont val="宋体"/>
            <family val="3"/>
            <charset val="134"/>
          </rPr>
          <t>aa:</t>
        </r>
        <r>
          <rPr>
            <sz val="9"/>
            <rFont val="宋体"/>
            <family val="3"/>
            <charset val="134"/>
          </rPr>
          <t xml:space="preserve">
如有其他方式，请用文字说明</t>
        </r>
      </text>
    </comment>
    <comment ref="Y6" authorId="0" shapeId="0" xr:uid="{00000000-0006-0000-2100-000003000000}">
      <text>
        <r>
          <rPr>
            <b/>
            <sz val="9"/>
            <rFont val="宋体"/>
            <family val="3"/>
            <charset val="134"/>
          </rPr>
          <t>aa:</t>
        </r>
        <r>
          <rPr>
            <sz val="9"/>
            <rFont val="宋体"/>
            <family val="3"/>
            <charset val="134"/>
          </rPr>
          <t xml:space="preserve">
账实不符，需文字补充说明</t>
        </r>
      </text>
    </comment>
    <comment ref="B7" authorId="1" shapeId="0" xr:uid="{00000000-0006-0000-2100-000004000000}">
      <text>
        <r>
          <rPr>
            <b/>
            <sz val="9"/>
            <rFont val="宋体"/>
            <family val="3"/>
            <charset val="134"/>
          </rPr>
          <t>chenjie:</t>
        </r>
        <r>
          <rPr>
            <sz val="9"/>
            <rFont val="宋体"/>
            <family val="3"/>
            <charset val="134"/>
          </rPr>
          <t xml:space="preserve">
填入债券名称如：“3年期国库券”、“5年期电力基金债券”等</t>
        </r>
      </text>
    </comment>
    <comment ref="C7" authorId="1" shapeId="0" xr:uid="{00000000-0006-0000-2100-000005000000}">
      <text>
        <r>
          <rPr>
            <b/>
            <sz val="9"/>
            <rFont val="宋体"/>
            <family val="3"/>
            <charset val="134"/>
          </rPr>
          <t>chenjie:</t>
        </r>
        <r>
          <rPr>
            <sz val="9"/>
            <rFont val="宋体"/>
            <family val="3"/>
            <charset val="134"/>
          </rPr>
          <t xml:space="preserve">
购买日</t>
        </r>
      </text>
    </comment>
    <comment ref="J7" authorId="1" shapeId="0" xr:uid="{00000000-0006-0000-2100-000006000000}">
      <text>
        <r>
          <rPr>
            <b/>
            <sz val="9"/>
            <rFont val="宋体"/>
            <family val="3"/>
            <charset val="134"/>
          </rPr>
          <t>chenjie:</t>
        </r>
        <r>
          <rPr>
            <sz val="9"/>
            <rFont val="宋体"/>
            <family val="3"/>
            <charset val="134"/>
          </rPr>
          <t xml:space="preserve">
设定抵押的债券应标明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W6" authorId="0" shapeId="0" xr:uid="{00000000-0006-0000-2200-000001000000}">
      <text>
        <r>
          <rPr>
            <b/>
            <sz val="9"/>
            <rFont val="宋体"/>
            <family val="3"/>
            <charset val="134"/>
          </rPr>
          <t>aa:</t>
        </r>
        <r>
          <rPr>
            <sz val="9"/>
            <rFont val="宋体"/>
            <family val="3"/>
            <charset val="134"/>
          </rPr>
          <t xml:space="preserve">
标注评估程序受限的处理方式</t>
        </r>
      </text>
    </comment>
    <comment ref="X6" authorId="0" shapeId="0" xr:uid="{00000000-0006-0000-2200-000002000000}">
      <text>
        <r>
          <rPr>
            <b/>
            <sz val="9"/>
            <rFont val="宋体"/>
            <family val="3"/>
            <charset val="134"/>
          </rPr>
          <t>aa:</t>
        </r>
        <r>
          <rPr>
            <sz val="9"/>
            <rFont val="宋体"/>
            <family val="3"/>
            <charset val="134"/>
          </rPr>
          <t xml:space="preserve">
如有其他方式，请用文字说明</t>
        </r>
      </text>
    </comment>
    <comment ref="Z6" authorId="0" shapeId="0" xr:uid="{00000000-0006-0000-2200-000003000000}">
      <text>
        <r>
          <rPr>
            <b/>
            <sz val="9"/>
            <rFont val="宋体"/>
            <family val="3"/>
            <charset val="134"/>
          </rPr>
          <t>aa:</t>
        </r>
        <r>
          <rPr>
            <sz val="9"/>
            <rFont val="宋体"/>
            <family val="3"/>
            <charset val="134"/>
          </rPr>
          <t xml:space="preserve">
账实不符，需文字补充说明</t>
        </r>
      </text>
    </comment>
    <comment ref="B7" authorId="1" shapeId="0" xr:uid="{00000000-0006-0000-2200-000004000000}">
      <text>
        <r>
          <rPr>
            <b/>
            <sz val="9"/>
            <rFont val="宋体"/>
            <family val="3"/>
            <charset val="134"/>
          </rPr>
          <t>chenjie:</t>
        </r>
        <r>
          <rPr>
            <sz val="9"/>
            <rFont val="宋体"/>
            <family val="3"/>
            <charset val="134"/>
          </rPr>
          <t xml:space="preserve">
根据具体资产内容填写</t>
        </r>
      </text>
    </comment>
    <comment ref="K7" authorId="1" shapeId="0" xr:uid="{00000000-0006-0000-2200-000005000000}">
      <text>
        <r>
          <rPr>
            <b/>
            <sz val="9"/>
            <rFont val="宋体"/>
            <family val="3"/>
            <charset val="134"/>
          </rPr>
          <t>chenjie:</t>
        </r>
        <r>
          <rPr>
            <sz val="9"/>
            <rFont val="宋体"/>
            <family val="3"/>
            <charset val="134"/>
          </rPr>
          <t xml:space="preserve">
因特殊原因转入的资产，应在备注栏简要说明原因，有可能发生损失的项目，应提供相关文件资料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chenjie</author>
    <author>aa</author>
  </authors>
  <commentList>
    <comment ref="B6" authorId="0" shapeId="0" xr:uid="{00000000-0006-0000-2500-000001000000}">
      <text>
        <r>
          <rPr>
            <b/>
            <sz val="9"/>
            <rFont val="宋体"/>
            <family val="3"/>
            <charset val="134"/>
          </rPr>
          <t>chenjie:</t>
        </r>
        <r>
          <rPr>
            <sz val="9"/>
            <rFont val="宋体"/>
            <family val="3"/>
            <charset val="134"/>
          </rPr>
          <t xml:space="preserve">
填列全称</t>
        </r>
      </text>
    </comment>
    <comment ref="C6" authorId="0" shapeId="0" xr:uid="{00000000-0006-0000-2500-000002000000}">
      <text>
        <r>
          <rPr>
            <b/>
            <sz val="9"/>
            <rFont val="宋体"/>
            <family val="3"/>
            <charset val="134"/>
          </rPr>
          <t>chenjie:</t>
        </r>
        <r>
          <rPr>
            <sz val="9"/>
            <rFont val="宋体"/>
            <family val="3"/>
            <charset val="134"/>
          </rPr>
          <t xml:space="preserve">
指国家股、法人股、流通股等</t>
        </r>
      </text>
    </comment>
    <comment ref="E6" authorId="0" shapeId="0" xr:uid="{00000000-0006-0000-2500-000003000000}">
      <text>
        <r>
          <rPr>
            <b/>
            <sz val="9"/>
            <rFont val="宋体"/>
            <family val="3"/>
            <charset val="134"/>
          </rPr>
          <t>chenjie:</t>
        </r>
        <r>
          <rPr>
            <sz val="9"/>
            <rFont val="宋体"/>
            <family val="3"/>
            <charset val="134"/>
          </rPr>
          <t xml:space="preserve">
指购买日或以其他方式（如非货币性交易换入、以债权换入等）取得股权的协议转让日</t>
        </r>
      </text>
    </comment>
    <comment ref="F6" authorId="0" shapeId="0" xr:uid="{00000000-0006-0000-2500-000004000000}">
      <text>
        <r>
          <rPr>
            <b/>
            <sz val="9"/>
            <rFont val="宋体"/>
            <family val="3"/>
            <charset val="134"/>
          </rPr>
          <t>chenjie:</t>
        </r>
        <r>
          <rPr>
            <sz val="9"/>
            <rFont val="宋体"/>
            <family val="3"/>
            <charset val="134"/>
          </rPr>
          <t xml:space="preserve">
与股权证一致</t>
        </r>
      </text>
    </comment>
    <comment ref="G6" authorId="0" shapeId="0" xr:uid="{00000000-0006-0000-2500-000005000000}">
      <text>
        <r>
          <rPr>
            <b/>
            <sz val="9"/>
            <rFont val="宋体"/>
            <family val="3"/>
            <charset val="134"/>
          </rPr>
          <t>chenjie:</t>
        </r>
        <r>
          <rPr>
            <sz val="9"/>
            <rFont val="宋体"/>
            <family val="3"/>
            <charset val="134"/>
          </rPr>
          <t xml:space="preserve">
与股权证一致</t>
        </r>
      </text>
    </comment>
    <comment ref="H6" authorId="0" shapeId="0" xr:uid="{00000000-0006-0000-2500-000006000000}">
      <text>
        <r>
          <rPr>
            <b/>
            <sz val="9"/>
            <rFont val="宋体"/>
            <family val="3"/>
            <charset val="134"/>
          </rPr>
          <t>chenjie:</t>
        </r>
        <r>
          <rPr>
            <sz val="9"/>
            <rFont val="宋体"/>
            <family val="3"/>
            <charset val="134"/>
          </rPr>
          <t xml:space="preserve">
指基准日收盘价</t>
        </r>
      </text>
    </comment>
    <comment ref="AC7" authorId="1" shapeId="0" xr:uid="{00000000-0006-0000-2500-000007000000}">
      <text>
        <r>
          <rPr>
            <b/>
            <sz val="9"/>
            <rFont val="宋体"/>
            <family val="3"/>
            <charset val="134"/>
          </rPr>
          <t>aa:</t>
        </r>
        <r>
          <rPr>
            <sz val="9"/>
            <rFont val="宋体"/>
            <family val="3"/>
            <charset val="134"/>
          </rPr>
          <t xml:space="preserve">
标注评估程序受限的处理方式</t>
        </r>
      </text>
    </comment>
    <comment ref="AD7" authorId="1" shapeId="0" xr:uid="{00000000-0006-0000-2500-000008000000}">
      <text>
        <r>
          <rPr>
            <b/>
            <sz val="9"/>
            <rFont val="宋体"/>
            <family val="3"/>
            <charset val="134"/>
          </rPr>
          <t>aa:</t>
        </r>
        <r>
          <rPr>
            <sz val="9"/>
            <rFont val="宋体"/>
            <family val="3"/>
            <charset val="134"/>
          </rPr>
          <t xml:space="preserve">
如有其他方式，请用文字说明</t>
        </r>
      </text>
    </comment>
    <comment ref="AF7" authorId="1" shapeId="0" xr:uid="{00000000-0006-0000-2500-000009000000}">
      <text>
        <r>
          <rPr>
            <b/>
            <sz val="9"/>
            <rFont val="宋体"/>
            <family val="3"/>
            <charset val="134"/>
          </rPr>
          <t>aa:</t>
        </r>
        <r>
          <rPr>
            <sz val="9"/>
            <rFont val="宋体"/>
            <family val="3"/>
            <charset val="134"/>
          </rPr>
          <t xml:space="preserve">
账实不符，需文字补充说明</t>
        </r>
      </text>
    </comment>
    <comment ref="AH7" authorId="1" shapeId="0" xr:uid="{00000000-0006-0000-2500-00000A000000}">
      <text>
        <r>
          <rPr>
            <b/>
            <sz val="9"/>
            <rFont val="宋体"/>
            <family val="3"/>
            <charset val="134"/>
          </rPr>
          <t>aa:</t>
        </r>
        <r>
          <rPr>
            <sz val="9"/>
            <rFont val="宋体"/>
            <family val="3"/>
            <charset val="134"/>
          </rPr>
          <t xml:space="preserve">
如权属不一致，需补充文字说明</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C7" authorId="0" shapeId="0" xr:uid="{00000000-0006-0000-2600-000001000000}">
      <text>
        <r>
          <rPr>
            <b/>
            <sz val="9"/>
            <rFont val="宋体"/>
            <family val="3"/>
            <charset val="134"/>
          </rPr>
          <t>aa:</t>
        </r>
        <r>
          <rPr>
            <sz val="9"/>
            <rFont val="宋体"/>
            <family val="3"/>
            <charset val="134"/>
          </rPr>
          <t xml:space="preserve">
标注评估程序受限的处理方式</t>
        </r>
      </text>
    </comment>
    <comment ref="AD7" authorId="0" shapeId="0" xr:uid="{00000000-0006-0000-2600-000002000000}">
      <text>
        <r>
          <rPr>
            <b/>
            <sz val="9"/>
            <rFont val="宋体"/>
            <family val="3"/>
            <charset val="134"/>
          </rPr>
          <t>aa:</t>
        </r>
        <r>
          <rPr>
            <sz val="9"/>
            <rFont val="宋体"/>
            <family val="3"/>
            <charset val="134"/>
          </rPr>
          <t xml:space="preserve">
如有其他方式，请用文字说明</t>
        </r>
      </text>
    </comment>
    <comment ref="AF7" authorId="0" shapeId="0" xr:uid="{00000000-0006-0000-2600-000003000000}">
      <text>
        <r>
          <rPr>
            <b/>
            <sz val="9"/>
            <rFont val="宋体"/>
            <family val="3"/>
            <charset val="134"/>
          </rPr>
          <t>aa:</t>
        </r>
        <r>
          <rPr>
            <sz val="9"/>
            <rFont val="宋体"/>
            <family val="3"/>
            <charset val="134"/>
          </rPr>
          <t xml:space="preserve">
账实不符，需文字补充说明</t>
        </r>
      </text>
    </comment>
    <comment ref="AH7" authorId="0" shapeId="0" xr:uid="{00000000-0006-0000-2600-000004000000}">
      <text>
        <r>
          <rPr>
            <b/>
            <sz val="9"/>
            <rFont val="宋体"/>
            <family val="3"/>
            <charset val="134"/>
          </rPr>
          <t>aa:</t>
        </r>
        <r>
          <rPr>
            <sz val="9"/>
            <rFont val="宋体"/>
            <family val="3"/>
            <charset val="134"/>
          </rPr>
          <t xml:space="preserve">
如权属不一致，需补充文字说明</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chenjie</author>
    <author>aa</author>
  </authors>
  <commentList>
    <comment ref="B6" authorId="0" shapeId="0" xr:uid="{00000000-0006-0000-2700-000001000000}">
      <text>
        <r>
          <rPr>
            <b/>
            <sz val="9"/>
            <rFont val="宋体"/>
            <family val="3"/>
            <charset val="134"/>
          </rPr>
          <t>chenjie:</t>
        </r>
        <r>
          <rPr>
            <sz val="9"/>
            <rFont val="宋体"/>
            <family val="3"/>
            <charset val="134"/>
          </rPr>
          <t xml:space="preserve">
填列全称</t>
        </r>
      </text>
    </comment>
    <comment ref="C6" authorId="0" shapeId="0" xr:uid="{00000000-0006-0000-2700-000002000000}">
      <text>
        <r>
          <rPr>
            <b/>
            <sz val="9"/>
            <rFont val="宋体"/>
            <family val="3"/>
            <charset val="134"/>
          </rPr>
          <t>如：XXXXX基金</t>
        </r>
      </text>
    </comment>
    <comment ref="E6" authorId="0" shapeId="0" xr:uid="{00000000-0006-0000-2700-000003000000}">
      <text>
        <r>
          <rPr>
            <b/>
            <sz val="9"/>
            <rFont val="宋体"/>
            <family val="3"/>
            <charset val="134"/>
          </rPr>
          <t>chenjie:</t>
        </r>
        <r>
          <rPr>
            <sz val="9"/>
            <rFont val="宋体"/>
            <family val="3"/>
            <charset val="134"/>
          </rPr>
          <t xml:space="preserve">
指购买日或以其他方式（如非货币性交易换入、以债权换入等）取得股权的协议转让日</t>
        </r>
      </text>
    </comment>
    <comment ref="F6" authorId="0" shapeId="0" xr:uid="{00000000-0006-0000-2700-000004000000}">
      <text>
        <r>
          <rPr>
            <b/>
            <sz val="9"/>
            <rFont val="宋体"/>
            <family val="3"/>
            <charset val="134"/>
          </rPr>
          <t>chenjie:</t>
        </r>
        <r>
          <rPr>
            <sz val="9"/>
            <rFont val="宋体"/>
            <family val="3"/>
            <charset val="134"/>
          </rPr>
          <t xml:space="preserve">
与股权证一致</t>
        </r>
      </text>
    </comment>
    <comment ref="G6" authorId="0" shapeId="0" xr:uid="{00000000-0006-0000-2700-000005000000}">
      <text>
        <r>
          <rPr>
            <b/>
            <sz val="9"/>
            <rFont val="宋体"/>
            <family val="3"/>
            <charset val="134"/>
          </rPr>
          <t>chenjie:</t>
        </r>
        <r>
          <rPr>
            <sz val="9"/>
            <rFont val="宋体"/>
            <family val="3"/>
            <charset val="134"/>
          </rPr>
          <t xml:space="preserve">
指基准日收盘价</t>
        </r>
      </text>
    </comment>
    <comment ref="AC7" authorId="1" shapeId="0" xr:uid="{00000000-0006-0000-2700-000006000000}">
      <text>
        <r>
          <rPr>
            <b/>
            <sz val="9"/>
            <rFont val="宋体"/>
            <family val="3"/>
            <charset val="134"/>
          </rPr>
          <t>aa:</t>
        </r>
        <r>
          <rPr>
            <sz val="9"/>
            <rFont val="宋体"/>
            <family val="3"/>
            <charset val="134"/>
          </rPr>
          <t xml:space="preserve">
标注评估程序受限的处理方式</t>
        </r>
      </text>
    </comment>
    <comment ref="AD7" authorId="1" shapeId="0" xr:uid="{00000000-0006-0000-2700-000007000000}">
      <text>
        <r>
          <rPr>
            <b/>
            <sz val="9"/>
            <rFont val="宋体"/>
            <family val="3"/>
            <charset val="134"/>
          </rPr>
          <t>aa:</t>
        </r>
        <r>
          <rPr>
            <sz val="9"/>
            <rFont val="宋体"/>
            <family val="3"/>
            <charset val="134"/>
          </rPr>
          <t xml:space="preserve">
如有其他方式，请用文字说明</t>
        </r>
      </text>
    </comment>
    <comment ref="AF7" authorId="1" shapeId="0" xr:uid="{00000000-0006-0000-2700-000008000000}">
      <text>
        <r>
          <rPr>
            <b/>
            <sz val="9"/>
            <rFont val="宋体"/>
            <family val="3"/>
            <charset val="134"/>
          </rPr>
          <t>aa:</t>
        </r>
        <r>
          <rPr>
            <sz val="9"/>
            <rFont val="宋体"/>
            <family val="3"/>
            <charset val="134"/>
          </rPr>
          <t xml:space="preserve">
账实不符，需文字补充说明</t>
        </r>
      </text>
    </comment>
    <comment ref="AH7" authorId="1" shapeId="0" xr:uid="{00000000-0006-0000-2700-000009000000}">
      <text>
        <r>
          <rPr>
            <b/>
            <sz val="9"/>
            <rFont val="宋体"/>
            <family val="3"/>
            <charset val="134"/>
          </rPr>
          <t>aa:</t>
        </r>
        <r>
          <rPr>
            <sz val="9"/>
            <rFont val="宋体"/>
            <family val="3"/>
            <charset val="134"/>
          </rPr>
          <t xml:space="preserve">
如权属不一致，需补充文字说明</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B7" authorId="0" shapeId="0" xr:uid="{00000000-0006-0000-2800-000001000000}">
      <text>
        <r>
          <rPr>
            <b/>
            <sz val="9"/>
            <rFont val="宋体"/>
            <family val="3"/>
            <charset val="134"/>
          </rPr>
          <t>aa:</t>
        </r>
        <r>
          <rPr>
            <sz val="9"/>
            <rFont val="宋体"/>
            <family val="3"/>
            <charset val="134"/>
          </rPr>
          <t xml:space="preserve">
标注评估程序受限的处理方式</t>
        </r>
      </text>
    </comment>
    <comment ref="AC7" authorId="0" shapeId="0" xr:uid="{00000000-0006-0000-2800-000002000000}">
      <text>
        <r>
          <rPr>
            <b/>
            <sz val="9"/>
            <rFont val="宋体"/>
            <family val="3"/>
            <charset val="134"/>
          </rPr>
          <t>aa:</t>
        </r>
        <r>
          <rPr>
            <sz val="9"/>
            <rFont val="宋体"/>
            <family val="3"/>
            <charset val="134"/>
          </rPr>
          <t xml:space="preserve">
如有其他方式，请用文字说明</t>
        </r>
      </text>
    </comment>
    <comment ref="AE7" authorId="0" shapeId="0" xr:uid="{00000000-0006-0000-2800-000003000000}">
      <text>
        <r>
          <rPr>
            <b/>
            <sz val="9"/>
            <rFont val="宋体"/>
            <family val="3"/>
            <charset val="134"/>
          </rPr>
          <t>aa:</t>
        </r>
        <r>
          <rPr>
            <sz val="9"/>
            <rFont val="宋体"/>
            <family val="3"/>
            <charset val="134"/>
          </rPr>
          <t xml:space="preserve">
账实不符，需文字补充说明</t>
        </r>
      </text>
    </comment>
    <comment ref="AG7" authorId="0" shapeId="0" xr:uid="{00000000-0006-0000-2800-000004000000}">
      <text>
        <r>
          <rPr>
            <b/>
            <sz val="9"/>
            <rFont val="宋体"/>
            <family val="3"/>
            <charset val="134"/>
          </rPr>
          <t>aa:</t>
        </r>
        <r>
          <rPr>
            <sz val="9"/>
            <rFont val="宋体"/>
            <family val="3"/>
            <charset val="134"/>
          </rPr>
          <t xml:space="preserve">
如权属不一致，需补充文字说明</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chenjie</author>
    <author>aa</author>
  </authors>
  <commentList>
    <comment ref="B6" authorId="0" shapeId="0" xr:uid="{00000000-0006-0000-2900-000001000000}">
      <text>
        <r>
          <rPr>
            <b/>
            <sz val="9"/>
            <rFont val="宋体"/>
            <family val="3"/>
            <charset val="134"/>
          </rPr>
          <t>chenjie:</t>
        </r>
        <r>
          <rPr>
            <sz val="9"/>
            <rFont val="宋体"/>
            <family val="3"/>
            <charset val="134"/>
          </rPr>
          <t xml:space="preserve">
债务单位名称应填列全称，不应以地名或不明确的简称或业务内容代替</t>
        </r>
      </text>
    </comment>
    <comment ref="C6" authorId="0" shapeId="0" xr:uid="{00000000-0006-0000-2900-000002000000}">
      <text>
        <r>
          <rPr>
            <b/>
            <sz val="9"/>
            <rFont val="宋体"/>
            <family val="3"/>
            <charset val="134"/>
          </rPr>
          <t>chenjie:</t>
        </r>
        <r>
          <rPr>
            <sz val="9"/>
            <rFont val="宋体"/>
            <family val="3"/>
            <charset val="134"/>
          </rPr>
          <t xml:space="preserve">
如：“租赁XXXXXX”等</t>
        </r>
      </text>
    </comment>
    <comment ref="D6" authorId="0" shapeId="0" xr:uid="{00000000-0006-0000-2900-000003000000}">
      <text>
        <r>
          <rPr>
            <b/>
            <sz val="9"/>
            <rFont val="宋体"/>
            <family val="3"/>
            <charset val="134"/>
          </rPr>
          <t>chenjie:</t>
        </r>
        <r>
          <rPr>
            <sz val="9"/>
            <rFont val="宋体"/>
            <family val="3"/>
            <charset val="134"/>
          </rPr>
          <t xml:space="preserve">
填列最后一笔借方发生额的日期；
日期填写形式(半角状态下)如：2002-6又如2001-11</t>
        </r>
      </text>
    </comment>
    <comment ref="M6" authorId="0" shapeId="0" xr:uid="{00000000-0006-0000-2900-000004000000}">
      <text>
        <r>
          <rPr>
            <b/>
            <sz val="9"/>
            <rFont val="宋体"/>
            <family val="3"/>
            <charset val="134"/>
          </rPr>
          <t>chenjie:</t>
        </r>
        <r>
          <rPr>
            <sz val="9"/>
            <rFont val="宋体"/>
            <family val="3"/>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 ref="Y7" authorId="1" shapeId="0" xr:uid="{00000000-0006-0000-2900-000005000000}">
      <text>
        <r>
          <rPr>
            <b/>
            <sz val="9"/>
            <rFont val="宋体"/>
            <family val="3"/>
            <charset val="134"/>
          </rPr>
          <t>aa:</t>
        </r>
        <r>
          <rPr>
            <sz val="9"/>
            <rFont val="宋体"/>
            <family val="3"/>
            <charset val="134"/>
          </rPr>
          <t xml:space="preserve">
标注评估程序受限的处理方式</t>
        </r>
      </text>
    </comment>
    <comment ref="Z7" authorId="1" shapeId="0" xr:uid="{00000000-0006-0000-2900-000006000000}">
      <text>
        <r>
          <rPr>
            <b/>
            <sz val="9"/>
            <rFont val="宋体"/>
            <family val="3"/>
            <charset val="134"/>
          </rPr>
          <t>aa:</t>
        </r>
        <r>
          <rPr>
            <sz val="9"/>
            <rFont val="宋体"/>
            <family val="3"/>
            <charset val="134"/>
          </rPr>
          <t xml:space="preserve">
如有其他方式，请用文字说明</t>
        </r>
      </text>
    </comment>
    <comment ref="AB7" authorId="1" shapeId="0" xr:uid="{00000000-0006-0000-2900-000007000000}">
      <text>
        <r>
          <rPr>
            <b/>
            <sz val="9"/>
            <rFont val="宋体"/>
            <family val="3"/>
            <charset val="134"/>
          </rPr>
          <t>aa:</t>
        </r>
        <r>
          <rPr>
            <sz val="9"/>
            <rFont val="宋体"/>
            <family val="3"/>
            <charset val="134"/>
          </rPr>
          <t xml:space="preserve">
账实不符，需文字补充说明</t>
        </r>
      </text>
    </comment>
    <comment ref="AD7" authorId="1" shapeId="0" xr:uid="{00000000-0006-0000-2900-000008000000}">
      <text>
        <r>
          <rPr>
            <b/>
            <sz val="9"/>
            <rFont val="宋体"/>
            <family val="3"/>
            <charset val="134"/>
          </rPr>
          <t>aa:</t>
        </r>
        <r>
          <rPr>
            <sz val="9"/>
            <rFont val="宋体"/>
            <family val="3"/>
            <charset val="134"/>
          </rPr>
          <t xml:space="preserve">
如权属不一致，需补充文字说明</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cyg</author>
    <author>aa</author>
  </authors>
  <commentList>
    <comment ref="G6" authorId="0" shapeId="0" xr:uid="{00000000-0006-0000-2A00-000001000000}">
      <text>
        <r>
          <rPr>
            <sz val="9"/>
            <rFont val="宋体"/>
            <family val="3"/>
            <charset val="134"/>
          </rPr>
          <t>成本法还是权益法？</t>
        </r>
      </text>
    </comment>
    <comment ref="AD7" authorId="1" shapeId="0" xr:uid="{00000000-0006-0000-2A00-000002000000}">
      <text>
        <r>
          <rPr>
            <b/>
            <sz val="9"/>
            <rFont val="宋体"/>
            <family val="3"/>
            <charset val="134"/>
          </rPr>
          <t>aa:</t>
        </r>
        <r>
          <rPr>
            <sz val="9"/>
            <rFont val="宋体"/>
            <family val="3"/>
            <charset val="134"/>
          </rPr>
          <t xml:space="preserve">
标注评估程序受限的处理方式</t>
        </r>
      </text>
    </comment>
    <comment ref="AE7" authorId="1" shapeId="0" xr:uid="{00000000-0006-0000-2A00-000003000000}">
      <text>
        <r>
          <rPr>
            <b/>
            <sz val="9"/>
            <rFont val="宋体"/>
            <family val="3"/>
            <charset val="134"/>
          </rPr>
          <t>aa:</t>
        </r>
        <r>
          <rPr>
            <sz val="9"/>
            <rFont val="宋体"/>
            <family val="3"/>
            <charset val="134"/>
          </rPr>
          <t xml:space="preserve">
如有其他方式，请用文字说明</t>
        </r>
      </text>
    </comment>
    <comment ref="AG7" authorId="1" shapeId="0" xr:uid="{00000000-0006-0000-2A00-000004000000}">
      <text>
        <r>
          <rPr>
            <b/>
            <sz val="9"/>
            <rFont val="宋体"/>
            <family val="3"/>
            <charset val="134"/>
          </rPr>
          <t>aa:</t>
        </r>
        <r>
          <rPr>
            <sz val="9"/>
            <rFont val="宋体"/>
            <family val="3"/>
            <charset val="134"/>
          </rPr>
          <t xml:space="preserve">
账实不符，需文字补充说明</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BT5" authorId="0" shapeId="0" xr:uid="{00000000-0006-0000-2B00-000001000000}">
      <text>
        <r>
          <rPr>
            <b/>
            <sz val="9"/>
            <rFont val="宋体"/>
            <family val="3"/>
            <charset val="134"/>
          </rPr>
          <t>aa:</t>
        </r>
        <r>
          <rPr>
            <sz val="9"/>
            <rFont val="宋体"/>
            <family val="3"/>
            <charset val="134"/>
          </rPr>
          <t xml:space="preserve">
以下情况重点分析；
1、重要、典型资产
2、状态特殊
3、增减值异常
4、近期购置</t>
        </r>
      </text>
    </comment>
    <comment ref="AS7" authorId="0" shapeId="0" xr:uid="{00000000-0006-0000-2B00-000002000000}">
      <text>
        <r>
          <rPr>
            <b/>
            <sz val="9"/>
            <rFont val="宋体"/>
            <family val="3"/>
            <charset val="134"/>
          </rPr>
          <t>aa:</t>
        </r>
        <r>
          <rPr>
            <sz val="9"/>
            <rFont val="宋体"/>
            <family val="3"/>
            <charset val="134"/>
          </rPr>
          <t xml:space="preserve">
标注评估程序受限的处理方式</t>
        </r>
      </text>
    </comment>
    <comment ref="AT7" authorId="0" shapeId="0" xr:uid="{00000000-0006-0000-2B00-000003000000}">
      <text>
        <r>
          <rPr>
            <b/>
            <sz val="9"/>
            <rFont val="宋体"/>
            <family val="3"/>
            <charset val="134"/>
          </rPr>
          <t>aa:</t>
        </r>
        <r>
          <rPr>
            <sz val="9"/>
            <rFont val="宋体"/>
            <family val="3"/>
            <charset val="134"/>
          </rPr>
          <t xml:space="preserve">
如有其他方式，请用文字说明</t>
        </r>
      </text>
    </comment>
    <comment ref="AV7" authorId="0" shapeId="0" xr:uid="{00000000-0006-0000-2B00-000004000000}">
      <text>
        <r>
          <rPr>
            <b/>
            <sz val="9"/>
            <rFont val="宋体"/>
            <family val="3"/>
            <charset val="134"/>
          </rPr>
          <t>aa:</t>
        </r>
        <r>
          <rPr>
            <sz val="9"/>
            <rFont val="宋体"/>
            <family val="3"/>
            <charset val="134"/>
          </rPr>
          <t xml:space="preserve">
账实不符，需文字补充说明</t>
        </r>
      </text>
    </comment>
    <comment ref="AX7" authorId="0" shapeId="0" xr:uid="{00000000-0006-0000-2B00-000005000000}">
      <text>
        <r>
          <rPr>
            <b/>
            <sz val="9"/>
            <rFont val="宋体"/>
            <family val="3"/>
            <charset val="134"/>
          </rPr>
          <t>aa:</t>
        </r>
        <r>
          <rPr>
            <sz val="9"/>
            <rFont val="宋体"/>
            <family val="3"/>
            <charset val="134"/>
          </rPr>
          <t xml:space="preserve">
如权属不一致，需补充文字说明</t>
        </r>
      </text>
    </comment>
    <comment ref="BC7" authorId="0" shapeId="0" xr:uid="{00000000-0006-0000-2B00-000006000000}">
      <text>
        <r>
          <rPr>
            <b/>
            <sz val="9"/>
            <rFont val="宋体"/>
            <family val="3"/>
            <charset val="134"/>
          </rPr>
          <t>aa:</t>
        </r>
        <r>
          <rPr>
            <sz val="9"/>
            <rFont val="宋体"/>
            <family val="3"/>
            <charset val="134"/>
          </rPr>
          <t xml:space="preserve">
如有其他依据，需文字说明
</t>
        </r>
      </text>
    </comment>
    <comment ref="BF7" authorId="0" shapeId="0" xr:uid="{00000000-0006-0000-2B00-000007000000}">
      <text>
        <r>
          <rPr>
            <b/>
            <sz val="9"/>
            <rFont val="宋体"/>
            <family val="3"/>
            <charset val="134"/>
          </rPr>
          <t>aa:</t>
        </r>
        <r>
          <rPr>
            <sz val="9"/>
            <rFont val="宋体"/>
            <family val="3"/>
            <charset val="134"/>
          </rPr>
          <t xml:space="preserve">
用于经济寿命年限
</t>
        </r>
      </text>
    </comment>
    <comment ref="BG7" authorId="0" shapeId="0" xr:uid="{00000000-0006-0000-2B00-000008000000}">
      <text>
        <r>
          <rPr>
            <b/>
            <sz val="9"/>
            <rFont val="宋体"/>
            <family val="3"/>
            <charset val="134"/>
          </rPr>
          <t>aa:</t>
        </r>
        <r>
          <rPr>
            <sz val="9"/>
            <rFont val="宋体"/>
            <family val="3"/>
            <charset val="134"/>
          </rPr>
          <t xml:space="preserve">
对企业填报的结构进行规范，以便确定耐用年限及重置单价</t>
        </r>
      </text>
    </comment>
    <comment ref="H8" authorId="1" shapeId="0" xr:uid="{00000000-0006-0000-2B00-000009000000}">
      <text>
        <r>
          <rPr>
            <b/>
            <sz val="9"/>
            <rFont val="宋体"/>
            <family val="3"/>
            <charset val="134"/>
          </rPr>
          <t>chenjie:</t>
        </r>
        <r>
          <rPr>
            <sz val="9"/>
            <rFont val="宋体"/>
            <family val="3"/>
            <charset val="134"/>
          </rPr>
          <t xml:space="preserve">
填写房产证编号,无证不填</t>
        </r>
      </text>
    </comment>
    <comment ref="L8" authorId="1" shapeId="0" xr:uid="{00000000-0006-0000-2B00-00000A000000}">
      <text>
        <r>
          <rPr>
            <b/>
            <sz val="9"/>
            <rFont val="宋体"/>
            <family val="3"/>
            <charset val="134"/>
          </rPr>
          <t>chenjie:</t>
        </r>
        <r>
          <rPr>
            <sz val="9"/>
            <rFont val="宋体"/>
            <family val="3"/>
            <charset val="134"/>
          </rPr>
          <t xml:space="preserve">
如：“砖混、钢混、框架、砖木、简易”等，各类型结构的定义参见填表说明。</t>
        </r>
      </text>
    </comment>
    <comment ref="M8" authorId="1" shapeId="0" xr:uid="{00000000-0006-0000-2B00-00000B000000}">
      <text>
        <r>
          <rPr>
            <b/>
            <sz val="9"/>
            <rFont val="宋体"/>
            <family val="3"/>
            <charset val="134"/>
          </rPr>
          <t>chenjie:</t>
        </r>
        <r>
          <rPr>
            <sz val="9"/>
            <rFont val="宋体"/>
            <family val="3"/>
            <charset val="134"/>
          </rPr>
          <t xml:space="preserve">
指竣工日期</t>
        </r>
      </text>
    </comment>
    <comment ref="N8" authorId="1" shapeId="0" xr:uid="{00000000-0006-0000-2B00-00000C000000}">
      <text>
        <r>
          <rPr>
            <b/>
            <sz val="9"/>
            <rFont val="宋体"/>
            <family val="3"/>
            <charset val="134"/>
          </rPr>
          <t>chenjie:</t>
        </r>
        <r>
          <rPr>
            <sz val="9"/>
            <rFont val="宋体"/>
            <family val="3"/>
            <charset val="134"/>
          </rPr>
          <t xml:space="preserve">
</t>
        </r>
        <r>
          <rPr>
            <sz val="12"/>
            <rFont val="宋体"/>
            <family val="3"/>
            <charset val="134"/>
          </rPr>
          <t>m</t>
        </r>
        <r>
          <rPr>
            <vertAlign val="superscript"/>
            <sz val="12"/>
            <rFont val="宋体"/>
            <family val="3"/>
            <charset val="134"/>
          </rPr>
          <t>2</t>
        </r>
        <r>
          <rPr>
            <sz val="9"/>
            <rFont val="宋体"/>
            <family val="3"/>
            <charset val="134"/>
          </rPr>
          <t>或</t>
        </r>
        <r>
          <rPr>
            <sz val="12"/>
            <rFont val="宋体"/>
            <family val="3"/>
            <charset val="134"/>
          </rPr>
          <t>m</t>
        </r>
        <r>
          <rPr>
            <vertAlign val="superscript"/>
            <sz val="12"/>
            <rFont val="宋体"/>
            <family val="3"/>
            <charset val="134"/>
          </rPr>
          <t>3</t>
        </r>
      </text>
    </comment>
    <comment ref="O8" authorId="1" shapeId="0" xr:uid="{00000000-0006-0000-2B00-00000D000000}">
      <text>
        <r>
          <rPr>
            <b/>
            <sz val="9"/>
            <rFont val="宋体"/>
            <family val="3"/>
            <charset val="134"/>
          </rPr>
          <t>chenjie:</t>
        </r>
        <r>
          <rPr>
            <sz val="9"/>
            <rFont val="宋体"/>
            <family val="3"/>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family val="3"/>
            <charset val="134"/>
          </rPr>
          <t>注意：</t>
        </r>
        <r>
          <rPr>
            <sz val="9"/>
            <rFont val="宋体"/>
            <family val="3"/>
            <charset val="134"/>
          </rPr>
          <t>在增加面积的同时，应增加帐面原值及净值，如果增加面积的相应价值未入帐，应同时在备注中注明未入帐部分的建筑面积。</t>
        </r>
      </text>
    </comment>
    <comment ref="AE8" authorId="1" shapeId="0" xr:uid="{00000000-0006-0000-2B00-00000E00000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L7" authorId="0" shapeId="0" xr:uid="{00000000-0006-0000-2C00-000001000000}">
      <text>
        <r>
          <rPr>
            <b/>
            <sz val="9"/>
            <rFont val="宋体"/>
            <family val="3"/>
            <charset val="134"/>
          </rPr>
          <t>aa:</t>
        </r>
        <r>
          <rPr>
            <sz val="9"/>
            <rFont val="宋体"/>
            <family val="3"/>
            <charset val="134"/>
          </rPr>
          <t xml:space="preserve">
标注评估程序受限的处理方式</t>
        </r>
      </text>
    </comment>
    <comment ref="AM7" authorId="0" shapeId="0" xr:uid="{00000000-0006-0000-2C00-000002000000}">
      <text>
        <r>
          <rPr>
            <b/>
            <sz val="9"/>
            <rFont val="宋体"/>
            <family val="3"/>
            <charset val="134"/>
          </rPr>
          <t>aa:</t>
        </r>
        <r>
          <rPr>
            <sz val="9"/>
            <rFont val="宋体"/>
            <family val="3"/>
            <charset val="134"/>
          </rPr>
          <t xml:space="preserve">
如有其他方式，请用文字说明</t>
        </r>
      </text>
    </comment>
    <comment ref="AO7" authorId="0" shapeId="0" xr:uid="{00000000-0006-0000-2C00-000003000000}">
      <text>
        <r>
          <rPr>
            <b/>
            <sz val="9"/>
            <rFont val="宋体"/>
            <family val="3"/>
            <charset val="134"/>
          </rPr>
          <t>aa:</t>
        </r>
        <r>
          <rPr>
            <sz val="9"/>
            <rFont val="宋体"/>
            <family val="3"/>
            <charset val="134"/>
          </rPr>
          <t xml:space="preserve">
账实不符，需文字补充说明</t>
        </r>
      </text>
    </comment>
    <comment ref="AQ7" authorId="0" shapeId="0" xr:uid="{00000000-0006-0000-2C00-000004000000}">
      <text>
        <r>
          <rPr>
            <b/>
            <sz val="9"/>
            <rFont val="宋体"/>
            <family val="3"/>
            <charset val="134"/>
          </rPr>
          <t>aa:</t>
        </r>
        <r>
          <rPr>
            <sz val="9"/>
            <rFont val="宋体"/>
            <family val="3"/>
            <charset val="134"/>
          </rPr>
          <t xml:space="preserve">
如权属不一致，需补充文字说明</t>
        </r>
      </text>
    </comment>
    <comment ref="AV7" authorId="0" shapeId="0" xr:uid="{00000000-0006-0000-2C00-000005000000}">
      <text>
        <r>
          <rPr>
            <b/>
            <sz val="9"/>
            <rFont val="宋体"/>
            <family val="3"/>
            <charset val="134"/>
          </rPr>
          <t>aa:</t>
        </r>
        <r>
          <rPr>
            <sz val="9"/>
            <rFont val="宋体"/>
            <family val="3"/>
            <charset val="134"/>
          </rPr>
          <t xml:space="preserve">
如有其他依据，需文字说明
</t>
        </r>
      </text>
    </comment>
    <comment ref="AY7" authorId="0" shapeId="0" xr:uid="{00000000-0006-0000-2C00-000006000000}">
      <text>
        <r>
          <rPr>
            <b/>
            <sz val="9"/>
            <rFont val="宋体"/>
            <family val="3"/>
            <charset val="134"/>
          </rPr>
          <t>aa:</t>
        </r>
        <r>
          <rPr>
            <sz val="9"/>
            <rFont val="宋体"/>
            <family val="3"/>
            <charset val="134"/>
          </rPr>
          <t xml:space="preserve">
用于经济寿命年限
</t>
        </r>
      </text>
    </comment>
    <comment ref="AZ7" authorId="0" shapeId="0" xr:uid="{00000000-0006-0000-2C00-000007000000}">
      <text>
        <r>
          <rPr>
            <b/>
            <sz val="9"/>
            <rFont val="宋体"/>
            <family val="3"/>
            <charset val="134"/>
          </rPr>
          <t>aa:</t>
        </r>
        <r>
          <rPr>
            <sz val="9"/>
            <rFont val="宋体"/>
            <family val="3"/>
            <charset val="134"/>
          </rPr>
          <t xml:space="preserve">
对企业填报的结构进行规范，以便确定耐用年限及重置单价</t>
        </r>
      </text>
    </comment>
    <comment ref="H8" authorId="1" shapeId="0" xr:uid="{00000000-0006-0000-2C00-000008000000}">
      <text>
        <r>
          <rPr>
            <b/>
            <sz val="9"/>
            <rFont val="宋体"/>
            <family val="3"/>
            <charset val="134"/>
          </rPr>
          <t>chenjie:</t>
        </r>
        <r>
          <rPr>
            <sz val="9"/>
            <rFont val="宋体"/>
            <family val="3"/>
            <charset val="134"/>
          </rPr>
          <t xml:space="preserve">
填写房产证编号,无证不填</t>
        </r>
      </text>
    </comment>
    <comment ref="L8" authorId="1" shapeId="0" xr:uid="{00000000-0006-0000-2C00-000009000000}">
      <text>
        <r>
          <rPr>
            <b/>
            <sz val="9"/>
            <rFont val="宋体"/>
            <family val="3"/>
            <charset val="134"/>
          </rPr>
          <t>chenjie:</t>
        </r>
        <r>
          <rPr>
            <sz val="9"/>
            <rFont val="宋体"/>
            <family val="3"/>
            <charset val="134"/>
          </rPr>
          <t xml:space="preserve">
如：“砖混、钢混、框架、砖木、简易”等，各类型结构的定义参见填表说明。</t>
        </r>
      </text>
    </comment>
    <comment ref="M8" authorId="1" shapeId="0" xr:uid="{00000000-0006-0000-2C00-00000A000000}">
      <text>
        <r>
          <rPr>
            <b/>
            <sz val="9"/>
            <rFont val="宋体"/>
            <family val="3"/>
            <charset val="134"/>
          </rPr>
          <t>chenjie:</t>
        </r>
        <r>
          <rPr>
            <sz val="9"/>
            <rFont val="宋体"/>
            <family val="3"/>
            <charset val="134"/>
          </rPr>
          <t xml:space="preserve">
指竣工日期</t>
        </r>
      </text>
    </comment>
    <comment ref="N8" authorId="1" shapeId="0" xr:uid="{00000000-0006-0000-2C00-00000B000000}">
      <text>
        <r>
          <rPr>
            <b/>
            <sz val="9"/>
            <rFont val="宋体"/>
            <family val="3"/>
            <charset val="134"/>
          </rPr>
          <t>chenjie:</t>
        </r>
        <r>
          <rPr>
            <sz val="9"/>
            <rFont val="宋体"/>
            <family val="3"/>
            <charset val="134"/>
          </rPr>
          <t xml:space="preserve">
</t>
        </r>
        <r>
          <rPr>
            <sz val="12"/>
            <rFont val="宋体"/>
            <family val="3"/>
            <charset val="134"/>
          </rPr>
          <t>m</t>
        </r>
        <r>
          <rPr>
            <vertAlign val="superscript"/>
            <sz val="12"/>
            <rFont val="宋体"/>
            <family val="3"/>
            <charset val="134"/>
          </rPr>
          <t>2</t>
        </r>
        <r>
          <rPr>
            <sz val="9"/>
            <rFont val="宋体"/>
            <family val="3"/>
            <charset val="134"/>
          </rPr>
          <t>或</t>
        </r>
        <r>
          <rPr>
            <sz val="12"/>
            <rFont val="宋体"/>
            <family val="3"/>
            <charset val="134"/>
          </rPr>
          <t>m</t>
        </r>
        <r>
          <rPr>
            <vertAlign val="superscript"/>
            <sz val="12"/>
            <rFont val="宋体"/>
            <family val="3"/>
            <charset val="134"/>
          </rPr>
          <t>3</t>
        </r>
      </text>
    </comment>
    <comment ref="O8" authorId="1" shapeId="0" xr:uid="{00000000-0006-0000-2C00-00000C000000}">
      <text>
        <r>
          <rPr>
            <b/>
            <sz val="9"/>
            <rFont val="宋体"/>
            <family val="3"/>
            <charset val="134"/>
          </rPr>
          <t>chenjie:</t>
        </r>
        <r>
          <rPr>
            <sz val="9"/>
            <rFont val="宋体"/>
            <family val="3"/>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family val="3"/>
            <charset val="134"/>
          </rPr>
          <t>注意：</t>
        </r>
        <r>
          <rPr>
            <sz val="9"/>
            <rFont val="宋体"/>
            <family val="3"/>
            <charset val="134"/>
          </rPr>
          <t>在增加面积的同时，应增加帐面原值及净值，如果增加面积的相应价值未入帐，应同时在备注中注明未入帐部分的建筑面积。</t>
        </r>
      </text>
    </comment>
    <comment ref="X8" authorId="1" shapeId="0" xr:uid="{00000000-0006-0000-2C00-00000D00000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J7" authorId="0" shapeId="0" xr:uid="{00000000-0006-0000-2D00-000001000000}">
      <text>
        <r>
          <rPr>
            <b/>
            <sz val="9"/>
            <rFont val="宋体"/>
            <family val="3"/>
            <charset val="134"/>
          </rPr>
          <t>aa:</t>
        </r>
        <r>
          <rPr>
            <sz val="9"/>
            <rFont val="宋体"/>
            <family val="3"/>
            <charset val="134"/>
          </rPr>
          <t xml:space="preserve">
标注评估程序受限的处理方式</t>
        </r>
      </text>
    </comment>
    <comment ref="AK7" authorId="0" shapeId="0" xr:uid="{00000000-0006-0000-2D00-000002000000}">
      <text>
        <r>
          <rPr>
            <b/>
            <sz val="9"/>
            <rFont val="宋体"/>
            <family val="3"/>
            <charset val="134"/>
          </rPr>
          <t>aa:</t>
        </r>
        <r>
          <rPr>
            <sz val="9"/>
            <rFont val="宋体"/>
            <family val="3"/>
            <charset val="134"/>
          </rPr>
          <t xml:space="preserve">
如有其他方式，请用文字说明</t>
        </r>
      </text>
    </comment>
    <comment ref="AM7" authorId="0" shapeId="0" xr:uid="{00000000-0006-0000-2D00-000003000000}">
      <text>
        <r>
          <rPr>
            <b/>
            <sz val="9"/>
            <rFont val="宋体"/>
            <family val="3"/>
            <charset val="134"/>
          </rPr>
          <t>aa:</t>
        </r>
        <r>
          <rPr>
            <sz val="9"/>
            <rFont val="宋体"/>
            <family val="3"/>
            <charset val="134"/>
          </rPr>
          <t xml:space="preserve">
账实不符，需文字补充说明</t>
        </r>
      </text>
    </comment>
    <comment ref="AO7" authorId="0" shapeId="0" xr:uid="{00000000-0006-0000-2D00-000004000000}">
      <text>
        <r>
          <rPr>
            <b/>
            <sz val="9"/>
            <rFont val="宋体"/>
            <family val="3"/>
            <charset val="134"/>
          </rPr>
          <t>aa:</t>
        </r>
        <r>
          <rPr>
            <sz val="9"/>
            <rFont val="宋体"/>
            <family val="3"/>
            <charset val="134"/>
          </rPr>
          <t xml:space="preserve">
如权属不一致，需补充文字说明</t>
        </r>
      </text>
    </comment>
    <comment ref="AT7" authorId="0" shapeId="0" xr:uid="{00000000-0006-0000-2D00-000005000000}">
      <text>
        <r>
          <rPr>
            <b/>
            <sz val="9"/>
            <rFont val="宋体"/>
            <family val="3"/>
            <charset val="134"/>
          </rPr>
          <t>aa:</t>
        </r>
        <r>
          <rPr>
            <sz val="9"/>
            <rFont val="宋体"/>
            <family val="3"/>
            <charset val="134"/>
          </rPr>
          <t xml:space="preserve">
如有其他依据，需文字说明
</t>
        </r>
      </text>
    </comment>
    <comment ref="AW7" authorId="0" shapeId="0" xr:uid="{00000000-0006-0000-2D00-000006000000}">
      <text>
        <r>
          <rPr>
            <b/>
            <sz val="9"/>
            <rFont val="宋体"/>
            <family val="3"/>
            <charset val="134"/>
          </rPr>
          <t>aa:</t>
        </r>
        <r>
          <rPr>
            <sz val="9"/>
            <rFont val="宋体"/>
            <family val="3"/>
            <charset val="134"/>
          </rPr>
          <t xml:space="preserve">
用于经济寿命年限
</t>
        </r>
      </text>
    </comment>
    <comment ref="AX7" authorId="0" shapeId="0" xr:uid="{00000000-0006-0000-2D00-000007000000}">
      <text>
        <r>
          <rPr>
            <b/>
            <sz val="9"/>
            <rFont val="宋体"/>
            <family val="3"/>
            <charset val="134"/>
          </rPr>
          <t>aa:</t>
        </r>
        <r>
          <rPr>
            <sz val="9"/>
            <rFont val="宋体"/>
            <family val="3"/>
            <charset val="134"/>
          </rPr>
          <t xml:space="preserve">
对企业填报的结构进行规范，以便确定耐用年限及重置单价</t>
        </r>
      </text>
    </comment>
    <comment ref="B8" authorId="1" shapeId="0" xr:uid="{00000000-0006-0000-2D00-000008000000}">
      <text>
        <r>
          <rPr>
            <b/>
            <sz val="9"/>
            <rFont val="宋体"/>
            <family val="3"/>
            <charset val="134"/>
          </rPr>
          <t>chenjie:</t>
        </r>
        <r>
          <rPr>
            <sz val="9"/>
            <rFont val="宋体"/>
            <family val="3"/>
            <charset val="134"/>
          </rPr>
          <t xml:space="preserve">
土地使用权证书的编号</t>
        </r>
      </text>
    </comment>
    <comment ref="F8" authorId="1" shapeId="0" xr:uid="{00000000-0006-0000-2D00-000009000000}">
      <text>
        <r>
          <rPr>
            <b/>
            <sz val="9"/>
            <rFont val="宋体"/>
            <family val="3"/>
            <charset val="134"/>
          </rPr>
          <t>chenjie:</t>
        </r>
        <r>
          <rPr>
            <sz val="9"/>
            <rFont val="宋体"/>
            <family val="3"/>
            <charset val="134"/>
          </rPr>
          <t xml:space="preserve">
所填内容应与土地证记录相符</t>
        </r>
      </text>
    </comment>
    <comment ref="G8" authorId="1" shapeId="0" xr:uid="{00000000-0006-0000-2D00-00000A000000}">
      <text>
        <r>
          <rPr>
            <b/>
            <sz val="9"/>
            <rFont val="宋体"/>
            <family val="3"/>
            <charset val="134"/>
          </rPr>
          <t>chenjie:</t>
        </r>
        <r>
          <rPr>
            <sz val="9"/>
            <rFont val="宋体"/>
            <family val="3"/>
            <charset val="134"/>
          </rPr>
          <t xml:space="preserve">
所填内容应与土地证记录相符</t>
        </r>
      </text>
    </comment>
    <comment ref="H8" authorId="1" shapeId="0" xr:uid="{00000000-0006-0000-2D00-00000B000000}">
      <text>
        <r>
          <rPr>
            <b/>
            <sz val="9"/>
            <rFont val="宋体"/>
            <family val="3"/>
            <charset val="134"/>
          </rPr>
          <t>chenjie:</t>
        </r>
        <r>
          <rPr>
            <sz val="9"/>
            <rFont val="宋体"/>
            <family val="3"/>
            <charset val="134"/>
          </rPr>
          <t xml:space="preserve">
所填内容应与土地证记录相符</t>
        </r>
      </text>
    </comment>
    <comment ref="J8" authorId="1" shapeId="0" xr:uid="{00000000-0006-0000-2D00-00000C000000}">
      <text>
        <r>
          <rPr>
            <b/>
            <sz val="9"/>
            <rFont val="宋体"/>
            <family val="3"/>
            <charset val="134"/>
          </rPr>
          <t>chenjie:</t>
        </r>
        <r>
          <rPr>
            <sz val="9"/>
            <rFont val="宋体"/>
            <family val="3"/>
            <charset val="134"/>
          </rPr>
          <t xml:space="preserve">
所填内容应与土地证记录相符</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N6" authorId="0" shapeId="0" xr:uid="{00000000-0006-0000-2E00-000001000000}">
      <text>
        <r>
          <rPr>
            <b/>
            <sz val="9"/>
            <rFont val="宋体"/>
            <family val="3"/>
            <charset val="134"/>
          </rPr>
          <t>aa:</t>
        </r>
        <r>
          <rPr>
            <sz val="9"/>
            <rFont val="宋体"/>
            <family val="3"/>
            <charset val="134"/>
          </rPr>
          <t xml:space="preserve">
标注评估程序受限的处理方式</t>
        </r>
      </text>
    </comment>
    <comment ref="AO6" authorId="0" shapeId="0" xr:uid="{00000000-0006-0000-2E00-000002000000}">
      <text>
        <r>
          <rPr>
            <b/>
            <sz val="9"/>
            <rFont val="宋体"/>
            <family val="3"/>
            <charset val="134"/>
          </rPr>
          <t>aa:</t>
        </r>
        <r>
          <rPr>
            <sz val="9"/>
            <rFont val="宋体"/>
            <family val="3"/>
            <charset val="134"/>
          </rPr>
          <t xml:space="preserve">
如有其他方式，请用文字说明</t>
        </r>
      </text>
    </comment>
    <comment ref="AQ6" authorId="0" shapeId="0" xr:uid="{00000000-0006-0000-2E00-000003000000}">
      <text>
        <r>
          <rPr>
            <b/>
            <sz val="9"/>
            <rFont val="宋体"/>
            <family val="3"/>
            <charset val="134"/>
          </rPr>
          <t>aa:</t>
        </r>
        <r>
          <rPr>
            <sz val="9"/>
            <rFont val="宋体"/>
            <family val="3"/>
            <charset val="134"/>
          </rPr>
          <t xml:space="preserve">
账实不符，需文字补充说明</t>
        </r>
      </text>
    </comment>
    <comment ref="AS6" authorId="0" shapeId="0" xr:uid="{00000000-0006-0000-2E00-000004000000}">
      <text>
        <r>
          <rPr>
            <b/>
            <sz val="9"/>
            <rFont val="宋体"/>
            <family val="3"/>
            <charset val="134"/>
          </rPr>
          <t>aa:</t>
        </r>
        <r>
          <rPr>
            <sz val="9"/>
            <rFont val="宋体"/>
            <family val="3"/>
            <charset val="134"/>
          </rPr>
          <t xml:space="preserve">
如权属不一致，需补充文字说明</t>
        </r>
      </text>
    </comment>
    <comment ref="AX6" authorId="0" shapeId="0" xr:uid="{00000000-0006-0000-2E00-000005000000}">
      <text>
        <r>
          <rPr>
            <b/>
            <sz val="9"/>
            <rFont val="宋体"/>
            <family val="3"/>
            <charset val="134"/>
          </rPr>
          <t>aa:</t>
        </r>
        <r>
          <rPr>
            <sz val="9"/>
            <rFont val="宋体"/>
            <family val="3"/>
            <charset val="134"/>
          </rPr>
          <t xml:space="preserve">
如有其他依据，需文字说明
</t>
        </r>
      </text>
    </comment>
    <comment ref="BA6" authorId="0" shapeId="0" xr:uid="{00000000-0006-0000-2E00-000006000000}">
      <text>
        <r>
          <rPr>
            <b/>
            <sz val="9"/>
            <rFont val="宋体"/>
            <family val="3"/>
            <charset val="134"/>
          </rPr>
          <t>aa:</t>
        </r>
        <r>
          <rPr>
            <sz val="9"/>
            <rFont val="宋体"/>
            <family val="3"/>
            <charset val="134"/>
          </rPr>
          <t xml:space="preserve">
用于经济寿命年限
</t>
        </r>
      </text>
    </comment>
    <comment ref="BB6" authorId="0" shapeId="0" xr:uid="{00000000-0006-0000-2E00-000007000000}">
      <text>
        <r>
          <rPr>
            <b/>
            <sz val="9"/>
            <rFont val="宋体"/>
            <family val="3"/>
            <charset val="134"/>
          </rPr>
          <t>aa:</t>
        </r>
        <r>
          <rPr>
            <sz val="9"/>
            <rFont val="宋体"/>
            <family val="3"/>
            <charset val="134"/>
          </rPr>
          <t xml:space="preserve">
对企业填报的结构进行规范，以便确定耐用年限及重置单价</t>
        </r>
      </text>
    </comment>
    <comment ref="B7" authorId="1" shapeId="0" xr:uid="{00000000-0006-0000-2E00-000008000000}">
      <text>
        <r>
          <rPr>
            <b/>
            <sz val="9"/>
            <rFont val="宋体"/>
            <family val="3"/>
            <charset val="134"/>
          </rPr>
          <t>chenjie:</t>
        </r>
        <r>
          <rPr>
            <sz val="9"/>
            <rFont val="宋体"/>
            <family val="3"/>
            <charset val="134"/>
          </rPr>
          <t xml:space="preserve">
土地使用权证书的编号</t>
        </r>
      </text>
    </comment>
    <comment ref="F7" authorId="1" shapeId="0" xr:uid="{00000000-0006-0000-2E00-000009000000}">
      <text>
        <r>
          <rPr>
            <b/>
            <sz val="9"/>
            <rFont val="宋体"/>
            <family val="3"/>
            <charset val="134"/>
          </rPr>
          <t>chenjie:</t>
        </r>
        <r>
          <rPr>
            <sz val="9"/>
            <rFont val="宋体"/>
            <family val="3"/>
            <charset val="134"/>
          </rPr>
          <t xml:space="preserve">
所填内容应与土地证记录相符</t>
        </r>
      </text>
    </comment>
    <comment ref="G7" authorId="1" shapeId="0" xr:uid="{00000000-0006-0000-2E00-00000A000000}">
      <text>
        <r>
          <rPr>
            <b/>
            <sz val="9"/>
            <rFont val="宋体"/>
            <family val="3"/>
            <charset val="134"/>
          </rPr>
          <t>chenjie:</t>
        </r>
        <r>
          <rPr>
            <sz val="9"/>
            <rFont val="宋体"/>
            <family val="3"/>
            <charset val="134"/>
          </rPr>
          <t xml:space="preserve">
所填内容应与土地证记录相符</t>
        </r>
      </text>
    </comment>
    <comment ref="H7" authorId="1" shapeId="0" xr:uid="{00000000-0006-0000-2E00-00000B000000}">
      <text>
        <r>
          <rPr>
            <b/>
            <sz val="9"/>
            <rFont val="宋体"/>
            <family val="3"/>
            <charset val="134"/>
          </rPr>
          <t>chenjie:</t>
        </r>
        <r>
          <rPr>
            <sz val="9"/>
            <rFont val="宋体"/>
            <family val="3"/>
            <charset val="134"/>
          </rPr>
          <t xml:space="preserve">
所填内容应与土地证记录相符</t>
        </r>
      </text>
    </comment>
    <comment ref="J7" authorId="1" shapeId="0" xr:uid="{00000000-0006-0000-2E00-00000C000000}">
      <text>
        <r>
          <rPr>
            <b/>
            <sz val="9"/>
            <rFont val="宋体"/>
            <family val="3"/>
            <charset val="134"/>
          </rPr>
          <t>chenjie:</t>
        </r>
        <r>
          <rPr>
            <sz val="9"/>
            <rFont val="宋体"/>
            <family val="3"/>
            <charset val="134"/>
          </rPr>
          <t xml:space="preserve">
所填内容应与土地证记录相符</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cyg</author>
  </authors>
  <commentList>
    <comment ref="T7" authorId="0" shapeId="0" xr:uid="{00000000-0006-0000-2F00-000001000000}">
      <text>
        <r>
          <rPr>
            <b/>
            <sz val="9"/>
            <rFont val="Tahoma"/>
            <family val="2"/>
          </rPr>
          <t>cyg:</t>
        </r>
        <r>
          <rPr>
            <sz val="9"/>
            <rFont val="Tahoma"/>
            <family val="2"/>
          </rPr>
          <t xml:space="preserve">
</t>
        </r>
        <r>
          <rPr>
            <sz val="9"/>
            <rFont val="宋体"/>
            <family val="3"/>
            <charset val="134"/>
          </rPr>
          <t>简易房、待报废、已拆除、近期计划拆除项、厂房中小房或操作间等。</t>
        </r>
      </text>
    </comment>
    <comment ref="AA7" authorId="0" shapeId="0" xr:uid="{00000000-0006-0000-2F00-000002000000}">
      <text>
        <r>
          <rPr>
            <b/>
            <sz val="9"/>
            <rFont val="Tahoma"/>
            <family val="2"/>
          </rPr>
          <t>cyg:</t>
        </r>
        <r>
          <rPr>
            <sz val="9"/>
            <rFont val="Tahoma"/>
            <family val="2"/>
          </rPr>
          <t xml:space="preserve">
</t>
        </r>
        <r>
          <rPr>
            <sz val="9"/>
            <rFont val="宋体"/>
            <family val="3"/>
            <charset val="134"/>
          </rPr>
          <t>指与填表单位名称、企业历史沿革旧用名等明显不符，或名称为攀钢集团单位外的。</t>
        </r>
      </text>
    </comment>
    <comment ref="T15" authorId="0" shapeId="0" xr:uid="{00000000-0006-0000-2F00-000003000000}">
      <text>
        <r>
          <rPr>
            <b/>
            <sz val="9"/>
            <rFont val="Tahoma"/>
            <family val="2"/>
          </rPr>
          <t>cyg:</t>
        </r>
        <r>
          <rPr>
            <sz val="9"/>
            <rFont val="Tahoma"/>
            <family val="2"/>
          </rPr>
          <t xml:space="preserve">
</t>
        </r>
        <r>
          <rPr>
            <sz val="9"/>
            <rFont val="宋体"/>
            <family val="3"/>
            <charset val="134"/>
          </rPr>
          <t>非上路车、厂内车、待报废车等</t>
        </r>
      </text>
    </comment>
    <comment ref="V15" authorId="0" shapeId="0" xr:uid="{00000000-0006-0000-2F00-000004000000}">
      <text>
        <r>
          <rPr>
            <b/>
            <sz val="9"/>
            <rFont val="Tahoma"/>
            <family val="2"/>
          </rPr>
          <t>cyg:</t>
        </r>
        <r>
          <rPr>
            <sz val="9"/>
            <rFont val="Tahoma"/>
            <family val="2"/>
          </rPr>
          <t xml:space="preserve">
</t>
        </r>
        <r>
          <rPr>
            <sz val="9"/>
            <rFont val="宋体"/>
            <family val="3"/>
            <charset val="134"/>
          </rPr>
          <t>指与填表单位名称、企业历史沿革旧用名等明显不符，或名称为攀钢集团单位外的。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aa</author>
    <author>chenjie</author>
    <author>cyg</author>
  </authors>
  <commentList>
    <comment ref="CT5" authorId="0" shapeId="0" xr:uid="{00000000-0006-0000-3000-000001000000}">
      <text>
        <r>
          <rPr>
            <b/>
            <sz val="9"/>
            <rFont val="宋体"/>
            <family val="3"/>
            <charset val="134"/>
          </rPr>
          <t>aa:</t>
        </r>
        <r>
          <rPr>
            <sz val="9"/>
            <rFont val="宋体"/>
            <family val="3"/>
            <charset val="134"/>
          </rPr>
          <t xml:space="preserve">
以下情况重点分析；
1、重要、典型资产
2、状态特殊
3、增减值异常
4、近期购置</t>
        </r>
      </text>
    </comment>
    <comment ref="AT7" authorId="0" shapeId="0" xr:uid="{00000000-0006-0000-3000-000002000000}">
      <text>
        <r>
          <rPr>
            <b/>
            <sz val="9"/>
            <rFont val="宋体"/>
            <family val="3"/>
            <charset val="134"/>
          </rPr>
          <t>aa:</t>
        </r>
        <r>
          <rPr>
            <sz val="9"/>
            <rFont val="宋体"/>
            <family val="3"/>
            <charset val="134"/>
          </rPr>
          <t xml:space="preserve">
标注评估程序受限的处理方式</t>
        </r>
      </text>
    </comment>
    <comment ref="AU7" authorId="0" shapeId="0" xr:uid="{00000000-0006-0000-3000-000003000000}">
      <text>
        <r>
          <rPr>
            <b/>
            <sz val="9"/>
            <rFont val="宋体"/>
            <family val="3"/>
            <charset val="134"/>
          </rPr>
          <t>aa:</t>
        </r>
        <r>
          <rPr>
            <sz val="9"/>
            <rFont val="宋体"/>
            <family val="3"/>
            <charset val="134"/>
          </rPr>
          <t xml:space="preserve">
如有其他方式，请用文字说明</t>
        </r>
      </text>
    </comment>
    <comment ref="AW7" authorId="0" shapeId="0" xr:uid="{00000000-0006-0000-3000-000004000000}">
      <text>
        <r>
          <rPr>
            <b/>
            <sz val="9"/>
            <rFont val="宋体"/>
            <family val="3"/>
            <charset val="134"/>
          </rPr>
          <t>aa:</t>
        </r>
        <r>
          <rPr>
            <sz val="9"/>
            <rFont val="宋体"/>
            <family val="3"/>
            <charset val="134"/>
          </rPr>
          <t xml:space="preserve">
账实不符，需文字补充说明</t>
        </r>
      </text>
    </comment>
    <comment ref="AY7" authorId="0" shapeId="0" xr:uid="{00000000-0006-0000-3000-000005000000}">
      <text>
        <r>
          <rPr>
            <b/>
            <sz val="9"/>
            <rFont val="宋体"/>
            <family val="3"/>
            <charset val="134"/>
          </rPr>
          <t>aa:</t>
        </r>
        <r>
          <rPr>
            <sz val="9"/>
            <rFont val="宋体"/>
            <family val="3"/>
            <charset val="134"/>
          </rPr>
          <t xml:space="preserve">
如权属不一致，需补充文字说明</t>
        </r>
      </text>
    </comment>
    <comment ref="BD7" authorId="0" shapeId="0" xr:uid="{00000000-0006-0000-3000-000006000000}">
      <text>
        <r>
          <rPr>
            <b/>
            <sz val="9"/>
            <rFont val="宋体"/>
            <family val="3"/>
            <charset val="134"/>
          </rPr>
          <t>aa:</t>
        </r>
        <r>
          <rPr>
            <sz val="9"/>
            <rFont val="宋体"/>
            <family val="3"/>
            <charset val="134"/>
          </rPr>
          <t xml:space="preserve">
如有其他依据，需文字说明
</t>
        </r>
      </text>
    </comment>
    <comment ref="BG7" authorId="0" shapeId="0" xr:uid="{00000000-0006-0000-3000-000007000000}">
      <text>
        <r>
          <rPr>
            <b/>
            <sz val="9"/>
            <rFont val="宋体"/>
            <family val="3"/>
            <charset val="134"/>
          </rPr>
          <t>aa:</t>
        </r>
        <r>
          <rPr>
            <sz val="9"/>
            <rFont val="宋体"/>
            <family val="3"/>
            <charset val="134"/>
          </rPr>
          <t xml:space="preserve">
用于经济寿命年限
</t>
        </r>
      </text>
    </comment>
    <comment ref="BH7" authorId="0" shapeId="0" xr:uid="{00000000-0006-0000-3000-000008000000}">
      <text>
        <r>
          <rPr>
            <b/>
            <sz val="9"/>
            <rFont val="宋体"/>
            <family val="3"/>
            <charset val="134"/>
          </rPr>
          <t>aa:</t>
        </r>
        <r>
          <rPr>
            <sz val="9"/>
            <rFont val="宋体"/>
            <family val="3"/>
            <charset val="134"/>
          </rPr>
          <t xml:space="preserve">
对企业填报的结构进行规范，以便确定耐用年限及重置单价</t>
        </r>
      </text>
    </comment>
    <comment ref="C8" authorId="1" shapeId="0" xr:uid="{00000000-0006-0000-3000-000009000000}">
      <text>
        <r>
          <rPr>
            <sz val="9"/>
            <rFont val="宋体"/>
            <family val="3"/>
            <charset val="134"/>
          </rPr>
          <t xml:space="preserve">填写房产证编号,无证填无证
</t>
        </r>
      </text>
    </comment>
    <comment ref="D8" authorId="2" shapeId="0" xr:uid="{00000000-0006-0000-3000-00000A000000}">
      <text>
        <r>
          <rPr>
            <b/>
            <sz val="9"/>
            <rFont val="Tahoma"/>
            <family val="2"/>
          </rPr>
          <t>cyg:</t>
        </r>
        <r>
          <rPr>
            <sz val="9"/>
            <rFont val="Tahoma"/>
            <family val="2"/>
          </rPr>
          <t xml:space="preserve">
</t>
        </r>
        <r>
          <rPr>
            <sz val="9"/>
            <rFont val="宋体"/>
            <family val="3"/>
            <charset val="134"/>
          </rPr>
          <t>指房产所座落的土地证号，如该房所座落的土地未办证不填</t>
        </r>
      </text>
    </comment>
    <comment ref="E8" authorId="2" shapeId="0" xr:uid="{00000000-0006-0000-3000-00000B000000}">
      <text>
        <r>
          <rPr>
            <b/>
            <sz val="9"/>
            <rFont val="Tahoma"/>
            <family val="2"/>
          </rPr>
          <t>cyg:</t>
        </r>
        <r>
          <rPr>
            <sz val="9"/>
            <rFont val="Tahoma"/>
            <family val="2"/>
          </rPr>
          <t xml:space="preserve">
</t>
        </r>
        <r>
          <rPr>
            <sz val="9"/>
            <rFont val="宋体"/>
            <family val="3"/>
            <charset val="134"/>
          </rPr>
          <t>指房产证上列明的产权人名称全称</t>
        </r>
      </text>
    </comment>
    <comment ref="I8" authorId="1" shapeId="0" xr:uid="{00000000-0006-0000-3000-00000C000000}">
      <text>
        <r>
          <rPr>
            <b/>
            <sz val="9"/>
            <rFont val="宋体"/>
            <family val="3"/>
            <charset val="134"/>
          </rPr>
          <t>chenjie:</t>
        </r>
        <r>
          <rPr>
            <sz val="9"/>
            <rFont val="宋体"/>
            <family val="3"/>
            <charset val="134"/>
          </rPr>
          <t xml:space="preserve">
如：“砖混、钢混、框架、砖木、简易”等，各类型结构的定义参见填表说明。</t>
        </r>
      </text>
    </comment>
    <comment ref="M8" authorId="1" shapeId="0" xr:uid="{00000000-0006-0000-3000-00000D000000}">
      <text>
        <r>
          <rPr>
            <b/>
            <sz val="9"/>
            <rFont val="宋体"/>
            <family val="3"/>
            <charset val="134"/>
          </rPr>
          <t>chenjie:</t>
        </r>
        <r>
          <rPr>
            <sz val="9"/>
            <rFont val="宋体"/>
            <family val="3"/>
            <charset val="134"/>
          </rPr>
          <t xml:space="preserve">
指竣工日期</t>
        </r>
      </text>
    </comment>
    <comment ref="AD8" authorId="1" shapeId="0" xr:uid="{00000000-0006-0000-3000-00000E00000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BV5" authorId="0" shapeId="0" xr:uid="{00000000-0006-0000-3100-000001000000}">
      <text>
        <r>
          <rPr>
            <b/>
            <sz val="9"/>
            <rFont val="宋体"/>
            <family val="3"/>
            <charset val="134"/>
          </rPr>
          <t>aa:</t>
        </r>
        <r>
          <rPr>
            <sz val="9"/>
            <rFont val="宋体"/>
            <family val="3"/>
            <charset val="134"/>
          </rPr>
          <t xml:space="preserve">
以下情况重点分析；
1、重要、典型资产
2、状态特殊
3、增减值异常
4、近期购置</t>
        </r>
      </text>
    </comment>
    <comment ref="AO7" authorId="0" shapeId="0" xr:uid="{00000000-0006-0000-3100-000002000000}">
      <text>
        <r>
          <rPr>
            <b/>
            <sz val="9"/>
            <rFont val="宋体"/>
            <family val="3"/>
            <charset val="134"/>
          </rPr>
          <t>aa:</t>
        </r>
        <r>
          <rPr>
            <sz val="9"/>
            <rFont val="宋体"/>
            <family val="3"/>
            <charset val="134"/>
          </rPr>
          <t xml:space="preserve">
标注评估程序受限的处理方式</t>
        </r>
      </text>
    </comment>
    <comment ref="AP7" authorId="0" shapeId="0" xr:uid="{00000000-0006-0000-3100-000003000000}">
      <text>
        <r>
          <rPr>
            <b/>
            <sz val="9"/>
            <rFont val="宋体"/>
            <family val="3"/>
            <charset val="134"/>
          </rPr>
          <t>aa:</t>
        </r>
        <r>
          <rPr>
            <sz val="9"/>
            <rFont val="宋体"/>
            <family val="3"/>
            <charset val="134"/>
          </rPr>
          <t xml:space="preserve">
如有其他方式，请用文字说明</t>
        </r>
      </text>
    </comment>
    <comment ref="AR7" authorId="0" shapeId="0" xr:uid="{00000000-0006-0000-3100-000004000000}">
      <text>
        <r>
          <rPr>
            <b/>
            <sz val="9"/>
            <rFont val="宋体"/>
            <family val="3"/>
            <charset val="134"/>
          </rPr>
          <t>aa:</t>
        </r>
        <r>
          <rPr>
            <sz val="9"/>
            <rFont val="宋体"/>
            <family val="3"/>
            <charset val="134"/>
          </rPr>
          <t xml:space="preserve">
账实不符，需文字补充说明</t>
        </r>
      </text>
    </comment>
    <comment ref="AT7" authorId="0" shapeId="0" xr:uid="{00000000-0006-0000-3100-000005000000}">
      <text>
        <r>
          <rPr>
            <b/>
            <sz val="9"/>
            <rFont val="宋体"/>
            <family val="3"/>
            <charset val="134"/>
          </rPr>
          <t>aa:</t>
        </r>
        <r>
          <rPr>
            <sz val="9"/>
            <rFont val="宋体"/>
            <family val="3"/>
            <charset val="134"/>
          </rPr>
          <t xml:space="preserve">
如权属不一致，需补充文字说明</t>
        </r>
      </text>
    </comment>
    <comment ref="AY7" authorId="0" shapeId="0" xr:uid="{00000000-0006-0000-3100-000006000000}">
      <text>
        <r>
          <rPr>
            <b/>
            <sz val="9"/>
            <rFont val="宋体"/>
            <family val="3"/>
            <charset val="134"/>
          </rPr>
          <t>aa:</t>
        </r>
        <r>
          <rPr>
            <sz val="9"/>
            <rFont val="宋体"/>
            <family val="3"/>
            <charset val="134"/>
          </rPr>
          <t xml:space="preserve">
如有其他依据，需文字说明
</t>
        </r>
      </text>
    </comment>
    <comment ref="BB7" authorId="0" shapeId="0" xr:uid="{00000000-0006-0000-3100-000007000000}">
      <text>
        <r>
          <rPr>
            <b/>
            <sz val="9"/>
            <rFont val="宋体"/>
            <family val="3"/>
            <charset val="134"/>
          </rPr>
          <t>aa:</t>
        </r>
        <r>
          <rPr>
            <sz val="9"/>
            <rFont val="宋体"/>
            <family val="3"/>
            <charset val="134"/>
          </rPr>
          <t xml:space="preserve">
用于经济寿命年限
</t>
        </r>
      </text>
    </comment>
    <comment ref="BC7" authorId="0" shapeId="0" xr:uid="{00000000-0006-0000-3100-000008000000}">
      <text>
        <r>
          <rPr>
            <b/>
            <sz val="9"/>
            <rFont val="宋体"/>
            <family val="3"/>
            <charset val="134"/>
          </rPr>
          <t>aa:</t>
        </r>
        <r>
          <rPr>
            <sz val="9"/>
            <rFont val="宋体"/>
            <family val="3"/>
            <charset val="134"/>
          </rPr>
          <t xml:space="preserve">
对企业填报的结构进行规范，以便确定耐用年限及重置单价</t>
        </r>
      </text>
    </comment>
    <comment ref="Y8" authorId="1" shapeId="0" xr:uid="{00000000-0006-0000-3100-000009000000}">
      <text>
        <r>
          <rPr>
            <b/>
            <sz val="9"/>
            <rFont val="宋体"/>
            <family val="3"/>
            <charset val="134"/>
          </rPr>
          <t>chenjie:</t>
        </r>
        <r>
          <rPr>
            <sz val="9"/>
            <rFont val="宋体"/>
            <family val="3"/>
            <charset val="134"/>
          </rPr>
          <t xml:space="preserv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BV5" authorId="0" shapeId="0" xr:uid="{00000000-0006-0000-3200-000001000000}">
      <text>
        <r>
          <rPr>
            <b/>
            <sz val="9"/>
            <rFont val="宋体"/>
            <family val="3"/>
            <charset val="134"/>
          </rPr>
          <t>aa:</t>
        </r>
        <r>
          <rPr>
            <sz val="9"/>
            <rFont val="宋体"/>
            <family val="3"/>
            <charset val="134"/>
          </rPr>
          <t xml:space="preserve">
以下情况重点分析；
1、重要、典型资产
2、状态特殊
3、增减值异常
4、近期购置</t>
        </r>
      </text>
    </comment>
    <comment ref="AO7" authorId="0" shapeId="0" xr:uid="{00000000-0006-0000-3200-000002000000}">
      <text>
        <r>
          <rPr>
            <b/>
            <sz val="9"/>
            <rFont val="宋体"/>
            <family val="3"/>
            <charset val="134"/>
          </rPr>
          <t>aa:</t>
        </r>
        <r>
          <rPr>
            <sz val="9"/>
            <rFont val="宋体"/>
            <family val="3"/>
            <charset val="134"/>
          </rPr>
          <t xml:space="preserve">
标注评估程序受限的处理方式</t>
        </r>
      </text>
    </comment>
    <comment ref="AP7" authorId="0" shapeId="0" xr:uid="{00000000-0006-0000-3200-000003000000}">
      <text>
        <r>
          <rPr>
            <b/>
            <sz val="9"/>
            <rFont val="宋体"/>
            <family val="3"/>
            <charset val="134"/>
          </rPr>
          <t>aa:</t>
        </r>
        <r>
          <rPr>
            <sz val="9"/>
            <rFont val="宋体"/>
            <family val="3"/>
            <charset val="134"/>
          </rPr>
          <t xml:space="preserve">
如有其他方式，请用文字说明</t>
        </r>
      </text>
    </comment>
    <comment ref="AR7" authorId="0" shapeId="0" xr:uid="{00000000-0006-0000-3200-000004000000}">
      <text>
        <r>
          <rPr>
            <b/>
            <sz val="9"/>
            <rFont val="宋体"/>
            <family val="3"/>
            <charset val="134"/>
          </rPr>
          <t>aa:</t>
        </r>
        <r>
          <rPr>
            <sz val="9"/>
            <rFont val="宋体"/>
            <family val="3"/>
            <charset val="134"/>
          </rPr>
          <t xml:space="preserve">
账实不符，需文字补充说明</t>
        </r>
      </text>
    </comment>
    <comment ref="AT7" authorId="0" shapeId="0" xr:uid="{00000000-0006-0000-3200-000005000000}">
      <text>
        <r>
          <rPr>
            <b/>
            <sz val="9"/>
            <rFont val="宋体"/>
            <family val="3"/>
            <charset val="134"/>
          </rPr>
          <t>aa:</t>
        </r>
        <r>
          <rPr>
            <sz val="9"/>
            <rFont val="宋体"/>
            <family val="3"/>
            <charset val="134"/>
          </rPr>
          <t xml:space="preserve">
如权属不一致，需补充文字说明</t>
        </r>
      </text>
    </comment>
    <comment ref="AY7" authorId="0" shapeId="0" xr:uid="{00000000-0006-0000-3200-000006000000}">
      <text>
        <r>
          <rPr>
            <b/>
            <sz val="9"/>
            <rFont val="宋体"/>
            <family val="3"/>
            <charset val="134"/>
          </rPr>
          <t>aa:</t>
        </r>
        <r>
          <rPr>
            <sz val="9"/>
            <rFont val="宋体"/>
            <family val="3"/>
            <charset val="134"/>
          </rPr>
          <t xml:space="preserve">
如有其他依据，需文字说明
</t>
        </r>
      </text>
    </comment>
    <comment ref="BB7" authorId="0" shapeId="0" xr:uid="{00000000-0006-0000-3200-000007000000}">
      <text>
        <r>
          <rPr>
            <b/>
            <sz val="9"/>
            <rFont val="宋体"/>
            <family val="3"/>
            <charset val="134"/>
          </rPr>
          <t>aa:</t>
        </r>
        <r>
          <rPr>
            <sz val="9"/>
            <rFont val="宋体"/>
            <family val="3"/>
            <charset val="134"/>
          </rPr>
          <t xml:space="preserve">
用于经济寿命年限
</t>
        </r>
      </text>
    </comment>
    <comment ref="BC7" authorId="0" shapeId="0" xr:uid="{00000000-0006-0000-3200-000008000000}">
      <text>
        <r>
          <rPr>
            <b/>
            <sz val="9"/>
            <rFont val="宋体"/>
            <family val="3"/>
            <charset val="134"/>
          </rPr>
          <t>aa:</t>
        </r>
        <r>
          <rPr>
            <sz val="9"/>
            <rFont val="宋体"/>
            <family val="3"/>
            <charset val="134"/>
          </rPr>
          <t xml:space="preserve">
对企业填报的结构进行规范，以便确定耐用年限及重置单价</t>
        </r>
      </text>
    </comment>
    <comment ref="C8" authorId="1" shapeId="0" xr:uid="{00000000-0006-0000-3200-000009000000}">
      <text>
        <r>
          <rPr>
            <b/>
            <sz val="9"/>
            <rFont val="宋体"/>
            <family val="3"/>
            <charset val="134"/>
          </rPr>
          <t>chenjie:</t>
        </r>
        <r>
          <rPr>
            <sz val="9"/>
            <rFont val="宋体"/>
            <family val="3"/>
            <charset val="134"/>
          </rPr>
          <t xml:space="preserve">
填写管道和沟槽的全称</t>
        </r>
      </text>
    </comment>
    <comment ref="G8" authorId="1" shapeId="0" xr:uid="{00000000-0006-0000-3200-00000A000000}">
      <text>
        <r>
          <rPr>
            <b/>
            <sz val="9"/>
            <rFont val="宋体"/>
            <family val="3"/>
            <charset val="134"/>
          </rPr>
          <t>chenjie:</t>
        </r>
        <r>
          <rPr>
            <sz val="9"/>
            <rFont val="宋体"/>
            <family val="3"/>
            <charset val="134"/>
          </rPr>
          <t xml:space="preserve">
长度、槽深、沟宽*沟厚管径*壁厚、材质、绝缘方式等应按图纸准确填写</t>
        </r>
      </text>
    </comment>
    <comment ref="H8" authorId="1" shapeId="0" xr:uid="{00000000-0006-0000-3200-00000B000000}">
      <text>
        <r>
          <rPr>
            <b/>
            <sz val="9"/>
            <rFont val="宋体"/>
            <family val="3"/>
            <charset val="134"/>
          </rPr>
          <t>chenjie:</t>
        </r>
        <r>
          <rPr>
            <sz val="9"/>
            <rFont val="宋体"/>
            <family val="3"/>
            <charset val="134"/>
          </rPr>
          <t xml:space="preserve">
如”砖、砼、钢管、砼管”等</t>
        </r>
      </text>
    </comment>
    <comment ref="J8" authorId="1" shapeId="0" xr:uid="{00000000-0006-0000-3200-00000C000000}">
      <text>
        <r>
          <rPr>
            <b/>
            <sz val="9"/>
            <rFont val="宋体"/>
            <family val="3"/>
            <charset val="134"/>
          </rPr>
          <t>chenjie:</t>
        </r>
        <r>
          <rPr>
            <sz val="9"/>
            <rFont val="宋体"/>
            <family val="3"/>
            <charset val="134"/>
          </rPr>
          <t xml:space="preserve">
指竣工日期</t>
        </r>
      </text>
    </comment>
    <comment ref="Y8" authorId="1" shapeId="0" xr:uid="{00000000-0006-0000-3200-00000D000000}">
      <text>
        <r>
          <rPr>
            <b/>
            <sz val="9"/>
            <rFont val="宋体"/>
            <family val="3"/>
            <charset val="134"/>
          </rPr>
          <t>chenjie:</t>
        </r>
        <r>
          <rPr>
            <sz val="9"/>
            <rFont val="宋体"/>
            <family val="3"/>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 xml:space="preserve"> </author>
    <author>aa</author>
    <author>cyg</author>
    <author>chenjie</author>
  </authors>
  <commentList>
    <comment ref="N6" authorId="0" shapeId="0" xr:uid="{00000000-0006-0000-3300-000001000000}">
      <text>
        <r>
          <rPr>
            <b/>
            <sz val="9"/>
            <rFont val="Tahoma"/>
            <family val="2"/>
          </rPr>
          <t xml:space="preserve"> :</t>
        </r>
        <r>
          <rPr>
            <sz val="9"/>
            <rFont val="Tahoma"/>
            <family val="2"/>
          </rPr>
          <t xml:space="preserve">
</t>
        </r>
      </text>
    </comment>
    <comment ref="O6" authorId="0" shapeId="0" xr:uid="{00000000-0006-0000-3300-000002000000}">
      <text>
        <r>
          <rPr>
            <b/>
            <sz val="9"/>
            <rFont val="Tahoma"/>
            <family val="2"/>
          </rPr>
          <t xml:space="preserve"> :</t>
        </r>
        <r>
          <rPr>
            <sz val="9"/>
            <rFont val="Tahoma"/>
            <family val="2"/>
          </rPr>
          <t xml:space="preserve">
</t>
        </r>
        <r>
          <rPr>
            <sz val="9"/>
            <rFont val="宋体"/>
            <family val="3"/>
            <charset val="134"/>
          </rPr>
          <t>是否含增值税，是否包含运费、安装调试费等</t>
        </r>
      </text>
    </comment>
    <comment ref="AR7" authorId="1" shapeId="0" xr:uid="{00000000-0006-0000-3300-000003000000}">
      <text>
        <r>
          <rPr>
            <b/>
            <sz val="9"/>
            <rFont val="宋体"/>
            <family val="3"/>
            <charset val="134"/>
          </rPr>
          <t>aa:</t>
        </r>
        <r>
          <rPr>
            <sz val="9"/>
            <rFont val="宋体"/>
            <family val="3"/>
            <charset val="134"/>
          </rPr>
          <t xml:space="preserve">
标注评估程序受限的处理方式</t>
        </r>
      </text>
    </comment>
    <comment ref="AS7" authorId="1" shapeId="0" xr:uid="{00000000-0006-0000-3300-000004000000}">
      <text>
        <r>
          <rPr>
            <b/>
            <sz val="9"/>
            <rFont val="宋体"/>
            <family val="3"/>
            <charset val="134"/>
          </rPr>
          <t>aa:</t>
        </r>
        <r>
          <rPr>
            <sz val="9"/>
            <rFont val="宋体"/>
            <family val="3"/>
            <charset val="134"/>
          </rPr>
          <t xml:space="preserve">
如有其他方式，请用文字说明</t>
        </r>
      </text>
    </comment>
    <comment ref="AU7" authorId="1" shapeId="0" xr:uid="{00000000-0006-0000-3300-000005000000}">
      <text>
        <r>
          <rPr>
            <b/>
            <sz val="9"/>
            <rFont val="宋体"/>
            <family val="3"/>
            <charset val="134"/>
          </rPr>
          <t>aa:</t>
        </r>
        <r>
          <rPr>
            <sz val="9"/>
            <rFont val="宋体"/>
            <family val="3"/>
            <charset val="134"/>
          </rPr>
          <t xml:space="preserve">
账实不符，需文字补充说明</t>
        </r>
      </text>
    </comment>
    <comment ref="AW7" authorId="1" shapeId="0" xr:uid="{00000000-0006-0000-3300-000006000000}">
      <text>
        <r>
          <rPr>
            <b/>
            <sz val="9"/>
            <rFont val="宋体"/>
            <family val="3"/>
            <charset val="134"/>
          </rPr>
          <t>aa:</t>
        </r>
        <r>
          <rPr>
            <sz val="9"/>
            <rFont val="宋体"/>
            <family val="3"/>
            <charset val="134"/>
          </rPr>
          <t xml:space="preserve">
如权属不一致，需补充文字说明</t>
        </r>
      </text>
    </comment>
    <comment ref="BB7" authorId="1" shapeId="0" xr:uid="{00000000-0006-0000-3300-000007000000}">
      <text>
        <r>
          <rPr>
            <b/>
            <sz val="9"/>
            <rFont val="宋体"/>
            <family val="3"/>
            <charset val="134"/>
          </rPr>
          <t>aa:</t>
        </r>
        <r>
          <rPr>
            <sz val="9"/>
            <rFont val="宋体"/>
            <family val="3"/>
            <charset val="134"/>
          </rPr>
          <t xml:space="preserve">
如有其他依据，需文字说明
</t>
        </r>
      </text>
    </comment>
    <comment ref="BE7" authorId="1" shapeId="0" xr:uid="{00000000-0006-0000-3300-000008000000}">
      <text>
        <r>
          <rPr>
            <b/>
            <sz val="9"/>
            <rFont val="宋体"/>
            <family val="3"/>
            <charset val="134"/>
          </rPr>
          <t>aa:</t>
        </r>
        <r>
          <rPr>
            <sz val="9"/>
            <rFont val="宋体"/>
            <family val="3"/>
            <charset val="134"/>
          </rPr>
          <t xml:space="preserve">
用于经济寿命年限
</t>
        </r>
      </text>
    </comment>
    <comment ref="BF7" authorId="1" shapeId="0" xr:uid="{00000000-0006-0000-3300-000009000000}">
      <text>
        <r>
          <rPr>
            <b/>
            <sz val="9"/>
            <rFont val="宋体"/>
            <family val="3"/>
            <charset val="134"/>
          </rPr>
          <t>aa:</t>
        </r>
        <r>
          <rPr>
            <sz val="9"/>
            <rFont val="宋体"/>
            <family val="3"/>
            <charset val="134"/>
          </rPr>
          <t xml:space="preserve">
对企业填报的结构进行规范，以便确定耐用年限及重置单价</t>
        </r>
      </text>
    </comment>
    <comment ref="D8" authorId="2" shapeId="0" xr:uid="{00000000-0006-0000-3300-00000A000000}">
      <text>
        <r>
          <rPr>
            <b/>
            <sz val="9"/>
            <rFont val="Tahoma"/>
            <family val="2"/>
          </rPr>
          <t>cyg:</t>
        </r>
        <r>
          <rPr>
            <sz val="9"/>
            <rFont val="Tahoma"/>
            <family val="2"/>
          </rPr>
          <t xml:space="preserve">
</t>
        </r>
        <r>
          <rPr>
            <sz val="9"/>
            <rFont val="宋体"/>
            <family val="3"/>
            <charset val="134"/>
          </rPr>
          <t>对于金属含量较高设备，除规格外，需补充填报</t>
        </r>
        <r>
          <rPr>
            <sz val="9"/>
            <rFont val="Tahoma"/>
            <family val="2"/>
          </rPr>
          <t>T</t>
        </r>
        <r>
          <rPr>
            <sz val="9"/>
            <rFont val="宋体"/>
            <family val="3"/>
            <charset val="134"/>
          </rPr>
          <t>重信息</t>
        </r>
      </text>
    </comment>
    <comment ref="AC8" authorId="3" shapeId="0" xr:uid="{00000000-0006-0000-3300-00000B00000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aa</author>
    <author>chenjie</author>
    <author>cyg</author>
  </authors>
  <commentList>
    <comment ref="AQ7" authorId="0" shapeId="0" xr:uid="{00000000-0006-0000-3400-000001000000}">
      <text>
        <r>
          <rPr>
            <b/>
            <sz val="9"/>
            <rFont val="宋体"/>
            <family val="3"/>
            <charset val="134"/>
          </rPr>
          <t>aa:</t>
        </r>
        <r>
          <rPr>
            <sz val="9"/>
            <rFont val="宋体"/>
            <family val="3"/>
            <charset val="134"/>
          </rPr>
          <t xml:space="preserve">
标注评估程序受限的处理方式</t>
        </r>
      </text>
    </comment>
    <comment ref="AR7" authorId="0" shapeId="0" xr:uid="{00000000-0006-0000-3400-000002000000}">
      <text>
        <r>
          <rPr>
            <b/>
            <sz val="9"/>
            <rFont val="宋体"/>
            <family val="3"/>
            <charset val="134"/>
          </rPr>
          <t>aa:</t>
        </r>
        <r>
          <rPr>
            <sz val="9"/>
            <rFont val="宋体"/>
            <family val="3"/>
            <charset val="134"/>
          </rPr>
          <t xml:space="preserve">
如有其他方式，请用文字说明</t>
        </r>
      </text>
    </comment>
    <comment ref="AT7" authorId="0" shapeId="0" xr:uid="{00000000-0006-0000-3400-000003000000}">
      <text>
        <r>
          <rPr>
            <b/>
            <sz val="9"/>
            <rFont val="宋体"/>
            <family val="3"/>
            <charset val="134"/>
          </rPr>
          <t>aa:</t>
        </r>
        <r>
          <rPr>
            <sz val="9"/>
            <rFont val="宋体"/>
            <family val="3"/>
            <charset val="134"/>
          </rPr>
          <t xml:space="preserve">
账实不符，需文字补充说明</t>
        </r>
      </text>
    </comment>
    <comment ref="AV7" authorId="0" shapeId="0" xr:uid="{00000000-0006-0000-3400-000004000000}">
      <text>
        <r>
          <rPr>
            <b/>
            <sz val="9"/>
            <rFont val="宋体"/>
            <family val="3"/>
            <charset val="134"/>
          </rPr>
          <t>aa:</t>
        </r>
        <r>
          <rPr>
            <sz val="9"/>
            <rFont val="宋体"/>
            <family val="3"/>
            <charset val="134"/>
          </rPr>
          <t xml:space="preserve">
如权属不一致，需补充文字说明</t>
        </r>
      </text>
    </comment>
    <comment ref="BA7" authorId="0" shapeId="0" xr:uid="{00000000-0006-0000-3400-000005000000}">
      <text>
        <r>
          <rPr>
            <b/>
            <sz val="9"/>
            <rFont val="宋体"/>
            <family val="3"/>
            <charset val="134"/>
          </rPr>
          <t>aa:</t>
        </r>
        <r>
          <rPr>
            <sz val="9"/>
            <rFont val="宋体"/>
            <family val="3"/>
            <charset val="134"/>
          </rPr>
          <t xml:space="preserve">
如有其他依据，需文字说明
</t>
        </r>
      </text>
    </comment>
    <comment ref="BD7" authorId="0" shapeId="0" xr:uid="{00000000-0006-0000-3400-000006000000}">
      <text>
        <r>
          <rPr>
            <b/>
            <sz val="9"/>
            <rFont val="宋体"/>
            <family val="3"/>
            <charset val="134"/>
          </rPr>
          <t>aa:</t>
        </r>
        <r>
          <rPr>
            <sz val="9"/>
            <rFont val="宋体"/>
            <family val="3"/>
            <charset val="134"/>
          </rPr>
          <t xml:space="preserve">
车辆分类，用于确定车辆年限
</t>
        </r>
      </text>
    </comment>
    <comment ref="BE7" authorId="0" shapeId="0" xr:uid="{00000000-0006-0000-3400-000007000000}">
      <text>
        <r>
          <rPr>
            <b/>
            <sz val="9"/>
            <rFont val="宋体"/>
            <family val="3"/>
            <charset val="134"/>
          </rPr>
          <t>aa:</t>
        </r>
        <r>
          <rPr>
            <sz val="9"/>
            <rFont val="宋体"/>
            <family val="3"/>
            <charset val="134"/>
          </rPr>
          <t xml:space="preserve">
对企业填报的结构进行规范，以便确定耐用年限及重置单价</t>
        </r>
      </text>
    </comment>
    <comment ref="C8" authorId="1" shapeId="0" xr:uid="{00000000-0006-0000-3400-000008000000}">
      <text>
        <r>
          <rPr>
            <b/>
            <sz val="9"/>
            <rFont val="宋体"/>
            <family val="3"/>
            <charset val="134"/>
          </rPr>
          <t>chenjie:</t>
        </r>
        <r>
          <rPr>
            <sz val="9"/>
            <rFont val="宋体"/>
            <family val="3"/>
            <charset val="134"/>
          </rPr>
          <t xml:space="preserve">
指当地交管部门颁发的车辆牌照号</t>
        </r>
      </text>
    </comment>
    <comment ref="D8" authorId="2" shapeId="0" xr:uid="{00000000-0006-0000-3400-000009000000}">
      <text>
        <r>
          <rPr>
            <b/>
            <sz val="9"/>
            <rFont val="Tahoma"/>
            <family val="2"/>
          </rPr>
          <t>cyg:</t>
        </r>
        <r>
          <rPr>
            <b/>
            <sz val="9"/>
            <rFont val="宋体"/>
            <family val="3"/>
            <charset val="134"/>
          </rPr>
          <t>按车辆行驶证载权利人名称填</t>
        </r>
      </text>
    </comment>
    <comment ref="E8" authorId="1" shapeId="0" xr:uid="{00000000-0006-0000-3400-00000A000000}">
      <text>
        <r>
          <rPr>
            <b/>
            <sz val="9"/>
            <rFont val="宋体"/>
            <family val="3"/>
            <charset val="134"/>
          </rPr>
          <t>chenjie:</t>
        </r>
        <r>
          <rPr>
            <sz val="9"/>
            <rFont val="宋体"/>
            <family val="3"/>
            <charset val="134"/>
          </rPr>
          <t xml:space="preserve">
按车辆行驶证表述的名称和型号填写</t>
        </r>
      </text>
    </comment>
    <comment ref="F8" authorId="1" shapeId="0" xr:uid="{00000000-0006-0000-3400-00000B000000}">
      <text>
        <r>
          <rPr>
            <b/>
            <sz val="9"/>
            <rFont val="宋体"/>
            <family val="3"/>
            <charset val="134"/>
          </rPr>
          <t>chenjie:</t>
        </r>
        <r>
          <rPr>
            <sz val="9"/>
            <rFont val="宋体"/>
            <family val="3"/>
            <charset val="134"/>
          </rPr>
          <t xml:space="preserve">
按车辆行驶证表述的名称和型号填写</t>
        </r>
      </text>
    </comment>
    <comment ref="G8" authorId="1" shapeId="0" xr:uid="{00000000-0006-0000-3400-00000C000000}">
      <text>
        <r>
          <rPr>
            <b/>
            <sz val="9"/>
            <rFont val="宋体"/>
            <family val="3"/>
            <charset val="134"/>
          </rPr>
          <t>chenjie:</t>
        </r>
        <r>
          <rPr>
            <sz val="9"/>
            <rFont val="宋体"/>
            <family val="3"/>
            <charset val="134"/>
          </rPr>
          <t xml:space="preserve">
按车辆铭牌填写，不得以地名或经销商名称替代</t>
        </r>
      </text>
    </comment>
    <comment ref="H8" authorId="1" shapeId="0" xr:uid="{00000000-0006-0000-3400-00000D000000}">
      <text>
        <r>
          <rPr>
            <b/>
            <sz val="9"/>
            <rFont val="宋体"/>
            <family val="3"/>
            <charset val="134"/>
          </rPr>
          <t>chenjie:</t>
        </r>
        <r>
          <rPr>
            <sz val="9"/>
            <rFont val="宋体"/>
            <family val="3"/>
            <charset val="134"/>
          </rPr>
          <t xml:space="preserve">
辆</t>
        </r>
      </text>
    </comment>
    <comment ref="J8" authorId="1" shapeId="0" xr:uid="{00000000-0006-0000-3400-00000E000000}">
      <text>
        <r>
          <rPr>
            <b/>
            <sz val="9"/>
            <rFont val="宋体"/>
            <family val="3"/>
            <charset val="134"/>
          </rPr>
          <t>chenjie:</t>
        </r>
        <r>
          <rPr>
            <sz val="9"/>
            <rFont val="宋体"/>
            <family val="3"/>
            <charset val="134"/>
          </rPr>
          <t xml:space="preserve">
指购买日期，如为二手车须填写原始购置日。日期填写形式(半角状态下)如：2002.6又如2001.11</t>
        </r>
      </text>
    </comment>
    <comment ref="K8" authorId="1" shapeId="0" xr:uid="{00000000-0006-0000-3400-00000F000000}">
      <text>
        <r>
          <rPr>
            <b/>
            <sz val="9"/>
            <rFont val="宋体"/>
            <family val="3"/>
            <charset val="134"/>
          </rPr>
          <t>chenjie:</t>
        </r>
        <r>
          <rPr>
            <sz val="9"/>
            <rFont val="宋体"/>
            <family val="3"/>
            <charset val="134"/>
          </rPr>
          <t xml:space="preserve">
投入使用的日期</t>
        </r>
      </text>
    </comment>
    <comment ref="M8" authorId="1" shapeId="0" xr:uid="{00000000-0006-0000-3400-000010000000}">
      <text>
        <r>
          <rPr>
            <b/>
            <sz val="9"/>
            <rFont val="宋体"/>
            <family val="3"/>
            <charset val="134"/>
          </rPr>
          <t>chenjie:</t>
        </r>
        <r>
          <rPr>
            <sz val="9"/>
            <rFont val="宋体"/>
            <family val="3"/>
            <charset val="134"/>
          </rPr>
          <t xml:space="preserve">
按里程表显示数填列，若里程表已损坏或不准确，按实际估测数填报</t>
        </r>
      </text>
    </comment>
    <comment ref="AB8" authorId="1" shapeId="0" xr:uid="{00000000-0006-0000-3400-000011000000}">
      <text>
        <r>
          <rPr>
            <b/>
            <sz val="9"/>
            <rFont val="宋体"/>
            <family val="3"/>
            <charset val="134"/>
          </rPr>
          <t>chenjie:</t>
        </r>
        <r>
          <rPr>
            <sz val="9"/>
            <rFont val="宋体"/>
            <family val="3"/>
            <charset val="134"/>
          </rPr>
          <t xml:space="preserve">
(1)对待报废、盘亏、帐外等运输车辆应在备注栏标明；(2)因折旧提超等原因造成负数余额的项目，应简述原因（3）其他</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aa</author>
    <author>sucheng</author>
    <author>chenjie</author>
  </authors>
  <commentList>
    <comment ref="AM7" authorId="0" shapeId="0" xr:uid="{00000000-0006-0000-3500-000001000000}">
      <text>
        <r>
          <rPr>
            <b/>
            <sz val="9"/>
            <rFont val="宋体"/>
            <family val="3"/>
            <charset val="134"/>
          </rPr>
          <t>aa:</t>
        </r>
        <r>
          <rPr>
            <sz val="9"/>
            <rFont val="宋体"/>
            <family val="3"/>
            <charset val="134"/>
          </rPr>
          <t xml:space="preserve">
标注评估程序受限的处理方式</t>
        </r>
      </text>
    </comment>
    <comment ref="AN7" authorId="0" shapeId="0" xr:uid="{00000000-0006-0000-3500-000002000000}">
      <text>
        <r>
          <rPr>
            <b/>
            <sz val="9"/>
            <rFont val="宋体"/>
            <family val="3"/>
            <charset val="134"/>
          </rPr>
          <t>aa:</t>
        </r>
        <r>
          <rPr>
            <sz val="9"/>
            <rFont val="宋体"/>
            <family val="3"/>
            <charset val="134"/>
          </rPr>
          <t xml:space="preserve">
如有其他方式，请用文字说明</t>
        </r>
      </text>
    </comment>
    <comment ref="AP7" authorId="0" shapeId="0" xr:uid="{00000000-0006-0000-3500-000003000000}">
      <text>
        <r>
          <rPr>
            <b/>
            <sz val="9"/>
            <rFont val="宋体"/>
            <family val="3"/>
            <charset val="134"/>
          </rPr>
          <t>aa:</t>
        </r>
        <r>
          <rPr>
            <sz val="9"/>
            <rFont val="宋体"/>
            <family val="3"/>
            <charset val="134"/>
          </rPr>
          <t xml:space="preserve">
账实不符，需文字补充说明</t>
        </r>
      </text>
    </comment>
    <comment ref="AR7" authorId="0" shapeId="0" xr:uid="{00000000-0006-0000-3500-000004000000}">
      <text>
        <r>
          <rPr>
            <b/>
            <sz val="9"/>
            <rFont val="宋体"/>
            <family val="3"/>
            <charset val="134"/>
          </rPr>
          <t>aa:</t>
        </r>
        <r>
          <rPr>
            <sz val="9"/>
            <rFont val="宋体"/>
            <family val="3"/>
            <charset val="134"/>
          </rPr>
          <t xml:space="preserve">
如权属不一致，需补充文字说明</t>
        </r>
      </text>
    </comment>
    <comment ref="AW7" authorId="0" shapeId="0" xr:uid="{00000000-0006-0000-3500-000005000000}">
      <text>
        <r>
          <rPr>
            <b/>
            <sz val="9"/>
            <rFont val="宋体"/>
            <family val="3"/>
            <charset val="134"/>
          </rPr>
          <t>aa:</t>
        </r>
        <r>
          <rPr>
            <sz val="9"/>
            <rFont val="宋体"/>
            <family val="3"/>
            <charset val="134"/>
          </rPr>
          <t xml:space="preserve">
如有其他依据，需文字说明
</t>
        </r>
      </text>
    </comment>
    <comment ref="AZ7" authorId="0" shapeId="0" xr:uid="{00000000-0006-0000-3500-000006000000}">
      <text>
        <r>
          <rPr>
            <b/>
            <sz val="9"/>
            <rFont val="宋体"/>
            <family val="3"/>
            <charset val="134"/>
          </rPr>
          <t>aa:</t>
        </r>
        <r>
          <rPr>
            <sz val="9"/>
            <rFont val="宋体"/>
            <family val="3"/>
            <charset val="134"/>
          </rPr>
          <t xml:space="preserve">
用于经济寿命年限
</t>
        </r>
      </text>
    </comment>
    <comment ref="BA7" authorId="0" shapeId="0" xr:uid="{00000000-0006-0000-3500-000007000000}">
      <text>
        <r>
          <rPr>
            <b/>
            <sz val="9"/>
            <rFont val="宋体"/>
            <family val="3"/>
            <charset val="134"/>
          </rPr>
          <t>aa:</t>
        </r>
        <r>
          <rPr>
            <sz val="9"/>
            <rFont val="宋体"/>
            <family val="3"/>
            <charset val="134"/>
          </rPr>
          <t xml:space="preserve">
对企业填报的结构进行规范，以便确定耐用年限及重置单价</t>
        </r>
      </text>
    </comment>
    <comment ref="B8" authorId="1" shapeId="0" xr:uid="{00000000-0006-0000-3500-000008000000}">
      <text>
        <r>
          <rPr>
            <b/>
            <sz val="9"/>
            <rFont val="宋体"/>
            <family val="3"/>
            <charset val="134"/>
          </rPr>
          <t>sucheng:</t>
        </r>
        <r>
          <rPr>
            <sz val="9"/>
            <rFont val="宋体"/>
            <family val="3"/>
            <charset val="134"/>
          </rPr>
          <t xml:space="preserve">
企业资产管理所使用的编号</t>
        </r>
      </text>
    </comment>
    <comment ref="C8" authorId="2" shapeId="0" xr:uid="{00000000-0006-0000-3500-000009000000}">
      <text>
        <r>
          <rPr>
            <b/>
            <sz val="9"/>
            <rFont val="宋体"/>
            <family val="3"/>
            <charset val="134"/>
          </rPr>
          <t>chenjie:</t>
        </r>
        <r>
          <rPr>
            <sz val="9"/>
            <rFont val="宋体"/>
            <family val="3"/>
            <charset val="134"/>
          </rPr>
          <t xml:space="preserve">
设备按单台（套）填列</t>
        </r>
      </text>
    </comment>
    <comment ref="D8" authorId="2" shapeId="0" xr:uid="{00000000-0006-0000-3500-00000A000000}">
      <text>
        <r>
          <rPr>
            <b/>
            <sz val="9"/>
            <rFont val="宋体"/>
            <family val="3"/>
            <charset val="134"/>
          </rPr>
          <t>chenjie:</t>
        </r>
        <r>
          <rPr>
            <sz val="9"/>
            <rFont val="宋体"/>
            <family val="3"/>
            <charset val="134"/>
          </rPr>
          <t xml:space="preserve">
按设备铭牌填写</t>
        </r>
      </text>
    </comment>
    <comment ref="E8" authorId="2" shapeId="0" xr:uid="{00000000-0006-0000-3500-00000B000000}">
      <text>
        <r>
          <rPr>
            <b/>
            <sz val="9"/>
            <rFont val="宋体"/>
            <family val="3"/>
            <charset val="134"/>
          </rPr>
          <t>chenjie:</t>
        </r>
        <r>
          <rPr>
            <sz val="9"/>
            <rFont val="宋体"/>
            <family val="3"/>
            <charset val="134"/>
          </rPr>
          <t xml:space="preserve">
按设备铭牌填写，不得以地名或经销商名称替代</t>
        </r>
      </text>
    </comment>
    <comment ref="F8" authorId="2" shapeId="0" xr:uid="{00000000-0006-0000-3500-00000C000000}">
      <text>
        <r>
          <rPr>
            <b/>
            <sz val="9"/>
            <rFont val="宋体"/>
            <family val="3"/>
            <charset val="134"/>
          </rPr>
          <t>chenjie:</t>
        </r>
        <r>
          <rPr>
            <sz val="9"/>
            <rFont val="宋体"/>
            <family val="3"/>
            <charset val="134"/>
          </rPr>
          <t xml:space="preserve">
台、件、套、个等</t>
        </r>
      </text>
    </comment>
    <comment ref="I8" authorId="2" shapeId="0" xr:uid="{00000000-0006-0000-3500-00000D000000}">
      <text>
        <r>
          <rPr>
            <b/>
            <sz val="9"/>
            <rFont val="宋体"/>
            <family val="3"/>
            <charset val="134"/>
          </rPr>
          <t>chenjie:</t>
        </r>
        <r>
          <rPr>
            <sz val="9"/>
            <rFont val="宋体"/>
            <family val="3"/>
            <charset val="134"/>
          </rPr>
          <t xml:space="preserve">
指购买设备日期，如为二手设备须填写原始购置日。日期填写形式(半角状态下)如：2002.6又如2001.11</t>
        </r>
      </text>
    </comment>
    <comment ref="J8" authorId="2" shapeId="0" xr:uid="{00000000-0006-0000-3500-00000E000000}">
      <text>
        <r>
          <rPr>
            <b/>
            <sz val="9"/>
            <rFont val="宋体"/>
            <family val="3"/>
            <charset val="134"/>
          </rPr>
          <t>chenjie:</t>
        </r>
        <r>
          <rPr>
            <sz val="9"/>
            <rFont val="宋体"/>
            <family val="3"/>
            <charset val="134"/>
          </rPr>
          <t xml:space="preserve">
设备投入使用的日期</t>
        </r>
      </text>
    </comment>
    <comment ref="Y8" authorId="2" shapeId="0" xr:uid="{00000000-0006-0000-3500-00000F000000}">
      <text>
        <r>
          <rPr>
            <b/>
            <sz val="9"/>
            <rFont val="宋体"/>
            <family val="3"/>
            <charset val="134"/>
          </rPr>
          <t>chenjie:</t>
        </r>
        <r>
          <rPr>
            <sz val="9"/>
            <rFont val="宋体"/>
            <family val="3"/>
            <charset val="134"/>
          </rPr>
          <t xml:space="preserve">
(1)对停用、不需用、待报废、淘汰、盘亏、盘盈等电子设备应在备注栏标明(2)因折旧提超等原因造成负数余额的项目，应简述原因(3)其他</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G7" authorId="0" shapeId="0" xr:uid="{00000000-0006-0000-3600-000001000000}">
      <text>
        <r>
          <rPr>
            <b/>
            <sz val="9"/>
            <rFont val="宋体"/>
            <family val="3"/>
            <charset val="134"/>
          </rPr>
          <t>aa:</t>
        </r>
        <r>
          <rPr>
            <sz val="9"/>
            <rFont val="宋体"/>
            <family val="3"/>
            <charset val="134"/>
          </rPr>
          <t xml:space="preserve">
标注评估程序受限的处理方式</t>
        </r>
      </text>
    </comment>
    <comment ref="AH7" authorId="0" shapeId="0" xr:uid="{00000000-0006-0000-3600-000002000000}">
      <text>
        <r>
          <rPr>
            <b/>
            <sz val="9"/>
            <rFont val="宋体"/>
            <family val="3"/>
            <charset val="134"/>
          </rPr>
          <t>aa:</t>
        </r>
        <r>
          <rPr>
            <sz val="9"/>
            <rFont val="宋体"/>
            <family val="3"/>
            <charset val="134"/>
          </rPr>
          <t xml:space="preserve">
如有其他方式，请用文字说明</t>
        </r>
      </text>
    </comment>
    <comment ref="AJ7" authorId="0" shapeId="0" xr:uid="{00000000-0006-0000-3600-000003000000}">
      <text>
        <r>
          <rPr>
            <b/>
            <sz val="9"/>
            <rFont val="宋体"/>
            <family val="3"/>
            <charset val="134"/>
          </rPr>
          <t>aa:</t>
        </r>
        <r>
          <rPr>
            <sz val="9"/>
            <rFont val="宋体"/>
            <family val="3"/>
            <charset val="134"/>
          </rPr>
          <t xml:space="preserve">
账实不符，需文字补充说明</t>
        </r>
      </text>
    </comment>
    <comment ref="AL7" authorId="0" shapeId="0" xr:uid="{00000000-0006-0000-3600-000004000000}">
      <text>
        <r>
          <rPr>
            <b/>
            <sz val="9"/>
            <rFont val="宋体"/>
            <family val="3"/>
            <charset val="134"/>
          </rPr>
          <t>aa:</t>
        </r>
        <r>
          <rPr>
            <sz val="9"/>
            <rFont val="宋体"/>
            <family val="3"/>
            <charset val="134"/>
          </rPr>
          <t xml:space="preserve">
如权属不一致，需补充文字说明</t>
        </r>
      </text>
    </comment>
    <comment ref="B8" authorId="1" shapeId="0" xr:uid="{00000000-0006-0000-3600-000005000000}">
      <text>
        <r>
          <rPr>
            <b/>
            <sz val="9"/>
            <rFont val="宋体"/>
            <family val="3"/>
            <charset val="134"/>
          </rPr>
          <t>chenjie:</t>
        </r>
        <r>
          <rPr>
            <sz val="9"/>
            <rFont val="宋体"/>
            <family val="3"/>
            <charset val="134"/>
          </rPr>
          <t xml:space="preserve">
土地使用权证书的编号</t>
        </r>
      </text>
    </comment>
    <comment ref="D8" authorId="1" shapeId="0" xr:uid="{00000000-0006-0000-3600-000006000000}">
      <text>
        <r>
          <rPr>
            <b/>
            <sz val="9"/>
            <rFont val="宋体"/>
            <family val="3"/>
            <charset val="134"/>
          </rPr>
          <t>chenjie:</t>
        </r>
        <r>
          <rPr>
            <sz val="9"/>
            <rFont val="宋体"/>
            <family val="3"/>
            <charset val="134"/>
          </rPr>
          <t xml:space="preserve">
所填内容应与土地证记录相符</t>
        </r>
      </text>
    </comment>
    <comment ref="F8" authorId="1" shapeId="0" xr:uid="{00000000-0006-0000-3600-000007000000}">
      <text>
        <r>
          <rPr>
            <b/>
            <sz val="9"/>
            <rFont val="宋体"/>
            <family val="3"/>
            <charset val="134"/>
          </rPr>
          <t>chenjie:</t>
        </r>
        <r>
          <rPr>
            <sz val="9"/>
            <rFont val="宋体"/>
            <family val="3"/>
            <charset val="134"/>
          </rPr>
          <t xml:space="preserve">
所填内容应与土地证记录相符</t>
        </r>
      </text>
    </comment>
    <comment ref="G8" authorId="1" shapeId="0" xr:uid="{00000000-0006-0000-3600-000008000000}">
      <text>
        <r>
          <rPr>
            <b/>
            <sz val="9"/>
            <rFont val="宋体"/>
            <family val="3"/>
            <charset val="134"/>
          </rPr>
          <t>chenjie:</t>
        </r>
        <r>
          <rPr>
            <sz val="9"/>
            <rFont val="宋体"/>
            <family val="3"/>
            <charset val="134"/>
          </rPr>
          <t xml:space="preserve">
所填内容应与土地证记录相符</t>
        </r>
      </text>
    </comment>
    <comment ref="I8" authorId="1" shapeId="0" xr:uid="{00000000-0006-0000-3600-000009000000}">
      <text>
        <r>
          <rPr>
            <b/>
            <sz val="9"/>
            <rFont val="宋体"/>
            <family val="3"/>
            <charset val="134"/>
          </rPr>
          <t>chenjie:</t>
        </r>
        <r>
          <rPr>
            <sz val="9"/>
            <rFont val="宋体"/>
            <family val="3"/>
            <charset val="134"/>
          </rPr>
          <t xml:space="preserve">
所填内容应与土地证记录相符</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chenjie</author>
    <author>aa</author>
  </authors>
  <commentList>
    <comment ref="G6" authorId="0" shapeId="0" xr:uid="{00000000-0006-0000-3900-000001000000}">
      <text>
        <r>
          <rPr>
            <b/>
            <sz val="9"/>
            <rFont val="宋体"/>
            <family val="3"/>
            <charset val="134"/>
          </rPr>
          <t>chenjie:</t>
        </r>
        <r>
          <rPr>
            <sz val="9"/>
            <rFont val="宋体"/>
            <family val="3"/>
            <charset val="134"/>
          </rPr>
          <t xml:space="preserve">
形象进度可以按工程施工进度的四个阶段考虑。（做完前期工程为一个阶段；动工已有一定时间为第二阶段；完成主体工程为第三阶段；由此到竣工为第四阶段。）</t>
        </r>
      </text>
    </comment>
    <comment ref="H6" authorId="0" shapeId="0" xr:uid="{00000000-0006-0000-3900-000002000000}">
      <text>
        <r>
          <rPr>
            <b/>
            <sz val="9"/>
            <rFont val="宋体"/>
            <family val="3"/>
            <charset val="134"/>
          </rPr>
          <t>chenjie:</t>
        </r>
        <r>
          <rPr>
            <sz val="9"/>
            <rFont val="宋体"/>
            <family val="3"/>
            <charset val="134"/>
          </rPr>
          <t xml:space="preserve">
指财务实际付款与合同总价款之比</t>
        </r>
      </text>
    </comment>
    <comment ref="AL7" authorId="1" shapeId="0" xr:uid="{00000000-0006-0000-3900-000003000000}">
      <text>
        <r>
          <rPr>
            <b/>
            <sz val="9"/>
            <rFont val="宋体"/>
            <family val="3"/>
            <charset val="134"/>
          </rPr>
          <t>aa:</t>
        </r>
        <r>
          <rPr>
            <sz val="9"/>
            <rFont val="宋体"/>
            <family val="3"/>
            <charset val="134"/>
          </rPr>
          <t xml:space="preserve">
标注评估程序受限的处理方式</t>
        </r>
      </text>
    </comment>
    <comment ref="AM7" authorId="1" shapeId="0" xr:uid="{00000000-0006-0000-3900-000004000000}">
      <text>
        <r>
          <rPr>
            <b/>
            <sz val="9"/>
            <rFont val="宋体"/>
            <family val="3"/>
            <charset val="134"/>
          </rPr>
          <t>aa:</t>
        </r>
        <r>
          <rPr>
            <sz val="9"/>
            <rFont val="宋体"/>
            <family val="3"/>
            <charset val="134"/>
          </rPr>
          <t xml:space="preserve">
如有其他方式，请用文字说明</t>
        </r>
      </text>
    </comment>
    <comment ref="AO7" authorId="1" shapeId="0" xr:uid="{00000000-0006-0000-3900-000005000000}">
      <text>
        <r>
          <rPr>
            <b/>
            <sz val="9"/>
            <rFont val="宋体"/>
            <family val="3"/>
            <charset val="134"/>
          </rPr>
          <t>aa:</t>
        </r>
        <r>
          <rPr>
            <sz val="9"/>
            <rFont val="宋体"/>
            <family val="3"/>
            <charset val="134"/>
          </rPr>
          <t xml:space="preserve">
账实不符，需文字补充说明</t>
        </r>
      </text>
    </comment>
    <comment ref="AQ7" authorId="1" shapeId="0" xr:uid="{00000000-0006-0000-3900-000006000000}">
      <text>
        <r>
          <rPr>
            <b/>
            <sz val="9"/>
            <rFont val="宋体"/>
            <family val="3"/>
            <charset val="134"/>
          </rPr>
          <t>aa:</t>
        </r>
        <r>
          <rPr>
            <sz val="9"/>
            <rFont val="宋体"/>
            <family val="3"/>
            <charset val="134"/>
          </rPr>
          <t xml:space="preserve">
如权属不一致，需补充文字说明</t>
        </r>
      </text>
    </comment>
    <comment ref="AX7" authorId="1" shapeId="0" xr:uid="{00000000-0006-0000-3900-000007000000}">
      <text>
        <r>
          <rPr>
            <b/>
            <sz val="9"/>
            <rFont val="宋体"/>
            <family val="3"/>
            <charset val="134"/>
          </rPr>
          <t>aa:</t>
        </r>
        <r>
          <rPr>
            <sz val="9"/>
            <rFont val="宋体"/>
            <family val="3"/>
            <charset val="134"/>
          </rPr>
          <t xml:space="preserve">
目前完工进度的合理工期</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aa</author>
    <author>chenjie</author>
    <author>cyg</author>
  </authors>
  <commentList>
    <comment ref="AT7" authorId="0" shapeId="0" xr:uid="{00000000-0006-0000-3A00-000001000000}">
      <text>
        <r>
          <rPr>
            <b/>
            <sz val="9"/>
            <rFont val="宋体"/>
            <family val="3"/>
            <charset val="134"/>
          </rPr>
          <t>aa:</t>
        </r>
        <r>
          <rPr>
            <sz val="9"/>
            <rFont val="宋体"/>
            <family val="3"/>
            <charset val="134"/>
          </rPr>
          <t xml:space="preserve">
标注评估程序受限的处理方式</t>
        </r>
      </text>
    </comment>
    <comment ref="AU7" authorId="0" shapeId="0" xr:uid="{00000000-0006-0000-3A00-000002000000}">
      <text>
        <r>
          <rPr>
            <b/>
            <sz val="9"/>
            <rFont val="宋体"/>
            <family val="3"/>
            <charset val="134"/>
          </rPr>
          <t>aa:</t>
        </r>
        <r>
          <rPr>
            <sz val="9"/>
            <rFont val="宋体"/>
            <family val="3"/>
            <charset val="134"/>
          </rPr>
          <t xml:space="preserve">
如有其他方式，请用文字说明</t>
        </r>
      </text>
    </comment>
    <comment ref="AW7" authorId="0" shapeId="0" xr:uid="{00000000-0006-0000-3A00-000003000000}">
      <text>
        <r>
          <rPr>
            <b/>
            <sz val="9"/>
            <rFont val="宋体"/>
            <family val="3"/>
            <charset val="134"/>
          </rPr>
          <t>aa:</t>
        </r>
        <r>
          <rPr>
            <sz val="9"/>
            <rFont val="宋体"/>
            <family val="3"/>
            <charset val="134"/>
          </rPr>
          <t xml:space="preserve">
账实不符，需文字补充说明</t>
        </r>
      </text>
    </comment>
    <comment ref="AY7" authorId="0" shapeId="0" xr:uid="{00000000-0006-0000-3A00-000004000000}">
      <text>
        <r>
          <rPr>
            <b/>
            <sz val="9"/>
            <rFont val="宋体"/>
            <family val="3"/>
            <charset val="134"/>
          </rPr>
          <t>aa:</t>
        </r>
        <r>
          <rPr>
            <sz val="9"/>
            <rFont val="宋体"/>
            <family val="3"/>
            <charset val="134"/>
          </rPr>
          <t xml:space="preserve">
如权属不一致，需补充文字说明</t>
        </r>
      </text>
    </comment>
    <comment ref="BG7" authorId="0" shapeId="0" xr:uid="{00000000-0006-0000-3A00-000005000000}">
      <text>
        <r>
          <rPr>
            <b/>
            <sz val="9"/>
            <rFont val="宋体"/>
            <family val="3"/>
            <charset val="134"/>
          </rPr>
          <t>aa:</t>
        </r>
        <r>
          <rPr>
            <sz val="9"/>
            <rFont val="宋体"/>
            <family val="3"/>
            <charset val="134"/>
          </rPr>
          <t xml:space="preserve">
目前完工进度的合理工期</t>
        </r>
      </text>
    </comment>
    <comment ref="B8" authorId="1" shapeId="0" xr:uid="{00000000-0006-0000-3A00-000006000000}">
      <text>
        <r>
          <rPr>
            <b/>
            <sz val="9"/>
            <rFont val="宋体"/>
            <family val="3"/>
            <charset val="134"/>
          </rPr>
          <t>chenjie:</t>
        </r>
        <r>
          <rPr>
            <sz val="9"/>
            <rFont val="宋体"/>
            <family val="3"/>
            <charset val="134"/>
          </rPr>
          <t xml:space="preserve">
请按照工程项目整理填列本表，不应按照财务入账时间顺序填列。</t>
        </r>
      </text>
    </comment>
    <comment ref="C8" authorId="2" shapeId="0" xr:uid="{00000000-0006-0000-3A00-000007000000}">
      <text>
        <r>
          <rPr>
            <sz val="9"/>
            <rFont val="宋体"/>
            <family val="3"/>
            <charset val="134"/>
          </rPr>
          <t>仅对于实际已达到预转固状态，而且实际投用时间在半年以上的列出主要设备名称、规格、数量三列信息。</t>
        </r>
      </text>
    </comment>
    <comment ref="D8" authorId="2" shapeId="0" xr:uid="{00000000-0006-0000-3A00-000008000000}">
      <text>
        <r>
          <rPr>
            <sz val="9"/>
            <rFont val="宋体"/>
            <family val="3"/>
            <charset val="134"/>
          </rPr>
          <t>仅对于实际已达到预转固状态，而且实际投用时间在半年以上的列出主要设备名称、规格、数量三列信息。</t>
        </r>
      </text>
    </comment>
    <comment ref="E8" authorId="2" shapeId="0" xr:uid="{00000000-0006-0000-3A00-000009000000}">
      <text>
        <r>
          <rPr>
            <sz val="9"/>
            <rFont val="宋体"/>
            <family val="3"/>
            <charset val="134"/>
          </rPr>
          <t>仅对于实际已达到预转固状态，而且实际投用时间在半年以上的列出主要设备名称、规格、数量三列信息。</t>
        </r>
      </text>
    </comment>
    <comment ref="AF8" authorId="1" shapeId="0" xr:uid="{00000000-0006-0000-3A00-00000A000000}">
      <text>
        <r>
          <rPr>
            <b/>
            <sz val="9"/>
            <rFont val="宋体"/>
            <family val="3"/>
            <charset val="134"/>
          </rPr>
          <t>chenjie:</t>
        </r>
        <r>
          <rPr>
            <sz val="9"/>
            <rFont val="宋体"/>
            <family val="3"/>
            <charset val="134"/>
          </rPr>
          <t xml:space="preserve">
处于非正常状态的在建工程项目应在备注栏标注在建工程的施工状况，如：“停建1年、季节性停建”等</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AH7" authorId="0" shapeId="0" xr:uid="{00000000-0006-0000-3B00-000001000000}">
      <text>
        <r>
          <rPr>
            <b/>
            <sz val="9"/>
            <rFont val="宋体"/>
            <family val="3"/>
            <charset val="134"/>
          </rPr>
          <t>aa:</t>
        </r>
        <r>
          <rPr>
            <sz val="9"/>
            <rFont val="宋体"/>
            <family val="3"/>
            <charset val="134"/>
          </rPr>
          <t xml:space="preserve">
标注评估程序受限的处理方式</t>
        </r>
      </text>
    </comment>
    <comment ref="AI7" authorId="0" shapeId="0" xr:uid="{00000000-0006-0000-3B00-000002000000}">
      <text>
        <r>
          <rPr>
            <b/>
            <sz val="9"/>
            <rFont val="宋体"/>
            <family val="3"/>
            <charset val="134"/>
          </rPr>
          <t>aa:</t>
        </r>
        <r>
          <rPr>
            <sz val="9"/>
            <rFont val="宋体"/>
            <family val="3"/>
            <charset val="134"/>
          </rPr>
          <t xml:space="preserve">
如有其他方式，请用文字说明</t>
        </r>
      </text>
    </comment>
    <comment ref="AK7" authorId="0" shapeId="0" xr:uid="{00000000-0006-0000-3B00-000003000000}">
      <text>
        <r>
          <rPr>
            <b/>
            <sz val="9"/>
            <rFont val="宋体"/>
            <family val="3"/>
            <charset val="134"/>
          </rPr>
          <t>aa:</t>
        </r>
        <r>
          <rPr>
            <sz val="9"/>
            <rFont val="宋体"/>
            <family val="3"/>
            <charset val="134"/>
          </rPr>
          <t xml:space="preserve">
账实不符，需文字补充说明</t>
        </r>
      </text>
    </comment>
    <comment ref="AM7" authorId="0" shapeId="0" xr:uid="{00000000-0006-0000-3B00-000004000000}">
      <text>
        <r>
          <rPr>
            <b/>
            <sz val="9"/>
            <rFont val="宋体"/>
            <family val="3"/>
            <charset val="134"/>
          </rPr>
          <t>aa:</t>
        </r>
        <r>
          <rPr>
            <sz val="9"/>
            <rFont val="宋体"/>
            <family val="3"/>
            <charset val="134"/>
          </rPr>
          <t xml:space="preserve">
如权属不一致，需补充文字说明</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W6" authorId="0" shapeId="0" xr:uid="{00000000-0006-0000-3C00-000001000000}">
      <text>
        <r>
          <rPr>
            <b/>
            <sz val="9"/>
            <rFont val="宋体"/>
            <family val="3"/>
            <charset val="134"/>
          </rPr>
          <t>aa:</t>
        </r>
        <r>
          <rPr>
            <sz val="9"/>
            <rFont val="宋体"/>
            <family val="3"/>
            <charset val="134"/>
          </rPr>
          <t xml:space="preserve">
标注评估程序受限的处理方式</t>
        </r>
      </text>
    </comment>
    <comment ref="X6" authorId="0" shapeId="0" xr:uid="{00000000-0006-0000-3C00-000002000000}">
      <text>
        <r>
          <rPr>
            <b/>
            <sz val="9"/>
            <rFont val="宋体"/>
            <family val="3"/>
            <charset val="134"/>
          </rPr>
          <t>aa:</t>
        </r>
        <r>
          <rPr>
            <sz val="9"/>
            <rFont val="宋体"/>
            <family val="3"/>
            <charset val="134"/>
          </rPr>
          <t xml:space="preserve">
如有其他方式，请用文字说明</t>
        </r>
      </text>
    </comment>
    <comment ref="Z6" authorId="0" shapeId="0" xr:uid="{00000000-0006-0000-3C00-000003000000}">
      <text>
        <r>
          <rPr>
            <b/>
            <sz val="9"/>
            <rFont val="宋体"/>
            <family val="3"/>
            <charset val="134"/>
          </rPr>
          <t>aa:</t>
        </r>
        <r>
          <rPr>
            <sz val="9"/>
            <rFont val="宋体"/>
            <family val="3"/>
            <charset val="134"/>
          </rPr>
          <t xml:space="preserve">
账实不符，需文字补充说明</t>
        </r>
      </text>
    </comment>
    <comment ref="B7" authorId="1" shapeId="0" xr:uid="{00000000-0006-0000-3C00-000004000000}">
      <text>
        <r>
          <rPr>
            <b/>
            <sz val="9"/>
            <rFont val="宋体"/>
            <family val="3"/>
            <charset val="134"/>
          </rPr>
          <t>chenjie:</t>
        </r>
        <r>
          <rPr>
            <sz val="9"/>
            <rFont val="宋体"/>
            <family val="3"/>
            <charset val="134"/>
          </rPr>
          <t xml:space="preserve">
填列转入固定资产实物名称及规格型号，如“报废油罐汽车HQG5吨1辆”、“出售CA6140.2M普通车床1台”等</t>
        </r>
      </text>
    </comment>
    <comment ref="F7" authorId="1" shapeId="0" xr:uid="{00000000-0006-0000-3C00-000005000000}">
      <text>
        <r>
          <rPr>
            <b/>
            <sz val="9"/>
            <rFont val="宋体"/>
            <family val="3"/>
            <charset val="134"/>
          </rPr>
          <t>chenjie:</t>
        </r>
        <r>
          <rPr>
            <sz val="9"/>
            <rFont val="宋体"/>
            <family val="3"/>
            <charset val="134"/>
          </rPr>
          <t xml:space="preserve">
发生日期为转入时间</t>
        </r>
      </text>
    </comment>
    <comment ref="M7" authorId="1" shapeId="0" xr:uid="{00000000-0006-0000-3C00-000006000000}">
      <text>
        <r>
          <rPr>
            <b/>
            <sz val="9"/>
            <rFont val="宋体"/>
            <family val="3"/>
            <charset val="134"/>
          </rPr>
          <t>chenjie:</t>
        </r>
        <r>
          <rPr>
            <sz val="9"/>
            <rFont val="宋体"/>
            <family val="3"/>
            <charset val="134"/>
          </rPr>
          <t xml:space="preserve">
简要注明基准日资产清理状况（如“已清理完毕”、“清理净损失”、“清理收入”等</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U8" authorId="0" shapeId="0" xr:uid="{00000000-0006-0000-3D00-00000100000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I7" authorId="0" shapeId="0" xr:uid="{00000000-0006-0000-3E00-000001000000}">
      <text>
        <r>
          <rPr>
            <b/>
            <sz val="9"/>
            <rFont val="宋体"/>
            <family val="3"/>
            <charset val="134"/>
          </rPr>
          <t>aa:</t>
        </r>
        <r>
          <rPr>
            <sz val="9"/>
            <rFont val="宋体"/>
            <family val="3"/>
            <charset val="134"/>
          </rPr>
          <t xml:space="preserve">
标注评估程序受限的处理方式</t>
        </r>
      </text>
    </comment>
    <comment ref="AJ7" authorId="0" shapeId="0" xr:uid="{00000000-0006-0000-3E00-000002000000}">
      <text>
        <r>
          <rPr>
            <b/>
            <sz val="9"/>
            <rFont val="宋体"/>
            <family val="3"/>
            <charset val="134"/>
          </rPr>
          <t>aa:</t>
        </r>
        <r>
          <rPr>
            <sz val="9"/>
            <rFont val="宋体"/>
            <family val="3"/>
            <charset val="134"/>
          </rPr>
          <t xml:space="preserve">
如有其他方式，请用文字说明</t>
        </r>
      </text>
    </comment>
    <comment ref="AL7" authorId="0" shapeId="0" xr:uid="{00000000-0006-0000-3E00-000003000000}">
      <text>
        <r>
          <rPr>
            <b/>
            <sz val="9"/>
            <rFont val="宋体"/>
            <family val="3"/>
            <charset val="134"/>
          </rPr>
          <t>aa:</t>
        </r>
        <r>
          <rPr>
            <sz val="9"/>
            <rFont val="宋体"/>
            <family val="3"/>
            <charset val="134"/>
          </rPr>
          <t xml:space="preserve">
账实不符，需文字补充说明</t>
        </r>
      </text>
    </comment>
    <comment ref="AN7" authorId="0" shapeId="0" xr:uid="{00000000-0006-0000-3E00-000004000000}">
      <text>
        <r>
          <rPr>
            <b/>
            <sz val="9"/>
            <rFont val="宋体"/>
            <family val="3"/>
            <charset val="134"/>
          </rPr>
          <t>aa:</t>
        </r>
        <r>
          <rPr>
            <sz val="9"/>
            <rFont val="宋体"/>
            <family val="3"/>
            <charset val="134"/>
          </rPr>
          <t xml:space="preserve">
如权属不一致，需补充文字说明</t>
        </r>
      </text>
    </comment>
    <comment ref="V8" authorId="1" shapeId="0" xr:uid="{00000000-0006-0000-3E00-00000500000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H6" authorId="0" shapeId="0" xr:uid="{00000000-0006-0000-4000-000001000000}">
      <text>
        <r>
          <rPr>
            <b/>
            <sz val="9"/>
            <rFont val="宋体"/>
            <family val="3"/>
            <charset val="134"/>
          </rPr>
          <t>aa:</t>
        </r>
        <r>
          <rPr>
            <sz val="9"/>
            <rFont val="宋体"/>
            <family val="3"/>
            <charset val="134"/>
          </rPr>
          <t xml:space="preserve">
标注评估程序受限的处理方式</t>
        </r>
      </text>
    </comment>
    <comment ref="AI6" authorId="0" shapeId="0" xr:uid="{00000000-0006-0000-4000-000002000000}">
      <text>
        <r>
          <rPr>
            <b/>
            <sz val="9"/>
            <rFont val="宋体"/>
            <family val="3"/>
            <charset val="134"/>
          </rPr>
          <t>aa:</t>
        </r>
        <r>
          <rPr>
            <sz val="9"/>
            <rFont val="宋体"/>
            <family val="3"/>
            <charset val="134"/>
          </rPr>
          <t xml:space="preserve">
如有其他方式，请用文字说明</t>
        </r>
      </text>
    </comment>
    <comment ref="AK6" authorId="0" shapeId="0" xr:uid="{00000000-0006-0000-4000-000003000000}">
      <text>
        <r>
          <rPr>
            <b/>
            <sz val="9"/>
            <rFont val="宋体"/>
            <family val="3"/>
            <charset val="134"/>
          </rPr>
          <t>aa:</t>
        </r>
        <r>
          <rPr>
            <sz val="9"/>
            <rFont val="宋体"/>
            <family val="3"/>
            <charset val="134"/>
          </rPr>
          <t xml:space="preserve">
账实不符，需文字补充说明</t>
        </r>
      </text>
    </comment>
    <comment ref="AM6" authorId="0" shapeId="0" xr:uid="{00000000-0006-0000-4000-000004000000}">
      <text>
        <r>
          <rPr>
            <b/>
            <sz val="9"/>
            <rFont val="宋体"/>
            <family val="3"/>
            <charset val="134"/>
          </rPr>
          <t>aa:</t>
        </r>
        <r>
          <rPr>
            <sz val="9"/>
            <rFont val="宋体"/>
            <family val="3"/>
            <charset val="134"/>
          </rPr>
          <t xml:space="preserve">
如权属不一致，需补充文字说明</t>
        </r>
      </text>
    </comment>
    <comment ref="B7" authorId="1" shapeId="0" xr:uid="{00000000-0006-0000-4000-000005000000}">
      <text>
        <r>
          <rPr>
            <b/>
            <sz val="9"/>
            <rFont val="宋体"/>
            <family val="3"/>
            <charset val="134"/>
          </rPr>
          <t>chenjie:</t>
        </r>
        <r>
          <rPr>
            <sz val="9"/>
            <rFont val="宋体"/>
            <family val="3"/>
            <charset val="134"/>
          </rPr>
          <t xml:space="preserve">
土地使用权证书的编号</t>
        </r>
      </text>
    </comment>
    <comment ref="D7" authorId="1" shapeId="0" xr:uid="{00000000-0006-0000-4000-000006000000}">
      <text>
        <r>
          <rPr>
            <b/>
            <sz val="9"/>
            <rFont val="宋体"/>
            <family val="3"/>
            <charset val="134"/>
          </rPr>
          <t>chenjie:</t>
        </r>
        <r>
          <rPr>
            <sz val="9"/>
            <rFont val="宋体"/>
            <family val="3"/>
            <charset val="134"/>
          </rPr>
          <t xml:space="preserve">
所填内容应与土地证记录相符</t>
        </r>
      </text>
    </comment>
    <comment ref="F7" authorId="1" shapeId="0" xr:uid="{00000000-0006-0000-4000-000007000000}">
      <text>
        <r>
          <rPr>
            <b/>
            <sz val="9"/>
            <rFont val="宋体"/>
            <family val="3"/>
            <charset val="134"/>
          </rPr>
          <t>chenjie:</t>
        </r>
        <r>
          <rPr>
            <sz val="9"/>
            <rFont val="宋体"/>
            <family val="3"/>
            <charset val="134"/>
          </rPr>
          <t xml:space="preserve">
所填内容应与土地证记录相符</t>
        </r>
      </text>
    </comment>
    <comment ref="G7" authorId="1" shapeId="0" xr:uid="{00000000-0006-0000-4000-000008000000}">
      <text>
        <r>
          <rPr>
            <b/>
            <sz val="9"/>
            <rFont val="宋体"/>
            <family val="3"/>
            <charset val="134"/>
          </rPr>
          <t>chenjie:</t>
        </r>
        <r>
          <rPr>
            <sz val="9"/>
            <rFont val="宋体"/>
            <family val="3"/>
            <charset val="134"/>
          </rPr>
          <t xml:space="preserve">
所填内容应与土地证记录相符</t>
        </r>
      </text>
    </comment>
    <comment ref="J7" authorId="1" shapeId="0" xr:uid="{00000000-0006-0000-4000-000009000000}">
      <text>
        <r>
          <rPr>
            <b/>
            <sz val="9"/>
            <rFont val="宋体"/>
            <family val="3"/>
            <charset val="134"/>
          </rPr>
          <t>chenjie:</t>
        </r>
        <r>
          <rPr>
            <sz val="9"/>
            <rFont val="宋体"/>
            <family val="3"/>
            <charset val="134"/>
          </rPr>
          <t xml:space="preserve">
所填内容应与土地证记录相符</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AC6" authorId="0" shapeId="0" xr:uid="{00000000-0006-0000-4100-000001000000}">
      <text>
        <r>
          <rPr>
            <b/>
            <sz val="9"/>
            <rFont val="宋体"/>
            <family val="3"/>
            <charset val="134"/>
          </rPr>
          <t>aa:</t>
        </r>
        <r>
          <rPr>
            <sz val="9"/>
            <rFont val="宋体"/>
            <family val="3"/>
            <charset val="134"/>
          </rPr>
          <t xml:space="preserve">
标注评估程序受限的处理方式</t>
        </r>
      </text>
    </comment>
    <comment ref="AD6" authorId="0" shapeId="0" xr:uid="{00000000-0006-0000-4100-000002000000}">
      <text>
        <r>
          <rPr>
            <b/>
            <sz val="9"/>
            <rFont val="宋体"/>
            <family val="3"/>
            <charset val="134"/>
          </rPr>
          <t>aa:</t>
        </r>
        <r>
          <rPr>
            <sz val="9"/>
            <rFont val="宋体"/>
            <family val="3"/>
            <charset val="134"/>
          </rPr>
          <t xml:space="preserve">
如有其他方式，请用文字说明</t>
        </r>
      </text>
    </comment>
    <comment ref="AF6" authorId="0" shapeId="0" xr:uid="{00000000-0006-0000-4100-000003000000}">
      <text>
        <r>
          <rPr>
            <b/>
            <sz val="9"/>
            <rFont val="宋体"/>
            <family val="3"/>
            <charset val="134"/>
          </rPr>
          <t>aa:</t>
        </r>
        <r>
          <rPr>
            <sz val="9"/>
            <rFont val="宋体"/>
            <family val="3"/>
            <charset val="134"/>
          </rPr>
          <t xml:space="preserve">
账实不符，需文字补充说明</t>
        </r>
      </text>
    </comment>
    <comment ref="AH6" authorId="0" shapeId="0" xr:uid="{00000000-0006-0000-4100-000004000000}">
      <text>
        <r>
          <rPr>
            <b/>
            <sz val="9"/>
            <rFont val="宋体"/>
            <family val="3"/>
            <charset val="134"/>
          </rPr>
          <t>aa:</t>
        </r>
        <r>
          <rPr>
            <sz val="9"/>
            <rFont val="宋体"/>
            <family val="3"/>
            <charset val="134"/>
          </rPr>
          <t xml:space="preserve">
如权属不一致，需补充文字说明</t>
        </r>
      </text>
    </comment>
    <comment ref="C7" authorId="1" shapeId="0" xr:uid="{00000000-0006-0000-4100-000005000000}">
      <text>
        <r>
          <rPr>
            <b/>
            <sz val="9"/>
            <rFont val="宋体"/>
            <family val="3"/>
            <charset val="134"/>
          </rPr>
          <t>chenjie:</t>
        </r>
        <r>
          <rPr>
            <sz val="9"/>
            <rFont val="宋体"/>
            <family val="3"/>
            <charset val="134"/>
          </rPr>
          <t xml:space="preserve">
土地使用权证书的编号</t>
        </r>
      </text>
    </comment>
    <comment ref="E7" authorId="1" shapeId="0" xr:uid="{00000000-0006-0000-4100-000006000000}">
      <text>
        <r>
          <rPr>
            <b/>
            <sz val="9"/>
            <rFont val="宋体"/>
            <family val="3"/>
            <charset val="134"/>
          </rPr>
          <t>chenjie:</t>
        </r>
        <r>
          <rPr>
            <sz val="9"/>
            <rFont val="宋体"/>
            <family val="3"/>
            <charset val="134"/>
          </rPr>
          <t xml:space="preserve">
所填内容应与土地证记录相符</t>
        </r>
      </text>
    </comment>
    <comment ref="F7" authorId="1" shapeId="0" xr:uid="{00000000-0006-0000-4100-000007000000}">
      <text>
        <r>
          <rPr>
            <b/>
            <sz val="9"/>
            <rFont val="宋体"/>
            <family val="3"/>
            <charset val="134"/>
          </rPr>
          <t>chenjie:</t>
        </r>
        <r>
          <rPr>
            <sz val="9"/>
            <rFont val="宋体"/>
            <family val="3"/>
            <charset val="134"/>
          </rPr>
          <t xml:space="preserve">
所填内容应与土地证记录相符</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Z6" authorId="0" shapeId="0" xr:uid="{00000000-0006-0000-4200-000001000000}">
      <text>
        <r>
          <rPr>
            <b/>
            <sz val="9"/>
            <rFont val="宋体"/>
            <family val="3"/>
            <charset val="134"/>
          </rPr>
          <t>aa:</t>
        </r>
        <r>
          <rPr>
            <sz val="9"/>
            <rFont val="宋体"/>
            <family val="3"/>
            <charset val="134"/>
          </rPr>
          <t xml:space="preserve">
标注评估程序受限的处理方式</t>
        </r>
      </text>
    </comment>
    <comment ref="AA6" authorId="0" shapeId="0" xr:uid="{00000000-0006-0000-4200-000002000000}">
      <text>
        <r>
          <rPr>
            <b/>
            <sz val="9"/>
            <rFont val="宋体"/>
            <family val="3"/>
            <charset val="134"/>
          </rPr>
          <t>aa:</t>
        </r>
        <r>
          <rPr>
            <sz val="9"/>
            <rFont val="宋体"/>
            <family val="3"/>
            <charset val="134"/>
          </rPr>
          <t xml:space="preserve">
如有其他方式，请用文字说明</t>
        </r>
      </text>
    </comment>
    <comment ref="AC6" authorId="0" shapeId="0" xr:uid="{00000000-0006-0000-4200-000003000000}">
      <text>
        <r>
          <rPr>
            <b/>
            <sz val="9"/>
            <rFont val="宋体"/>
            <family val="3"/>
            <charset val="134"/>
          </rPr>
          <t>aa:</t>
        </r>
        <r>
          <rPr>
            <sz val="9"/>
            <rFont val="宋体"/>
            <family val="3"/>
            <charset val="134"/>
          </rPr>
          <t xml:space="preserve">
账实不符，需文字补充说明</t>
        </r>
      </text>
    </comment>
    <comment ref="AE6" authorId="0" shapeId="0" xr:uid="{00000000-0006-0000-4200-000004000000}">
      <text>
        <r>
          <rPr>
            <b/>
            <sz val="9"/>
            <rFont val="宋体"/>
            <family val="3"/>
            <charset val="134"/>
          </rPr>
          <t>aa:</t>
        </r>
        <r>
          <rPr>
            <sz val="9"/>
            <rFont val="宋体"/>
            <family val="3"/>
            <charset val="134"/>
          </rPr>
          <t xml:space="preserve">
如权属不一致，需补充文字说明</t>
        </r>
      </text>
    </comment>
    <comment ref="B7" authorId="1" shapeId="0" xr:uid="{00000000-0006-0000-4200-00000500000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M7" authorId="1" shapeId="0" xr:uid="{00000000-0006-0000-4200-00000600000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Z6" authorId="0" shapeId="0" xr:uid="{00000000-0006-0000-4300-000001000000}">
      <text>
        <r>
          <rPr>
            <b/>
            <sz val="9"/>
            <rFont val="宋体"/>
            <family val="3"/>
            <charset val="134"/>
          </rPr>
          <t>aa:</t>
        </r>
        <r>
          <rPr>
            <sz val="9"/>
            <rFont val="宋体"/>
            <family val="3"/>
            <charset val="134"/>
          </rPr>
          <t xml:space="preserve">
标注评估程序受限的处理方式</t>
        </r>
      </text>
    </comment>
    <comment ref="AA6" authorId="0" shapeId="0" xr:uid="{00000000-0006-0000-4300-000002000000}">
      <text>
        <r>
          <rPr>
            <b/>
            <sz val="9"/>
            <rFont val="宋体"/>
            <family val="3"/>
            <charset val="134"/>
          </rPr>
          <t>aa:</t>
        </r>
        <r>
          <rPr>
            <sz val="9"/>
            <rFont val="宋体"/>
            <family val="3"/>
            <charset val="134"/>
          </rPr>
          <t xml:space="preserve">
如有其他方式，请用文字说明</t>
        </r>
      </text>
    </comment>
    <comment ref="AC6" authorId="0" shapeId="0" xr:uid="{00000000-0006-0000-4300-000003000000}">
      <text>
        <r>
          <rPr>
            <b/>
            <sz val="9"/>
            <rFont val="宋体"/>
            <family val="3"/>
            <charset val="134"/>
          </rPr>
          <t>aa:</t>
        </r>
        <r>
          <rPr>
            <sz val="9"/>
            <rFont val="宋体"/>
            <family val="3"/>
            <charset val="134"/>
          </rPr>
          <t xml:space="preserve">
账实不符，需文字补充说明</t>
        </r>
      </text>
    </comment>
    <comment ref="B7" authorId="1" shapeId="0" xr:uid="{00000000-0006-0000-4300-00000400000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O7" authorId="1" shapeId="0" xr:uid="{00000000-0006-0000-4300-00000500000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U6" authorId="0" shapeId="0" xr:uid="{00000000-0006-0000-4400-000001000000}">
      <text>
        <r>
          <rPr>
            <b/>
            <sz val="9"/>
            <rFont val="宋体"/>
            <family val="3"/>
            <charset val="134"/>
          </rPr>
          <t>aa:</t>
        </r>
        <r>
          <rPr>
            <sz val="9"/>
            <rFont val="宋体"/>
            <family val="3"/>
            <charset val="134"/>
          </rPr>
          <t xml:space="preserve">
标注评估程序受限的处理方式</t>
        </r>
      </text>
    </comment>
    <comment ref="V6" authorId="0" shapeId="0" xr:uid="{00000000-0006-0000-4400-000002000000}">
      <text>
        <r>
          <rPr>
            <b/>
            <sz val="9"/>
            <rFont val="宋体"/>
            <family val="3"/>
            <charset val="134"/>
          </rPr>
          <t>aa:</t>
        </r>
        <r>
          <rPr>
            <sz val="9"/>
            <rFont val="宋体"/>
            <family val="3"/>
            <charset val="134"/>
          </rPr>
          <t xml:space="preserve">
如有其他方式，请用文字说明</t>
        </r>
      </text>
    </comment>
    <comment ref="X6" authorId="0" shapeId="0" xr:uid="{00000000-0006-0000-4400-000003000000}">
      <text>
        <r>
          <rPr>
            <b/>
            <sz val="9"/>
            <rFont val="宋体"/>
            <family val="3"/>
            <charset val="134"/>
          </rPr>
          <t>aa:</t>
        </r>
        <r>
          <rPr>
            <sz val="9"/>
            <rFont val="宋体"/>
            <family val="3"/>
            <charset val="134"/>
          </rPr>
          <t xml:space="preserve">
账实不符，需文字补充说明</t>
        </r>
      </text>
    </comment>
    <comment ref="B7" authorId="1" shapeId="0" xr:uid="{00000000-0006-0000-4400-00000400000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J7" authorId="1" shapeId="0" xr:uid="{00000000-0006-0000-4400-00000500000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Y6" authorId="0" shapeId="0" xr:uid="{00000000-0006-0000-4500-000001000000}">
      <text>
        <r>
          <rPr>
            <b/>
            <sz val="9"/>
            <rFont val="宋体"/>
            <family val="3"/>
            <charset val="134"/>
          </rPr>
          <t>aa:</t>
        </r>
        <r>
          <rPr>
            <sz val="9"/>
            <rFont val="宋体"/>
            <family val="3"/>
            <charset val="134"/>
          </rPr>
          <t xml:space="preserve">
标注评估程序受限的处理方式</t>
        </r>
      </text>
    </comment>
    <comment ref="Z6" authorId="0" shapeId="0" xr:uid="{00000000-0006-0000-4500-000002000000}">
      <text>
        <r>
          <rPr>
            <b/>
            <sz val="9"/>
            <rFont val="宋体"/>
            <family val="3"/>
            <charset val="134"/>
          </rPr>
          <t>aa:</t>
        </r>
        <r>
          <rPr>
            <sz val="9"/>
            <rFont val="宋体"/>
            <family val="3"/>
            <charset val="134"/>
          </rPr>
          <t xml:space="preserve">
如有其他方式，请用文字说明</t>
        </r>
      </text>
    </comment>
    <comment ref="AB6" authorId="0" shapeId="0" xr:uid="{00000000-0006-0000-4500-000003000000}">
      <text>
        <r>
          <rPr>
            <b/>
            <sz val="9"/>
            <rFont val="宋体"/>
            <family val="3"/>
            <charset val="134"/>
          </rPr>
          <t>aa:</t>
        </r>
        <r>
          <rPr>
            <sz val="9"/>
            <rFont val="宋体"/>
            <family val="3"/>
            <charset val="134"/>
          </rPr>
          <t xml:space="preserve">
账实不符，需文字补充说明</t>
        </r>
      </text>
    </comment>
    <comment ref="B7" authorId="1" shapeId="0" xr:uid="{00000000-0006-0000-4500-000004000000}">
      <text>
        <r>
          <rPr>
            <b/>
            <sz val="9"/>
            <rFont val="宋体"/>
            <family val="3"/>
            <charset val="134"/>
          </rPr>
          <t>chenjie:</t>
        </r>
        <r>
          <rPr>
            <sz val="9"/>
            <rFont val="宋体"/>
            <family val="3"/>
            <charset val="134"/>
          </rPr>
          <t xml:space="preserve">
指摊销期在1年以上的各种费用。如“</t>
        </r>
        <r>
          <rPr>
            <sz val="9"/>
            <rFont val="Times New Roman"/>
            <family val="1"/>
          </rPr>
          <t>××</t>
        </r>
        <r>
          <rPr>
            <sz val="9"/>
            <rFont val="宋体"/>
            <family val="3"/>
            <charset val="134"/>
          </rPr>
          <t>租入资产改良款”、“</t>
        </r>
        <r>
          <rPr>
            <sz val="9"/>
            <rFont val="Times New Roman"/>
            <family val="1"/>
          </rPr>
          <t>××</t>
        </r>
        <r>
          <rPr>
            <sz val="9"/>
            <rFont val="宋体"/>
            <family val="3"/>
            <charset val="134"/>
          </rPr>
          <t>资产大修费用“等。若填表单位开办费在本科目核算，则除按要求填写本表外，应参照开办费清查评估明细表的要求在备注栏注明费用包括的计提内容和相应金额，或附专项说明亦可。</t>
        </r>
      </text>
    </comment>
    <comment ref="D7" authorId="1" shapeId="0" xr:uid="{00000000-0006-0000-4500-000005000000}">
      <text>
        <r>
          <rPr>
            <b/>
            <sz val="9"/>
            <rFont val="宋体"/>
            <family val="3"/>
            <charset val="134"/>
          </rPr>
          <t>chenjie:</t>
        </r>
        <r>
          <rPr>
            <sz val="9"/>
            <rFont val="宋体"/>
            <family val="3"/>
            <charset val="134"/>
          </rPr>
          <t xml:space="preserve">
指开始摊销前的金额。</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S6" authorId="0" shapeId="0" xr:uid="{00000000-0006-0000-4600-000001000000}">
      <text>
        <r>
          <rPr>
            <b/>
            <sz val="9"/>
            <rFont val="宋体"/>
            <family val="3"/>
            <charset val="134"/>
          </rPr>
          <t>aa:</t>
        </r>
        <r>
          <rPr>
            <sz val="9"/>
            <rFont val="宋体"/>
            <family val="3"/>
            <charset val="134"/>
          </rPr>
          <t xml:space="preserve">
标注评估程序受限的处理方式</t>
        </r>
      </text>
    </comment>
    <comment ref="T6" authorId="0" shapeId="0" xr:uid="{00000000-0006-0000-4600-000002000000}">
      <text>
        <r>
          <rPr>
            <b/>
            <sz val="9"/>
            <rFont val="宋体"/>
            <family val="3"/>
            <charset val="134"/>
          </rPr>
          <t>aa:</t>
        </r>
        <r>
          <rPr>
            <sz val="9"/>
            <rFont val="宋体"/>
            <family val="3"/>
            <charset val="134"/>
          </rPr>
          <t xml:space="preserve">
如有其他方式，请用文字说明</t>
        </r>
      </text>
    </comment>
    <comment ref="V6" authorId="0" shapeId="0" xr:uid="{00000000-0006-0000-4600-000003000000}">
      <text>
        <r>
          <rPr>
            <b/>
            <sz val="9"/>
            <rFont val="宋体"/>
            <family val="3"/>
            <charset val="134"/>
          </rPr>
          <t>aa:</t>
        </r>
        <r>
          <rPr>
            <sz val="9"/>
            <rFont val="宋体"/>
            <family val="3"/>
            <charset val="134"/>
          </rPr>
          <t xml:space="preserve">
账实不符，需文字补充说明</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T6" authorId="0" shapeId="0" xr:uid="{00000000-0006-0000-4700-000001000000}">
      <text>
        <r>
          <rPr>
            <b/>
            <sz val="9"/>
            <rFont val="宋体"/>
            <family val="3"/>
            <charset val="134"/>
          </rPr>
          <t>aa:</t>
        </r>
        <r>
          <rPr>
            <sz val="9"/>
            <rFont val="宋体"/>
            <family val="3"/>
            <charset val="134"/>
          </rPr>
          <t xml:space="preserve">
标注评估程序受限的处理方式</t>
        </r>
      </text>
    </comment>
    <comment ref="U6" authorId="0" shapeId="0" xr:uid="{00000000-0006-0000-4700-000002000000}">
      <text>
        <r>
          <rPr>
            <b/>
            <sz val="9"/>
            <rFont val="宋体"/>
            <family val="3"/>
            <charset val="134"/>
          </rPr>
          <t>aa:</t>
        </r>
        <r>
          <rPr>
            <sz val="9"/>
            <rFont val="宋体"/>
            <family val="3"/>
            <charset val="134"/>
          </rPr>
          <t xml:space="preserve">
如有其他方式，请用文字说明</t>
        </r>
      </text>
    </comment>
    <comment ref="W6" authorId="0" shapeId="0" xr:uid="{00000000-0006-0000-4700-000003000000}">
      <text>
        <r>
          <rPr>
            <b/>
            <sz val="9"/>
            <rFont val="宋体"/>
            <family val="3"/>
            <charset val="134"/>
          </rPr>
          <t>aa:</t>
        </r>
        <r>
          <rPr>
            <sz val="9"/>
            <rFont val="宋体"/>
            <family val="3"/>
            <charset val="134"/>
          </rPr>
          <t xml:space="preserve">
账实不符，需文字补充说明</t>
        </r>
      </text>
    </comment>
    <comment ref="I7" authorId="1" shapeId="0" xr:uid="{00000000-0006-0000-4700-000004000000}">
      <text>
        <r>
          <rPr>
            <b/>
            <sz val="9"/>
            <rFont val="宋体"/>
            <family val="3"/>
            <charset val="134"/>
          </rPr>
          <t>chenjie:</t>
        </r>
        <r>
          <rPr>
            <sz val="9"/>
            <rFont val="宋体"/>
            <family val="3"/>
            <charset val="134"/>
          </rPr>
          <t xml:space="preserve">
金额较大的项目，在备注栏注明其内容或附说明该项资产的内容和价值构成的专项说明。</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Y6" authorId="0" shapeId="0" xr:uid="{00000000-0006-0000-4900-000001000000}">
      <text>
        <r>
          <rPr>
            <b/>
            <sz val="9"/>
            <rFont val="宋体"/>
            <family val="3"/>
            <charset val="134"/>
          </rPr>
          <t>aa:</t>
        </r>
        <r>
          <rPr>
            <sz val="9"/>
            <rFont val="宋体"/>
            <family val="3"/>
            <charset val="134"/>
          </rPr>
          <t xml:space="preserve">
标注评估程序受限的处理方式</t>
        </r>
      </text>
    </comment>
    <comment ref="Z6" authorId="0" shapeId="0" xr:uid="{00000000-0006-0000-4900-000002000000}">
      <text>
        <r>
          <rPr>
            <b/>
            <sz val="9"/>
            <rFont val="宋体"/>
            <family val="3"/>
            <charset val="134"/>
          </rPr>
          <t>aa:</t>
        </r>
        <r>
          <rPr>
            <sz val="9"/>
            <rFont val="宋体"/>
            <family val="3"/>
            <charset val="134"/>
          </rPr>
          <t xml:space="preserve">
如有其他方式，请用文字说明</t>
        </r>
      </text>
    </comment>
    <comment ref="AB6" authorId="0" shapeId="0" xr:uid="{00000000-0006-0000-4900-000003000000}">
      <text>
        <r>
          <rPr>
            <b/>
            <sz val="9"/>
            <rFont val="宋体"/>
            <family val="3"/>
            <charset val="134"/>
          </rPr>
          <t>aa:</t>
        </r>
        <r>
          <rPr>
            <sz val="9"/>
            <rFont val="宋体"/>
            <family val="3"/>
            <charset val="134"/>
          </rPr>
          <t xml:space="preserve">
账实不符，需文字补充说明</t>
        </r>
      </text>
    </comment>
    <comment ref="B7" authorId="1" shapeId="0" xr:uid="{00000000-0006-0000-4900-000004000000}">
      <text>
        <r>
          <rPr>
            <b/>
            <sz val="9"/>
            <rFont val="宋体"/>
            <family val="3"/>
            <charset val="134"/>
          </rPr>
          <t>chenjie:</t>
        </r>
        <r>
          <rPr>
            <sz val="9"/>
            <rFont val="宋体"/>
            <family val="3"/>
            <charset val="134"/>
          </rPr>
          <t xml:space="preserve">
填全称</t>
        </r>
      </text>
    </comment>
    <comment ref="D7" authorId="1" shapeId="0" xr:uid="{00000000-0006-0000-4900-000005000000}">
      <text>
        <r>
          <rPr>
            <b/>
            <sz val="9"/>
            <rFont val="宋体"/>
            <family val="3"/>
            <charset val="134"/>
          </rPr>
          <t>chenjie:</t>
        </r>
        <r>
          <rPr>
            <sz val="9"/>
            <rFont val="宋体"/>
            <family val="3"/>
            <charset val="134"/>
          </rPr>
          <t xml:space="preserve">
指借款合同规定的借款启始日，填列到日</t>
        </r>
      </text>
    </comment>
    <comment ref="E7" authorId="1" shapeId="0" xr:uid="{00000000-0006-0000-4900-000006000000}">
      <text>
        <r>
          <rPr>
            <b/>
            <sz val="9"/>
            <rFont val="宋体"/>
            <family val="3"/>
            <charset val="134"/>
          </rPr>
          <t>chenjie:</t>
        </r>
        <r>
          <rPr>
            <sz val="9"/>
            <rFont val="宋体"/>
            <family val="3"/>
            <charset val="134"/>
          </rPr>
          <t xml:space="preserve">
与借款合同规定到期日应一致</t>
        </r>
      </text>
    </comment>
    <comment ref="F7" authorId="1" shapeId="0" xr:uid="{00000000-0006-0000-4900-000007000000}">
      <text>
        <r>
          <rPr>
            <b/>
            <sz val="9"/>
            <rFont val="宋体"/>
            <family val="3"/>
            <charset val="134"/>
          </rPr>
          <t>chenjie:</t>
        </r>
        <r>
          <rPr>
            <sz val="9"/>
            <rFont val="宋体"/>
            <family val="3"/>
            <charset val="134"/>
          </rPr>
          <t xml:space="preserve">
与借款合同规定利率应一致</t>
        </r>
      </text>
    </comment>
    <comment ref="N7" authorId="1" shapeId="0" xr:uid="{00000000-0006-0000-4900-000008000000}">
      <text>
        <r>
          <rPr>
            <b/>
            <sz val="9"/>
            <rFont val="宋体"/>
            <family val="3"/>
            <charset val="134"/>
          </rPr>
          <t>chenjie:</t>
        </r>
        <r>
          <rPr>
            <sz val="9"/>
            <rFont val="宋体"/>
            <family val="3"/>
            <charset val="134"/>
          </rPr>
          <t xml:space="preserve">
标明（或附专项说明）借款的用途、担保条件（信用担保、资产抵押或质押等）、借款利息计提及支付情况（请准确说明利息计提、支付到哪一天）。</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V6" authorId="0" shapeId="0" xr:uid="{00000000-0006-0000-4A00-000001000000}">
      <text>
        <r>
          <rPr>
            <b/>
            <sz val="9"/>
            <rFont val="宋体"/>
            <family val="3"/>
            <charset val="134"/>
          </rPr>
          <t>aa:</t>
        </r>
        <r>
          <rPr>
            <sz val="9"/>
            <rFont val="宋体"/>
            <family val="3"/>
            <charset val="134"/>
          </rPr>
          <t xml:space="preserve">
如有其他方式，请用文字说明</t>
        </r>
      </text>
    </comment>
    <comment ref="X6" authorId="0" shapeId="0" xr:uid="{00000000-0006-0000-4A00-000002000000}">
      <text>
        <r>
          <rPr>
            <b/>
            <sz val="9"/>
            <rFont val="宋体"/>
            <family val="3"/>
            <charset val="134"/>
          </rPr>
          <t>aa:</t>
        </r>
        <r>
          <rPr>
            <sz val="9"/>
            <rFont val="宋体"/>
            <family val="3"/>
            <charset val="134"/>
          </rPr>
          <t xml:space="preserve">
账实不符，需文字补充说明</t>
        </r>
      </text>
    </comment>
    <comment ref="B7" authorId="1" shapeId="0" xr:uid="{00000000-0006-0000-4A00-00000300000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7" authorId="1" shapeId="0" xr:uid="{00000000-0006-0000-4A00-00000400000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7" authorId="1" shapeId="0" xr:uid="{00000000-0006-0000-4A00-000005000000}">
      <text>
        <r>
          <rPr>
            <b/>
            <sz val="9"/>
            <rFont val="宋体"/>
            <family val="3"/>
            <charset val="134"/>
          </rPr>
          <t>chenjie:</t>
        </r>
        <r>
          <rPr>
            <sz val="9"/>
            <rFont val="宋体"/>
            <family val="3"/>
            <charset val="134"/>
          </rPr>
          <t xml:space="preserve">
如：“购油款”等</t>
        </r>
      </text>
    </comment>
    <comment ref="L7" authorId="1" shapeId="0" xr:uid="{00000000-0006-0000-4A00-000006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T6" authorId="0" shapeId="0" xr:uid="{00000000-0006-0000-4B00-000001000000}">
      <text>
        <r>
          <rPr>
            <b/>
            <sz val="9"/>
            <rFont val="宋体"/>
            <family val="3"/>
            <charset val="134"/>
          </rPr>
          <t>aa:</t>
        </r>
        <r>
          <rPr>
            <sz val="9"/>
            <rFont val="宋体"/>
            <family val="3"/>
            <charset val="134"/>
          </rPr>
          <t xml:space="preserve">
如有其他方式，请用文字说明</t>
        </r>
      </text>
    </comment>
    <comment ref="V6" authorId="0" shapeId="0" xr:uid="{00000000-0006-0000-4B00-000002000000}">
      <text>
        <r>
          <rPr>
            <b/>
            <sz val="9"/>
            <rFont val="宋体"/>
            <family val="3"/>
            <charset val="134"/>
          </rPr>
          <t>aa:</t>
        </r>
        <r>
          <rPr>
            <sz val="9"/>
            <rFont val="宋体"/>
            <family val="3"/>
            <charset val="134"/>
          </rPr>
          <t xml:space="preserve">
账实不符，需文字补充说明</t>
        </r>
      </text>
    </comment>
    <comment ref="B7" authorId="1" shapeId="0" xr:uid="{00000000-0006-0000-4B00-00000300000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7" authorId="1" shapeId="0" xr:uid="{00000000-0006-0000-4B00-000004000000}">
      <text>
        <r>
          <rPr>
            <b/>
            <sz val="9"/>
            <rFont val="宋体"/>
            <family val="3"/>
            <charset val="134"/>
          </rPr>
          <t>chenjie:</t>
        </r>
        <r>
          <rPr>
            <sz val="9"/>
            <rFont val="宋体"/>
            <family val="3"/>
            <charset val="134"/>
          </rPr>
          <t xml:space="preserve">
填列票据的签发日期；
日期填写形式(半角状态下)如：2002.6又如2001.11</t>
        </r>
      </text>
    </comment>
    <comment ref="J7" authorId="1" shapeId="0" xr:uid="{00000000-0006-0000-4B00-000005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V6" authorId="0" shapeId="0" xr:uid="{00000000-0006-0000-4C00-000001000000}">
      <text>
        <r>
          <rPr>
            <b/>
            <sz val="9"/>
            <rFont val="宋体"/>
            <family val="3"/>
            <charset val="134"/>
          </rPr>
          <t>aa:</t>
        </r>
        <r>
          <rPr>
            <sz val="9"/>
            <rFont val="宋体"/>
            <family val="3"/>
            <charset val="134"/>
          </rPr>
          <t xml:space="preserve">
如有其他方式，请用文字说明</t>
        </r>
      </text>
    </comment>
    <comment ref="X6" authorId="0" shapeId="0" xr:uid="{00000000-0006-0000-4C00-000002000000}">
      <text>
        <r>
          <rPr>
            <b/>
            <sz val="9"/>
            <rFont val="宋体"/>
            <family val="3"/>
            <charset val="134"/>
          </rPr>
          <t>aa:</t>
        </r>
        <r>
          <rPr>
            <sz val="9"/>
            <rFont val="宋体"/>
            <family val="3"/>
            <charset val="134"/>
          </rPr>
          <t xml:space="preserve">
账实不符，需文字补充说明</t>
        </r>
      </text>
    </comment>
    <comment ref="B7" authorId="1" shapeId="0" xr:uid="{00000000-0006-0000-4C00-00000300000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7" authorId="1" shapeId="0" xr:uid="{00000000-0006-0000-4C00-00000400000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7" authorId="1" shapeId="0" xr:uid="{00000000-0006-0000-4C00-000005000000}">
      <text>
        <r>
          <rPr>
            <b/>
            <sz val="9"/>
            <rFont val="宋体"/>
            <family val="3"/>
            <charset val="134"/>
          </rPr>
          <t>chenjie:</t>
        </r>
        <r>
          <rPr>
            <sz val="9"/>
            <rFont val="宋体"/>
            <family val="3"/>
            <charset val="134"/>
          </rPr>
          <t xml:space="preserve">
如：“购油款”等</t>
        </r>
      </text>
    </comment>
    <comment ref="K7" authorId="1" shapeId="0" xr:uid="{00000000-0006-0000-4C00-000006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V6" authorId="0" shapeId="0" xr:uid="{00000000-0006-0000-4D00-000001000000}">
      <text>
        <r>
          <rPr>
            <b/>
            <sz val="9"/>
            <rFont val="宋体"/>
            <family val="3"/>
            <charset val="134"/>
          </rPr>
          <t>aa:</t>
        </r>
        <r>
          <rPr>
            <sz val="9"/>
            <rFont val="宋体"/>
            <family val="3"/>
            <charset val="134"/>
          </rPr>
          <t xml:space="preserve">
如有其他方式，请用文字说明</t>
        </r>
      </text>
    </comment>
    <comment ref="X6" authorId="0" shapeId="0" xr:uid="{00000000-0006-0000-4D00-000002000000}">
      <text>
        <r>
          <rPr>
            <b/>
            <sz val="9"/>
            <rFont val="宋体"/>
            <family val="3"/>
            <charset val="134"/>
          </rPr>
          <t>aa:</t>
        </r>
        <r>
          <rPr>
            <sz val="9"/>
            <rFont val="宋体"/>
            <family val="3"/>
            <charset val="134"/>
          </rPr>
          <t xml:space="preserve">
账实不符，需文字补充说明</t>
        </r>
      </text>
    </comment>
    <comment ref="B7" authorId="1" shapeId="0" xr:uid="{00000000-0006-0000-4D00-00000300000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7" authorId="1" shapeId="0" xr:uid="{00000000-0006-0000-4D00-00000400000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7" authorId="1" shapeId="0" xr:uid="{00000000-0006-0000-4D00-000005000000}">
      <text>
        <r>
          <rPr>
            <b/>
            <sz val="9"/>
            <rFont val="宋体"/>
            <family val="3"/>
            <charset val="134"/>
          </rPr>
          <t>chenjie:</t>
        </r>
        <r>
          <rPr>
            <sz val="9"/>
            <rFont val="宋体"/>
            <family val="3"/>
            <charset val="134"/>
          </rPr>
          <t xml:space="preserve">
如：“售油款”等</t>
        </r>
      </text>
    </comment>
    <comment ref="K7" authorId="1" shapeId="0" xr:uid="{00000000-0006-0000-4D00-000006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Q6" authorId="0" shapeId="0" xr:uid="{00000000-0006-0000-4E00-000001000000}">
      <text>
        <r>
          <rPr>
            <b/>
            <sz val="9"/>
            <rFont val="宋体"/>
            <family val="3"/>
            <charset val="134"/>
          </rPr>
          <t>aa:</t>
        </r>
        <r>
          <rPr>
            <sz val="9"/>
            <rFont val="宋体"/>
            <family val="3"/>
            <charset val="134"/>
          </rPr>
          <t xml:space="preserve">
如有其他方式，请用文字说明</t>
        </r>
      </text>
    </comment>
    <comment ref="S6" authorId="0" shapeId="0" xr:uid="{00000000-0006-0000-4E00-000002000000}">
      <text>
        <r>
          <rPr>
            <b/>
            <sz val="9"/>
            <rFont val="宋体"/>
            <family val="3"/>
            <charset val="134"/>
          </rPr>
          <t>aa:</t>
        </r>
        <r>
          <rPr>
            <sz val="9"/>
            <rFont val="宋体"/>
            <family val="3"/>
            <charset val="134"/>
          </rPr>
          <t xml:space="preserve">
账实不符，需文字补充说明</t>
        </r>
      </text>
    </comment>
    <comment ref="B7" authorId="1" shapeId="0" xr:uid="{00000000-0006-0000-4E00-000003000000}">
      <text>
        <r>
          <rPr>
            <b/>
            <sz val="9"/>
            <rFont val="宋体"/>
            <family val="3"/>
            <charset val="134"/>
          </rPr>
          <t>chenjie:</t>
        </r>
        <r>
          <rPr>
            <sz val="9"/>
            <rFont val="宋体"/>
            <family val="3"/>
            <charset val="134"/>
          </rPr>
          <t xml:space="preserve">
填写所计提的应付工资的具体组成内容，如“工资、住房补贴”等，根据填表单位财务部门的计提应付工资的方式和内容填写</t>
        </r>
      </text>
    </comment>
    <comment ref="C7" authorId="1" shapeId="0" xr:uid="{00000000-0006-0000-4E00-000004000000}">
      <text>
        <r>
          <rPr>
            <b/>
            <sz val="9"/>
            <rFont val="宋体"/>
            <family val="3"/>
            <charset val="134"/>
          </rPr>
          <t>chenjie:</t>
        </r>
        <r>
          <rPr>
            <sz val="9"/>
            <rFont val="宋体"/>
            <family val="3"/>
            <charset val="134"/>
          </rPr>
          <t xml:space="preserve">
填写贷方最后一笔发生额的日期</t>
        </r>
      </text>
    </comment>
    <comment ref="H7" authorId="1" shapeId="0" xr:uid="{00000000-0006-0000-4E00-000005000000}">
      <text>
        <r>
          <rPr>
            <b/>
            <sz val="9"/>
            <rFont val="宋体"/>
            <family val="3"/>
            <charset val="134"/>
          </rPr>
          <t>chenjie:</t>
        </r>
        <r>
          <rPr>
            <sz val="9"/>
            <rFont val="宋体"/>
            <family val="3"/>
            <charset val="134"/>
          </rPr>
          <t xml:space="preserve">
备注中应注明计提依据（如：工效挂钩批准额度</t>
        </r>
        <r>
          <rPr>
            <sz val="9"/>
            <rFont val="Times New Roman"/>
            <family val="1"/>
          </rPr>
          <t>×××</t>
        </r>
        <r>
          <rPr>
            <sz val="9"/>
            <rFont val="宋体"/>
            <family val="3"/>
            <charset val="134"/>
          </rPr>
          <t>万元／年）及基准日应付工资帐面余额的滚存期间。</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R6" authorId="0" shapeId="0" xr:uid="{00000000-0006-0000-4F00-000001000000}">
      <text>
        <r>
          <rPr>
            <b/>
            <sz val="9"/>
            <rFont val="宋体"/>
            <family val="3"/>
            <charset val="134"/>
          </rPr>
          <t>aa:</t>
        </r>
        <r>
          <rPr>
            <sz val="9"/>
            <rFont val="宋体"/>
            <family val="3"/>
            <charset val="134"/>
          </rPr>
          <t xml:space="preserve">
如有其他方式，请用文字说明</t>
        </r>
      </text>
    </comment>
    <comment ref="T6" authorId="0" shapeId="0" xr:uid="{00000000-0006-0000-4F00-000002000000}">
      <text>
        <r>
          <rPr>
            <b/>
            <sz val="9"/>
            <rFont val="宋体"/>
            <family val="3"/>
            <charset val="134"/>
          </rPr>
          <t>aa:</t>
        </r>
        <r>
          <rPr>
            <sz val="9"/>
            <rFont val="宋体"/>
            <family val="3"/>
            <charset val="134"/>
          </rPr>
          <t xml:space="preserve">
账实不符，需文字补充说明</t>
        </r>
      </text>
    </comment>
    <comment ref="B7" authorId="1" shapeId="0" xr:uid="{00000000-0006-0000-4F00-000003000000}">
      <text>
        <r>
          <rPr>
            <b/>
            <sz val="9"/>
            <rFont val="宋体"/>
            <family val="3"/>
            <charset val="134"/>
          </rPr>
          <t>chenjie:</t>
        </r>
        <r>
          <rPr>
            <sz val="9"/>
            <rFont val="宋体"/>
            <family val="3"/>
            <charset val="134"/>
          </rPr>
          <t xml:space="preserve">
填表单位的专管税务机关，应填写全称</t>
        </r>
      </text>
    </comment>
    <comment ref="C7" authorId="1" shapeId="0" xr:uid="{00000000-0006-0000-4F00-000004000000}">
      <text>
        <r>
          <rPr>
            <b/>
            <sz val="9"/>
            <rFont val="宋体"/>
            <family val="3"/>
            <charset val="134"/>
          </rPr>
          <t>chenjie:</t>
        </r>
        <r>
          <rPr>
            <sz val="9"/>
            <rFont val="宋体"/>
            <family val="3"/>
            <charset val="134"/>
          </rPr>
          <t xml:space="preserve">
填写贷方最后一笔发生额的日期</t>
        </r>
      </text>
    </comment>
    <comment ref="D7" authorId="1" shapeId="0" xr:uid="{00000000-0006-0000-4F00-000005000000}">
      <text>
        <r>
          <rPr>
            <b/>
            <sz val="9"/>
            <rFont val="宋体"/>
            <family val="3"/>
            <charset val="134"/>
          </rPr>
          <t>chenjie:</t>
        </r>
        <r>
          <rPr>
            <sz val="9"/>
            <rFont val="宋体"/>
            <family val="3"/>
            <charset val="134"/>
          </rPr>
          <t xml:space="preserve">
指增值税、消费税、城建税、教育费附加等</t>
        </r>
      </text>
    </comment>
    <comment ref="I7" authorId="1" shapeId="0" xr:uid="{00000000-0006-0000-4F00-000006000000}">
      <text>
        <r>
          <rPr>
            <b/>
            <sz val="9"/>
            <rFont val="宋体"/>
            <family val="3"/>
            <charset val="134"/>
          </rPr>
          <t>chenjie:</t>
        </r>
        <r>
          <rPr>
            <sz val="9"/>
            <rFont val="宋体"/>
            <family val="3"/>
            <charset val="134"/>
          </rPr>
          <t xml:space="preserve">
备注中应注明税款所属期间。</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U6" authorId="0" shapeId="0" xr:uid="{00000000-0006-0000-5000-000001000000}">
      <text>
        <r>
          <rPr>
            <b/>
            <sz val="9"/>
            <rFont val="宋体"/>
            <family val="3"/>
            <charset val="134"/>
          </rPr>
          <t>aa:</t>
        </r>
        <r>
          <rPr>
            <sz val="9"/>
            <rFont val="宋体"/>
            <family val="3"/>
            <charset val="134"/>
          </rPr>
          <t xml:space="preserve">
如有其他方式，请用文字说明</t>
        </r>
      </text>
    </comment>
    <comment ref="W6" authorId="0" shapeId="0" xr:uid="{00000000-0006-0000-5000-000002000000}">
      <text>
        <r>
          <rPr>
            <b/>
            <sz val="9"/>
            <rFont val="宋体"/>
            <family val="3"/>
            <charset val="134"/>
          </rPr>
          <t>aa:</t>
        </r>
        <r>
          <rPr>
            <sz val="9"/>
            <rFont val="宋体"/>
            <family val="3"/>
            <charset val="134"/>
          </rPr>
          <t xml:space="preserve">
账实不符，需文字补充说明</t>
        </r>
      </text>
    </comment>
    <comment ref="B7" authorId="1" shapeId="0" xr:uid="{00000000-0006-0000-5000-000003000000}">
      <text>
        <r>
          <rPr>
            <b/>
            <sz val="9"/>
            <rFont val="宋体"/>
            <family val="3"/>
            <charset val="134"/>
          </rPr>
          <t>chenjie:</t>
        </r>
        <r>
          <rPr>
            <sz val="9"/>
            <rFont val="宋体"/>
            <family val="3"/>
            <charset val="134"/>
          </rPr>
          <t xml:space="preserve">
填全称</t>
        </r>
      </text>
    </comment>
    <comment ref="C7" authorId="1" shapeId="0" xr:uid="{00000000-0006-0000-5000-000004000000}">
      <text>
        <r>
          <rPr>
            <b/>
            <sz val="9"/>
            <rFont val="宋体"/>
            <family val="3"/>
            <charset val="134"/>
          </rPr>
          <t>chenjie:</t>
        </r>
        <r>
          <rPr>
            <sz val="9"/>
            <rFont val="宋体"/>
            <family val="3"/>
            <charset val="134"/>
          </rPr>
          <t xml:space="preserve">
发生日期指利息结算日，填列到日。</t>
        </r>
      </text>
    </comment>
    <comment ref="E7" authorId="1" shapeId="0" xr:uid="{00000000-0006-0000-5000-000005000000}">
      <text>
        <r>
          <rPr>
            <b/>
            <sz val="9"/>
            <rFont val="宋体"/>
            <family val="3"/>
            <charset val="134"/>
          </rPr>
          <t>chenjie:</t>
        </r>
        <r>
          <rPr>
            <sz val="9"/>
            <rFont val="宋体"/>
            <family val="3"/>
            <charset val="134"/>
          </rPr>
          <t xml:space="preserve">
填列到“日”，如“2001.6.1—2001.12.30”。</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S6" authorId="0" shapeId="0" xr:uid="{00000000-0006-0000-5100-000001000000}">
      <text>
        <r>
          <rPr>
            <b/>
            <sz val="9"/>
            <rFont val="宋体"/>
            <family val="3"/>
            <charset val="134"/>
          </rPr>
          <t>aa:</t>
        </r>
        <r>
          <rPr>
            <sz val="9"/>
            <rFont val="宋体"/>
            <family val="3"/>
            <charset val="134"/>
          </rPr>
          <t xml:space="preserve">
如有其他方式，请用文字说明</t>
        </r>
      </text>
    </comment>
    <comment ref="U6" authorId="0" shapeId="0" xr:uid="{00000000-0006-0000-5100-000002000000}">
      <text>
        <r>
          <rPr>
            <b/>
            <sz val="9"/>
            <rFont val="宋体"/>
            <family val="3"/>
            <charset val="134"/>
          </rPr>
          <t>aa:</t>
        </r>
        <r>
          <rPr>
            <sz val="9"/>
            <rFont val="宋体"/>
            <family val="3"/>
            <charset val="134"/>
          </rPr>
          <t xml:space="preserve">
账实不符，需文字补充说明</t>
        </r>
      </text>
    </comment>
    <comment ref="I7" authorId="1" shapeId="0" xr:uid="{00000000-0006-0000-5100-000003000000}">
      <text>
        <r>
          <rPr>
            <b/>
            <sz val="9"/>
            <rFont val="宋体"/>
            <family val="3"/>
            <charset val="134"/>
          </rPr>
          <t>chenjie:</t>
        </r>
        <r>
          <rPr>
            <sz val="9"/>
            <rFont val="宋体"/>
            <family val="3"/>
            <charset val="134"/>
          </rPr>
          <t xml:space="preserve">
对于长期未付的利润（股利），请在备注栏标明原因</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V6" authorId="0" shapeId="0" xr:uid="{00000000-0006-0000-5200-000001000000}">
      <text>
        <r>
          <rPr>
            <b/>
            <sz val="9"/>
            <rFont val="宋体"/>
            <family val="3"/>
            <charset val="134"/>
          </rPr>
          <t>aa:</t>
        </r>
        <r>
          <rPr>
            <sz val="9"/>
            <rFont val="宋体"/>
            <family val="3"/>
            <charset val="134"/>
          </rPr>
          <t xml:space="preserve">
如有其他方式，请用文字说明</t>
        </r>
      </text>
    </comment>
    <comment ref="X6" authorId="0" shapeId="0" xr:uid="{00000000-0006-0000-5200-000002000000}">
      <text>
        <r>
          <rPr>
            <b/>
            <sz val="9"/>
            <rFont val="宋体"/>
            <family val="3"/>
            <charset val="134"/>
          </rPr>
          <t>aa:</t>
        </r>
        <r>
          <rPr>
            <sz val="9"/>
            <rFont val="宋体"/>
            <family val="3"/>
            <charset val="134"/>
          </rPr>
          <t xml:space="preserve">
账实不符，需文字补充说明</t>
        </r>
      </text>
    </comment>
    <comment ref="B7" authorId="1" shapeId="0" xr:uid="{00000000-0006-0000-5200-00000300000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7" authorId="1" shapeId="0" xr:uid="{00000000-0006-0000-5200-00000400000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7" authorId="1" shapeId="0" xr:uid="{00000000-0006-0000-5200-000005000000}">
      <text>
        <r>
          <rPr>
            <b/>
            <sz val="9"/>
            <rFont val="宋体"/>
            <family val="3"/>
            <charset val="134"/>
          </rPr>
          <t>chenjie:</t>
        </r>
        <r>
          <rPr>
            <sz val="9"/>
            <rFont val="宋体"/>
            <family val="3"/>
            <charset val="134"/>
          </rPr>
          <t xml:space="preserve">
如：“往来款、职工教育经费、工会经费”等</t>
        </r>
      </text>
    </comment>
    <comment ref="K7" authorId="1" shapeId="0" xr:uid="{00000000-0006-0000-5200-000006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T6" authorId="0" shapeId="0" xr:uid="{00000000-0006-0000-5300-000001000000}">
      <text>
        <r>
          <rPr>
            <b/>
            <sz val="9"/>
            <rFont val="宋体"/>
            <family val="3"/>
            <charset val="134"/>
          </rPr>
          <t>aa:</t>
        </r>
        <r>
          <rPr>
            <sz val="9"/>
            <rFont val="宋体"/>
            <family val="3"/>
            <charset val="134"/>
          </rPr>
          <t xml:space="preserve">
如有其他方式，请用文字说明</t>
        </r>
      </text>
    </comment>
    <comment ref="V6" authorId="0" shapeId="0" xr:uid="{00000000-0006-0000-5300-000002000000}">
      <text>
        <r>
          <rPr>
            <b/>
            <sz val="9"/>
            <rFont val="宋体"/>
            <family val="3"/>
            <charset val="134"/>
          </rPr>
          <t>aa:</t>
        </r>
        <r>
          <rPr>
            <sz val="9"/>
            <rFont val="宋体"/>
            <family val="3"/>
            <charset val="134"/>
          </rPr>
          <t xml:space="preserve">
账实不符，需文字补充说明</t>
        </r>
      </text>
    </comment>
    <comment ref="B7" authorId="1" shapeId="0" xr:uid="{00000000-0006-0000-5300-000003000000}">
      <text>
        <r>
          <rPr>
            <b/>
            <sz val="9"/>
            <rFont val="宋体"/>
            <family val="3"/>
            <charset val="134"/>
          </rPr>
          <t>chenjie:</t>
        </r>
        <r>
          <rPr>
            <sz val="9"/>
            <rFont val="宋体"/>
            <family val="3"/>
            <charset val="134"/>
          </rPr>
          <t xml:space="preserve">
参见长期借款表</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S6" authorId="0" shapeId="0" xr:uid="{00000000-0006-0000-5400-000001000000}">
      <text>
        <r>
          <rPr>
            <b/>
            <sz val="9"/>
            <rFont val="宋体"/>
            <family val="3"/>
            <charset val="134"/>
          </rPr>
          <t>aa:</t>
        </r>
        <r>
          <rPr>
            <sz val="9"/>
            <rFont val="宋体"/>
            <family val="3"/>
            <charset val="134"/>
          </rPr>
          <t xml:space="preserve">
如有其他方式，请用文字说明</t>
        </r>
      </text>
    </comment>
    <comment ref="U6" authorId="0" shapeId="0" xr:uid="{00000000-0006-0000-5400-000002000000}">
      <text>
        <r>
          <rPr>
            <b/>
            <sz val="9"/>
            <rFont val="宋体"/>
            <family val="3"/>
            <charset val="134"/>
          </rPr>
          <t>aa:</t>
        </r>
        <r>
          <rPr>
            <sz val="9"/>
            <rFont val="宋体"/>
            <family val="3"/>
            <charset val="134"/>
          </rPr>
          <t xml:space="preserve">
账实不符，需文字补充说明</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Y6" authorId="0" shapeId="0" xr:uid="{00000000-0006-0000-5600-000001000000}">
      <text>
        <r>
          <rPr>
            <b/>
            <sz val="9"/>
            <rFont val="宋体"/>
            <family val="3"/>
            <charset val="134"/>
          </rPr>
          <t>aa:</t>
        </r>
        <r>
          <rPr>
            <sz val="9"/>
            <rFont val="宋体"/>
            <family val="3"/>
            <charset val="134"/>
          </rPr>
          <t xml:space="preserve">
如有其他方式，请用文字说明</t>
        </r>
      </text>
    </comment>
    <comment ref="AA6" authorId="0" shapeId="0" xr:uid="{00000000-0006-0000-5600-000002000000}">
      <text>
        <r>
          <rPr>
            <b/>
            <sz val="9"/>
            <rFont val="宋体"/>
            <family val="3"/>
            <charset val="134"/>
          </rPr>
          <t>aa:</t>
        </r>
        <r>
          <rPr>
            <sz val="9"/>
            <rFont val="宋体"/>
            <family val="3"/>
            <charset val="134"/>
          </rPr>
          <t xml:space="preserve">
账实不符，需文字补充说明</t>
        </r>
      </text>
    </comment>
    <comment ref="B7" authorId="1" shapeId="0" xr:uid="{00000000-0006-0000-5600-000003000000}">
      <text>
        <r>
          <rPr>
            <b/>
            <sz val="9"/>
            <rFont val="宋体"/>
            <family val="3"/>
            <charset val="134"/>
          </rPr>
          <t>chenjie:</t>
        </r>
        <r>
          <rPr>
            <sz val="9"/>
            <rFont val="宋体"/>
            <family val="3"/>
            <charset val="134"/>
          </rPr>
          <t xml:space="preserve">
填全称</t>
        </r>
      </text>
    </comment>
    <comment ref="D7" authorId="1" shapeId="0" xr:uid="{00000000-0006-0000-5600-000004000000}">
      <text>
        <r>
          <rPr>
            <b/>
            <sz val="9"/>
            <rFont val="宋体"/>
            <family val="3"/>
            <charset val="134"/>
          </rPr>
          <t>chenjie:</t>
        </r>
        <r>
          <rPr>
            <sz val="9"/>
            <rFont val="宋体"/>
            <family val="3"/>
            <charset val="134"/>
          </rPr>
          <t xml:space="preserve">
指借款合同规定的借款启始日，填列到日</t>
        </r>
      </text>
    </comment>
    <comment ref="E7" authorId="1" shapeId="0" xr:uid="{00000000-0006-0000-5600-000005000000}">
      <text>
        <r>
          <rPr>
            <b/>
            <sz val="9"/>
            <rFont val="宋体"/>
            <family val="3"/>
            <charset val="134"/>
          </rPr>
          <t>chenjie:</t>
        </r>
        <r>
          <rPr>
            <sz val="9"/>
            <rFont val="宋体"/>
            <family val="3"/>
            <charset val="134"/>
          </rPr>
          <t xml:space="preserve">
与借款合同规定到期日应一致</t>
        </r>
      </text>
    </comment>
    <comment ref="F7" authorId="1" shapeId="0" xr:uid="{00000000-0006-0000-5600-000006000000}">
      <text>
        <r>
          <rPr>
            <b/>
            <sz val="9"/>
            <rFont val="宋体"/>
            <family val="3"/>
            <charset val="134"/>
          </rPr>
          <t>chenjie:</t>
        </r>
        <r>
          <rPr>
            <sz val="9"/>
            <rFont val="宋体"/>
            <family val="3"/>
            <charset val="134"/>
          </rPr>
          <t xml:space="preserve">
与借款合同规定利率应一致</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U6" authorId="0" shapeId="0" xr:uid="{00000000-0006-0000-5700-000001000000}">
      <text>
        <r>
          <rPr>
            <b/>
            <sz val="9"/>
            <rFont val="宋体"/>
            <family val="3"/>
            <charset val="134"/>
          </rPr>
          <t>aa:</t>
        </r>
        <r>
          <rPr>
            <sz val="9"/>
            <rFont val="宋体"/>
            <family val="3"/>
            <charset val="134"/>
          </rPr>
          <t xml:space="preserve">
如有其他方式，请用文字说明</t>
        </r>
      </text>
    </comment>
    <comment ref="W6" authorId="0" shapeId="0" xr:uid="{00000000-0006-0000-5700-000002000000}">
      <text>
        <r>
          <rPr>
            <b/>
            <sz val="9"/>
            <rFont val="宋体"/>
            <family val="3"/>
            <charset val="134"/>
          </rPr>
          <t>aa:</t>
        </r>
        <r>
          <rPr>
            <sz val="9"/>
            <rFont val="宋体"/>
            <family val="3"/>
            <charset val="134"/>
          </rPr>
          <t xml:space="preserve">
账实不符，需文字补充说明</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aa</author>
    <author>chenjie</author>
  </authors>
  <commentList>
    <comment ref="S6" authorId="0" shapeId="0" xr:uid="{00000000-0006-0000-5800-000001000000}">
      <text>
        <r>
          <rPr>
            <b/>
            <sz val="9"/>
            <rFont val="宋体"/>
            <family val="3"/>
            <charset val="134"/>
          </rPr>
          <t>aa:</t>
        </r>
        <r>
          <rPr>
            <sz val="9"/>
            <rFont val="宋体"/>
            <family val="3"/>
            <charset val="134"/>
          </rPr>
          <t xml:space="preserve">
标注评估程序受限的处理方式</t>
        </r>
      </text>
    </comment>
    <comment ref="T6" authorId="0" shapeId="0" xr:uid="{00000000-0006-0000-5800-000002000000}">
      <text>
        <r>
          <rPr>
            <b/>
            <sz val="9"/>
            <rFont val="宋体"/>
            <family val="3"/>
            <charset val="134"/>
          </rPr>
          <t>aa:</t>
        </r>
        <r>
          <rPr>
            <sz val="9"/>
            <rFont val="宋体"/>
            <family val="3"/>
            <charset val="134"/>
          </rPr>
          <t xml:space="preserve">
如有其他方式，请用文字说明</t>
        </r>
      </text>
    </comment>
    <comment ref="V6" authorId="0" shapeId="0" xr:uid="{00000000-0006-0000-5800-000003000000}">
      <text>
        <r>
          <rPr>
            <b/>
            <sz val="9"/>
            <rFont val="宋体"/>
            <family val="3"/>
            <charset val="134"/>
          </rPr>
          <t>aa:</t>
        </r>
        <r>
          <rPr>
            <sz val="9"/>
            <rFont val="宋体"/>
            <family val="3"/>
            <charset val="134"/>
          </rPr>
          <t xml:space="preserve">
账实不符，需文字补充说明</t>
        </r>
      </text>
    </comment>
    <comment ref="BY6" authorId="0" shapeId="0" xr:uid="{00000000-0006-0000-5800-000004000000}">
      <text>
        <r>
          <rPr>
            <b/>
            <sz val="9"/>
            <rFont val="宋体"/>
            <family val="3"/>
            <charset val="134"/>
          </rPr>
          <t>aa:</t>
        </r>
        <r>
          <rPr>
            <sz val="9"/>
            <rFont val="宋体"/>
            <family val="3"/>
            <charset val="134"/>
          </rPr>
          <t xml:space="preserve">
标注评估程序受限的处理方式</t>
        </r>
      </text>
    </comment>
    <comment ref="BZ6" authorId="0" shapeId="0" xr:uid="{00000000-0006-0000-5800-000005000000}">
      <text>
        <r>
          <rPr>
            <b/>
            <sz val="9"/>
            <rFont val="宋体"/>
            <family val="3"/>
            <charset val="134"/>
          </rPr>
          <t>aa:</t>
        </r>
        <r>
          <rPr>
            <sz val="9"/>
            <rFont val="宋体"/>
            <family val="3"/>
            <charset val="134"/>
          </rPr>
          <t xml:space="preserve">
如有其他方式，请用文字说明</t>
        </r>
      </text>
    </comment>
    <comment ref="CB6" authorId="0" shapeId="0" xr:uid="{00000000-0006-0000-5800-000006000000}">
      <text>
        <r>
          <rPr>
            <b/>
            <sz val="9"/>
            <rFont val="宋体"/>
            <family val="3"/>
            <charset val="134"/>
          </rPr>
          <t>aa:</t>
        </r>
        <r>
          <rPr>
            <sz val="9"/>
            <rFont val="宋体"/>
            <family val="3"/>
            <charset val="134"/>
          </rPr>
          <t xml:space="preserve">
账实不符，需文字补充说明</t>
        </r>
      </text>
    </comment>
    <comment ref="CD6" authorId="0" shapeId="0" xr:uid="{00000000-0006-0000-5800-000007000000}">
      <text>
        <r>
          <rPr>
            <b/>
            <sz val="9"/>
            <rFont val="宋体"/>
            <family val="3"/>
            <charset val="134"/>
          </rPr>
          <t>aa:</t>
        </r>
        <r>
          <rPr>
            <sz val="9"/>
            <rFont val="宋体"/>
            <family val="3"/>
            <charset val="134"/>
          </rPr>
          <t xml:space="preserve">
如权属不一致，需补充文字说明</t>
        </r>
      </text>
    </comment>
    <comment ref="CI6" authorId="0" shapeId="0" xr:uid="{00000000-0006-0000-5800-000008000000}">
      <text>
        <r>
          <rPr>
            <b/>
            <sz val="9"/>
            <rFont val="宋体"/>
            <family val="3"/>
            <charset val="134"/>
          </rPr>
          <t>aa:</t>
        </r>
        <r>
          <rPr>
            <sz val="9"/>
            <rFont val="宋体"/>
            <family val="3"/>
            <charset val="134"/>
          </rPr>
          <t xml:space="preserve">
如有其他依据，需文字说明
</t>
        </r>
      </text>
    </comment>
    <comment ref="B7" authorId="1" shapeId="0" xr:uid="{00000000-0006-0000-5800-000009000000}">
      <text>
        <r>
          <rPr>
            <b/>
            <sz val="9"/>
            <rFont val="宋体"/>
            <family val="3"/>
            <charset val="134"/>
          </rPr>
          <t>chenjie:</t>
        </r>
        <r>
          <rPr>
            <sz val="9"/>
            <rFont val="宋体"/>
            <family val="3"/>
            <charset val="134"/>
          </rPr>
          <t xml:space="preserve">
填列债权单位全称</t>
        </r>
      </text>
    </comment>
    <comment ref="C7" authorId="1" shapeId="0" xr:uid="{00000000-0006-0000-5800-00000A000000}">
      <text>
        <r>
          <rPr>
            <b/>
            <sz val="9"/>
            <rFont val="宋体"/>
            <family val="3"/>
            <charset val="134"/>
          </rPr>
          <t>chenjie:</t>
        </r>
        <r>
          <rPr>
            <sz val="9"/>
            <rFont val="宋体"/>
            <family val="3"/>
            <charset val="134"/>
          </rPr>
          <t xml:space="preserve">
按合同协议确定的开始计算应付款的日期，填列到日。</t>
        </r>
      </text>
    </comment>
    <comment ref="D7" authorId="1" shapeId="0" xr:uid="{00000000-0006-0000-5800-00000B000000}">
      <text>
        <r>
          <rPr>
            <b/>
            <sz val="9"/>
            <rFont val="宋体"/>
            <family val="3"/>
            <charset val="134"/>
          </rPr>
          <t>chenjie:</t>
        </r>
        <r>
          <rPr>
            <sz val="9"/>
            <rFont val="宋体"/>
            <family val="3"/>
            <charset val="134"/>
          </rPr>
          <t xml:space="preserve">
指应付款内容，如“引进</t>
        </r>
        <r>
          <rPr>
            <sz val="9"/>
            <rFont val="Times New Roman"/>
            <family val="1"/>
          </rPr>
          <t>××</t>
        </r>
        <r>
          <rPr>
            <sz val="9"/>
            <rFont val="宋体"/>
            <family val="3"/>
            <charset val="134"/>
          </rPr>
          <t>设备款或融资租赁</t>
        </r>
        <r>
          <rPr>
            <sz val="9"/>
            <rFont val="Times New Roman"/>
            <family val="1"/>
          </rPr>
          <t>××</t>
        </r>
        <r>
          <rPr>
            <sz val="9"/>
            <rFont val="宋体"/>
            <family val="3"/>
            <charset val="134"/>
          </rPr>
          <t>设备款”等；</t>
        </r>
      </text>
    </comment>
    <comment ref="I7" authorId="1" shapeId="0" xr:uid="{00000000-0006-0000-5800-00000C000000}">
      <text>
        <r>
          <rPr>
            <b/>
            <sz val="9"/>
            <rFont val="宋体"/>
            <family val="3"/>
            <charset val="134"/>
          </rPr>
          <t>chenjie:</t>
        </r>
        <r>
          <rPr>
            <sz val="9"/>
            <rFont val="宋体"/>
            <family val="3"/>
            <charset val="134"/>
          </rPr>
          <t xml:space="preserve">
请注明帐面初始额的构成。</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U6" authorId="0" shapeId="0" xr:uid="{00000000-0006-0000-5900-000001000000}">
      <text>
        <r>
          <rPr>
            <b/>
            <sz val="9"/>
            <rFont val="宋体"/>
            <family val="3"/>
            <charset val="134"/>
          </rPr>
          <t>aa:</t>
        </r>
        <r>
          <rPr>
            <sz val="9"/>
            <rFont val="宋体"/>
            <family val="3"/>
            <charset val="134"/>
          </rPr>
          <t xml:space="preserve">
如有其他方式，请用文字说明</t>
        </r>
      </text>
    </comment>
    <comment ref="W6" authorId="0" shapeId="0" xr:uid="{00000000-0006-0000-5900-000002000000}">
      <text>
        <r>
          <rPr>
            <b/>
            <sz val="9"/>
            <rFont val="宋体"/>
            <family val="3"/>
            <charset val="134"/>
          </rPr>
          <t>aa:</t>
        </r>
        <r>
          <rPr>
            <sz val="9"/>
            <rFont val="宋体"/>
            <family val="3"/>
            <charset val="134"/>
          </rPr>
          <t xml:space="preserve">
账实不符，需文字补充说明</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R6" authorId="0" shapeId="0" xr:uid="{00000000-0006-0000-5A00-000001000000}">
      <text>
        <r>
          <rPr>
            <b/>
            <sz val="9"/>
            <rFont val="宋体"/>
            <family val="3"/>
            <charset val="134"/>
          </rPr>
          <t>aa:</t>
        </r>
        <r>
          <rPr>
            <sz val="9"/>
            <rFont val="宋体"/>
            <family val="3"/>
            <charset val="134"/>
          </rPr>
          <t xml:space="preserve">
如有其他方式，请用文字说明</t>
        </r>
      </text>
    </comment>
    <comment ref="T6" authorId="0" shapeId="0" xr:uid="{00000000-0006-0000-5A00-000002000000}">
      <text>
        <r>
          <rPr>
            <b/>
            <sz val="9"/>
            <rFont val="宋体"/>
            <family val="3"/>
            <charset val="134"/>
          </rPr>
          <t>aa:</t>
        </r>
        <r>
          <rPr>
            <sz val="9"/>
            <rFont val="宋体"/>
            <family val="3"/>
            <charset val="134"/>
          </rPr>
          <t xml:space="preserve">
账实不符，需文字补充说明</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Q6" authorId="0" shapeId="0" xr:uid="{00000000-0006-0000-5B00-000001000000}">
      <text>
        <r>
          <rPr>
            <b/>
            <sz val="9"/>
            <rFont val="宋体"/>
            <family val="3"/>
            <charset val="134"/>
          </rPr>
          <t>aa:</t>
        </r>
        <r>
          <rPr>
            <sz val="9"/>
            <rFont val="宋体"/>
            <family val="3"/>
            <charset val="134"/>
          </rPr>
          <t xml:space="preserve">
如有其他方式，请用文字说明</t>
        </r>
      </text>
    </comment>
    <comment ref="S6" authorId="0" shapeId="0" xr:uid="{00000000-0006-0000-5B00-000002000000}">
      <text>
        <r>
          <rPr>
            <b/>
            <sz val="9"/>
            <rFont val="宋体"/>
            <family val="3"/>
            <charset val="134"/>
          </rPr>
          <t>aa:</t>
        </r>
        <r>
          <rPr>
            <sz val="9"/>
            <rFont val="宋体"/>
            <family val="3"/>
            <charset val="134"/>
          </rPr>
          <t xml:space="preserve">
账实不符，需文字补充说明</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aa</author>
  </authors>
  <commentList>
    <comment ref="S6" authorId="0" shapeId="0" xr:uid="{00000000-0006-0000-5C00-000001000000}">
      <text>
        <r>
          <rPr>
            <b/>
            <sz val="9"/>
            <rFont val="宋体"/>
            <family val="3"/>
            <charset val="134"/>
          </rPr>
          <t>aa:</t>
        </r>
        <r>
          <rPr>
            <sz val="9"/>
            <rFont val="宋体"/>
            <family val="3"/>
            <charset val="134"/>
          </rPr>
          <t xml:space="preserve">
标注评估程序受限的处理方式</t>
        </r>
      </text>
    </comment>
    <comment ref="T6" authorId="0" shapeId="0" xr:uid="{00000000-0006-0000-5C00-000002000000}">
      <text>
        <r>
          <rPr>
            <b/>
            <sz val="9"/>
            <rFont val="宋体"/>
            <family val="3"/>
            <charset val="134"/>
          </rPr>
          <t>aa:</t>
        </r>
        <r>
          <rPr>
            <sz val="9"/>
            <rFont val="宋体"/>
            <family val="3"/>
            <charset val="134"/>
          </rPr>
          <t xml:space="preserve">
如有其他方式，请用文字说明</t>
        </r>
      </text>
    </comment>
    <comment ref="V6" authorId="0" shapeId="0" xr:uid="{00000000-0006-0000-5C00-000003000000}">
      <text>
        <r>
          <rPr>
            <b/>
            <sz val="9"/>
            <rFont val="宋体"/>
            <family val="3"/>
            <charset val="134"/>
          </rPr>
          <t>aa:</t>
        </r>
        <r>
          <rPr>
            <sz val="9"/>
            <rFont val="宋体"/>
            <family val="3"/>
            <charset val="134"/>
          </rPr>
          <t xml:space="preserve">
账实不符，需文字补充说明</t>
        </r>
      </text>
    </comment>
  </commentList>
</comments>
</file>

<file path=xl/sharedStrings.xml><?xml version="1.0" encoding="utf-8"?>
<sst xmlns="http://schemas.openxmlformats.org/spreadsheetml/2006/main" count="6011" uniqueCount="1515">
  <si>
    <t>资产基础法操作导航图（点击并完成各模块的任务）V1.0</t>
  </si>
  <si>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</si>
  <si>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</si>
  <si>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</si>
  <si>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</si>
  <si>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</si>
  <si>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</si>
  <si>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</si>
  <si>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</si>
  <si>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</si>
  <si>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</si>
  <si>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</si>
  <si>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</si>
  <si>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</si>
  <si>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</si>
  <si>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</si>
  <si>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</si>
  <si>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</si>
  <si>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</si>
  <si>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</si>
  <si>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</si>
  <si>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</si>
  <si>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</si>
  <si>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t>
  </si>
  <si>
    <t>基本信息输入表</t>
  </si>
  <si>
    <t>填表说明（填表前请先阅读）</t>
  </si>
  <si>
    <t>企业基本情况表</t>
  </si>
  <si>
    <t>资产负债表</t>
  </si>
  <si>
    <t>汇总表</t>
  </si>
  <si>
    <t>分类汇总表</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</si>
  <si>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</si>
  <si>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</si>
  <si>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</si>
  <si>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</si>
  <si>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</si>
  <si>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</si>
  <si>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</si>
  <si>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</si>
  <si>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</si>
  <si>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</si>
  <si>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</si>
  <si>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</si>
  <si>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</si>
  <si>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</si>
  <si>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</si>
  <si>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职工薪酬</t>
  </si>
  <si>
    <t>应收票据</t>
  </si>
  <si>
    <t>应交税费</t>
  </si>
  <si>
    <t>应收账款</t>
  </si>
  <si>
    <t>应付利息</t>
  </si>
  <si>
    <t>预付款项</t>
  </si>
  <si>
    <t>应付股利（应付利润）</t>
  </si>
  <si>
    <t>应收利息</t>
  </si>
  <si>
    <t>其他应付款</t>
  </si>
  <si>
    <t>应收股利</t>
  </si>
  <si>
    <t>一年内到期的非流动负债</t>
  </si>
  <si>
    <t>其他应收款</t>
  </si>
  <si>
    <t>其他流动负债</t>
  </si>
  <si>
    <t>存货</t>
  </si>
  <si>
    <t>材料采购（在途物资）</t>
  </si>
  <si>
    <t>原材料</t>
  </si>
  <si>
    <t>在库周转材料</t>
  </si>
  <si>
    <t>非流动负债</t>
  </si>
  <si>
    <t>长期借款</t>
  </si>
  <si>
    <t>委托加工物资</t>
  </si>
  <si>
    <t>应付债券</t>
  </si>
  <si>
    <t>产成品（库存商品）</t>
  </si>
  <si>
    <t>长期应付款</t>
  </si>
  <si>
    <t>在产品（自制半成品）</t>
  </si>
  <si>
    <t>专项应付款</t>
  </si>
  <si>
    <t>发出商品</t>
  </si>
  <si>
    <t>预计负债</t>
  </si>
  <si>
    <t>在用周转材料</t>
  </si>
  <si>
    <t>递延所得税负债</t>
  </si>
  <si>
    <t>一年到期非流动资产</t>
  </si>
  <si>
    <t>其他非流动负债</t>
  </si>
  <si>
    <t>其他流动资产</t>
  </si>
  <si>
    <r>
      <rPr>
        <sz val="10"/>
        <rFont val="宋体"/>
        <family val="3"/>
        <charset val="134"/>
      </rPr>
      <t>长期投资</t>
    </r>
  </si>
  <si>
    <t>可供出售金融资产</t>
  </si>
  <si>
    <t>其他投资</t>
  </si>
  <si>
    <t>持有至到期投资</t>
  </si>
  <si>
    <t>长期应收款</t>
  </si>
  <si>
    <t>长期股权投资</t>
  </si>
  <si>
    <r>
      <rPr>
        <sz val="10"/>
        <rFont val="宋体"/>
        <family val="3"/>
        <charset val="134"/>
      </rPr>
      <t>投资性房地产</t>
    </r>
  </si>
  <si>
    <t>投资性房地产（成本计量）</t>
  </si>
  <si>
    <t>投资性房地产（公允计量）</t>
  </si>
  <si>
    <t>投资性地产（成本计量）</t>
  </si>
  <si>
    <t>投资性地产(公允计量）</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</si>
  <si>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</si>
  <si>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</si>
  <si>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</si>
  <si>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</si>
  <si>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</si>
  <si>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</si>
  <si>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</si>
  <si>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</si>
  <si>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</si>
  <si>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</si>
  <si>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</si>
  <si>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</si>
  <si>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</si>
  <si>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</si>
  <si>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</si>
  <si>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</si>
  <si>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</si>
  <si>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无形-矿业权</t>
  </si>
  <si>
    <t>其他无形资产</t>
  </si>
  <si>
    <t>开发支出</t>
  </si>
  <si>
    <t>商誉</t>
  </si>
  <si>
    <r>
      <rPr>
        <sz val="10"/>
        <rFont val="宋体"/>
        <family val="3"/>
        <charset val="134"/>
      </rPr>
      <t>其他资产</t>
    </r>
  </si>
  <si>
    <t>长期待摊费用</t>
  </si>
  <si>
    <t>递延所得税资产</t>
  </si>
  <si>
    <t>其他非流动资产</t>
  </si>
  <si>
    <t>返回索引页</t>
  </si>
  <si>
    <t>金额单位：人民币元</t>
  </si>
  <si>
    <r>
      <rPr>
        <sz val="9"/>
        <rFont val="Arial"/>
        <family val="2"/>
      </rPr>
      <t>资产</t>
    </r>
  </si>
  <si>
    <r>
      <rPr>
        <sz val="9"/>
        <rFont val="Arial"/>
        <family val="2"/>
      </rPr>
      <t>注释</t>
    </r>
  </si>
  <si>
    <t>审计前</t>
  </si>
  <si>
    <t>审计调整数</t>
  </si>
  <si>
    <t>审计后</t>
  </si>
  <si>
    <r>
      <rPr>
        <sz val="9"/>
        <rFont val="宋体"/>
        <family val="3"/>
        <charset val="134"/>
      </rPr>
      <t>负债和所有者权益</t>
    </r>
    <r>
      <rPr>
        <sz val="9"/>
        <rFont val="Times New Roman"/>
        <family val="1"/>
      </rPr>
      <t xml:space="preserve"> </t>
    </r>
  </si>
  <si>
    <r>
      <rPr>
        <b/>
        <sz val="9"/>
        <rFont val="Arial"/>
        <family val="2"/>
      </rPr>
      <t>流动资产：</t>
    </r>
  </si>
  <si>
    <r>
      <rPr>
        <b/>
        <sz val="9"/>
        <rFont val="Arial"/>
        <family val="2"/>
      </rPr>
      <t>流动负债：</t>
    </r>
  </si>
  <si>
    <r>
      <rPr>
        <sz val="9"/>
        <rFont val="Arial"/>
        <family val="2"/>
      </rPr>
      <t>短期借款</t>
    </r>
  </si>
  <si>
    <r>
      <rPr>
        <sz val="9"/>
        <rFont val="Arial"/>
        <family val="2"/>
      </rPr>
      <t>交易性金融负债</t>
    </r>
  </si>
  <si>
    <r>
      <rPr>
        <sz val="9"/>
        <rFont val="Arial"/>
        <family val="2"/>
      </rPr>
      <t>应付票据</t>
    </r>
  </si>
  <si>
    <r>
      <rPr>
        <sz val="9"/>
        <rFont val="Arial"/>
        <family val="2"/>
      </rPr>
      <t>应付账款</t>
    </r>
  </si>
  <si>
    <r>
      <rPr>
        <sz val="9"/>
        <rFont val="Arial"/>
        <family val="2"/>
      </rPr>
      <t>预收款项</t>
    </r>
  </si>
  <si>
    <r>
      <rPr>
        <sz val="9"/>
        <rFont val="Arial"/>
        <family val="2"/>
      </rPr>
      <t>应付职工薪酬</t>
    </r>
  </si>
  <si>
    <r>
      <rPr>
        <sz val="9"/>
        <rFont val="Arial"/>
        <family val="2"/>
      </rPr>
      <t>应交税费</t>
    </r>
  </si>
  <si>
    <r>
      <rPr>
        <sz val="9"/>
        <rFont val="Arial"/>
        <family val="2"/>
      </rPr>
      <t>应付利息</t>
    </r>
  </si>
  <si>
    <r>
      <rPr>
        <sz val="9"/>
        <rFont val="Arial"/>
        <family val="2"/>
      </rPr>
      <t>应付股利</t>
    </r>
  </si>
  <si>
    <t>一年内到期的非流动资产</t>
  </si>
  <si>
    <r>
      <rPr>
        <sz val="9"/>
        <rFont val="Arial"/>
        <family val="2"/>
      </rPr>
      <t>其他应付款</t>
    </r>
  </si>
  <si>
    <r>
      <rPr>
        <sz val="9"/>
        <rFont val="Arial"/>
        <family val="2"/>
      </rPr>
      <t>一年内到期的非流动负债</t>
    </r>
  </si>
  <si>
    <t>流动资产合计</t>
  </si>
  <si>
    <r>
      <rPr>
        <sz val="9"/>
        <rFont val="Arial"/>
        <family val="2"/>
      </rPr>
      <t>其他流动负债</t>
    </r>
  </si>
  <si>
    <t>非流动资产：</t>
  </si>
  <si>
    <r>
      <rPr>
        <b/>
        <sz val="9"/>
        <rFont val="Arial"/>
        <family val="2"/>
      </rPr>
      <t>流动负债合计</t>
    </r>
  </si>
  <si>
    <r>
      <rPr>
        <b/>
        <sz val="9"/>
        <rFont val="Arial"/>
        <family val="2"/>
      </rPr>
      <t>非流动负债：</t>
    </r>
  </si>
  <si>
    <r>
      <rPr>
        <sz val="9"/>
        <rFont val="Arial"/>
        <family val="2"/>
      </rPr>
      <t>长期借款</t>
    </r>
  </si>
  <si>
    <r>
      <rPr>
        <sz val="9"/>
        <rFont val="Arial"/>
        <family val="2"/>
      </rPr>
      <t>应付债券</t>
    </r>
  </si>
  <si>
    <r>
      <rPr>
        <sz val="9"/>
        <rFont val="Arial"/>
        <family val="2"/>
      </rPr>
      <t>长期应付款</t>
    </r>
  </si>
  <si>
    <t>投资性房地产</t>
  </si>
  <si>
    <r>
      <rPr>
        <sz val="9"/>
        <rFont val="Arial"/>
        <family val="2"/>
      </rPr>
      <t>专项应付款</t>
    </r>
  </si>
  <si>
    <r>
      <rPr>
        <sz val="9"/>
        <rFont val="Arial"/>
        <family val="2"/>
      </rPr>
      <t>预计负债</t>
    </r>
  </si>
  <si>
    <r>
      <rPr>
        <sz val="9"/>
        <rFont val="Arial"/>
        <family val="2"/>
      </rPr>
      <t>递延所得税负债</t>
    </r>
  </si>
  <si>
    <r>
      <rPr>
        <sz val="9"/>
        <rFont val="Arial"/>
        <family val="2"/>
      </rPr>
      <t>其他非流动负债</t>
    </r>
  </si>
  <si>
    <r>
      <rPr>
        <b/>
        <sz val="9"/>
        <rFont val="Arial"/>
        <family val="2"/>
      </rPr>
      <t>非流动负债合计</t>
    </r>
  </si>
  <si>
    <r>
      <rPr>
        <b/>
        <sz val="9"/>
        <rFont val="Arial"/>
        <family val="2"/>
      </rPr>
      <t>负债合计</t>
    </r>
  </si>
  <si>
    <t>所有者权益：</t>
  </si>
  <si>
    <r>
      <rPr>
        <sz val="9"/>
        <rFont val="Arial"/>
        <family val="2"/>
      </rPr>
      <t>实收资本（或股本）</t>
    </r>
  </si>
  <si>
    <r>
      <rPr>
        <sz val="9"/>
        <rFont val="Arial"/>
        <family val="2"/>
      </rPr>
      <t>资本公积</t>
    </r>
  </si>
  <si>
    <r>
      <rPr>
        <sz val="9"/>
        <rFont val="Arial"/>
        <family val="2"/>
      </rPr>
      <t>减：库存股</t>
    </r>
  </si>
  <si>
    <r>
      <rPr>
        <sz val="9"/>
        <rFont val="Arial"/>
        <family val="2"/>
      </rPr>
      <t>专项储备</t>
    </r>
  </si>
  <si>
    <r>
      <rPr>
        <sz val="9"/>
        <rFont val="Arial"/>
        <family val="2"/>
      </rPr>
      <t>盈余公积</t>
    </r>
  </si>
  <si>
    <r>
      <rPr>
        <sz val="9"/>
        <rFont val="Arial"/>
        <family val="2"/>
      </rPr>
      <t>未分配利润</t>
    </r>
  </si>
  <si>
    <t>非流动资产合计</t>
  </si>
  <si>
    <r>
      <rPr>
        <sz val="9"/>
        <rFont val="Arial"/>
        <family val="2"/>
      </rPr>
      <t>外币报表折算差额</t>
    </r>
  </si>
  <si>
    <r>
      <rPr>
        <b/>
        <sz val="9"/>
        <rFont val="宋体"/>
        <family val="3"/>
        <charset val="134"/>
      </rPr>
      <t>所有者权益</t>
    </r>
    <r>
      <rPr>
        <b/>
        <sz val="9"/>
        <rFont val="宋体"/>
        <family val="3"/>
        <charset val="134"/>
      </rPr>
      <t>合计</t>
    </r>
  </si>
  <si>
    <t>资产总计</t>
  </si>
  <si>
    <r>
      <rPr>
        <b/>
        <sz val="9"/>
        <rFont val="宋体"/>
        <family val="3"/>
        <charset val="134"/>
      </rPr>
      <t>负债和所有者权益</t>
    </r>
    <r>
      <rPr>
        <b/>
        <sz val="9"/>
        <rFont val="宋体"/>
        <family val="3"/>
        <charset val="134"/>
      </rPr>
      <t>总计</t>
    </r>
  </si>
  <si>
    <t>返回索引目录</t>
  </si>
  <si>
    <t>一、项目基本信息</t>
  </si>
  <si>
    <r>
      <rPr>
        <sz val="9"/>
        <rFont val="Arial Narrow"/>
        <family val="2"/>
      </rPr>
      <t>1.</t>
    </r>
    <r>
      <rPr>
        <sz val="9"/>
        <rFont val="宋体"/>
        <family val="3"/>
        <charset val="134"/>
      </rPr>
      <t>企业名称（输入）：</t>
    </r>
  </si>
  <si>
    <t>被评估单位</t>
  </si>
  <si>
    <t>贵州华能焦化制气股份有限公司</t>
  </si>
  <si>
    <r>
      <rPr>
        <sz val="9"/>
        <rFont val="Arial Narrow"/>
        <family val="2"/>
      </rPr>
      <t>2.</t>
    </r>
    <r>
      <rPr>
        <sz val="9"/>
        <rFont val="宋体"/>
        <family val="3"/>
        <charset val="134"/>
      </rPr>
      <t>评估基准日（选择）：</t>
    </r>
  </si>
  <si>
    <r>
      <rPr>
        <sz val="9"/>
        <rFont val="Arial Narrow"/>
        <family val="2"/>
      </rPr>
      <t>3.</t>
    </r>
    <r>
      <rPr>
        <sz val="9"/>
        <rFont val="宋体"/>
        <family val="3"/>
        <charset val="134"/>
      </rPr>
      <t>填表人及填表日期：</t>
    </r>
  </si>
  <si>
    <t>选择</t>
  </si>
  <si>
    <t>科目</t>
  </si>
  <si>
    <t>填表人员姓名</t>
  </si>
  <si>
    <t>填表日期</t>
  </si>
  <si>
    <t>评估人员</t>
  </si>
  <si>
    <t>√</t>
  </si>
  <si>
    <t>流动资产（汇总）</t>
  </si>
  <si>
    <t>徐刚、杨灵芝</t>
  </si>
  <si>
    <t>雍国锋、路育</t>
  </si>
  <si>
    <t>货币资金（汇总）</t>
  </si>
  <si>
    <t>交易性金融资产（汇总）</t>
  </si>
  <si>
    <t>应收帐款</t>
  </si>
  <si>
    <t>预付账款</t>
  </si>
  <si>
    <t>存货（汇总）</t>
  </si>
  <si>
    <t>工程施工</t>
  </si>
  <si>
    <t>非流动资产（汇总）</t>
  </si>
  <si>
    <t>可供出售金融资产（汇总）</t>
  </si>
  <si>
    <t>固定资产汇总</t>
  </si>
  <si>
    <t>井巷工程</t>
  </si>
  <si>
    <t>在建工程（汇总）</t>
  </si>
  <si>
    <t>无形资产（汇总）</t>
  </si>
  <si>
    <t>流动负债（汇总）</t>
  </si>
  <si>
    <t>应付职工薪酬</t>
  </si>
  <si>
    <t>应付股利</t>
  </si>
  <si>
    <t>非流动负债（汇总）</t>
  </si>
  <si>
    <t xml:space="preserve">  </t>
  </si>
  <si>
    <t>产权持有单位</t>
  </si>
  <si>
    <t>价格变化</t>
  </si>
  <si>
    <t>盘盈</t>
  </si>
  <si>
    <t>盘亏</t>
  </si>
  <si>
    <t>报废</t>
  </si>
  <si>
    <t>损毁</t>
  </si>
  <si>
    <t>账面值不准确</t>
  </si>
  <si>
    <t>经济寿命年限和折旧年限不一致</t>
  </si>
  <si>
    <t xml:space="preserve"> </t>
  </si>
  <si>
    <t>账实相符</t>
  </si>
  <si>
    <t>账实不符</t>
  </si>
  <si>
    <t>权属完善</t>
  </si>
  <si>
    <t>无权属证明</t>
  </si>
  <si>
    <t>权属证明有瑕疵</t>
  </si>
  <si>
    <t>其他</t>
  </si>
  <si>
    <t>查询结果</t>
  </si>
  <si>
    <t>询价结果</t>
  </si>
  <si>
    <t>核实后账面值</t>
  </si>
  <si>
    <t>定额</t>
  </si>
  <si>
    <t>政府文件</t>
  </si>
  <si>
    <t>造价指标</t>
  </si>
  <si>
    <t>账面值系数调整</t>
  </si>
  <si>
    <t>单价调整</t>
  </si>
  <si>
    <t>不适用</t>
  </si>
  <si>
    <t>成本法</t>
  </si>
  <si>
    <t>收益法</t>
  </si>
  <si>
    <t>市场法</t>
  </si>
  <si>
    <t>市场询价</t>
  </si>
  <si>
    <t>合同价格</t>
  </si>
  <si>
    <t>账面系数调整</t>
  </si>
  <si>
    <t>正常</t>
  </si>
  <si>
    <t>失效</t>
  </si>
  <si>
    <t>变质</t>
  </si>
  <si>
    <t>残损</t>
  </si>
  <si>
    <t>无用</t>
  </si>
  <si>
    <t>待报废</t>
  </si>
  <si>
    <t>闲置</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</si>
  <si>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</si>
  <si>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</si>
  <si>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</si>
  <si>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</si>
  <si>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</si>
  <si>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</si>
  <si>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r>
      <rPr>
        <b/>
        <sz val="14"/>
        <rFont val="仿宋_GB2312"/>
        <charset val="134"/>
      </rPr>
      <t>(四) 对于各科目明细表中“评估价值</t>
    </r>
    <r>
      <rPr>
        <b/>
        <sz val="14"/>
        <rFont val="Times New Roman"/>
        <family val="1"/>
      </rPr>
      <t>”</t>
    </r>
    <r>
      <rPr>
        <b/>
        <sz val="14"/>
        <rFont val="仿宋_GB2312"/>
        <charset val="134"/>
      </rPr>
      <t>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r>
  </si>
  <si>
    <r>
      <rPr>
        <sz val="14"/>
        <rFont val="仿宋_GB2312"/>
        <charset val="134"/>
      </rPr>
      <t>(五)明细表中填列金额单位为</t>
    </r>
    <r>
      <rPr>
        <sz val="14"/>
        <rFont val="Times New Roman"/>
        <family val="1"/>
      </rPr>
      <t>“</t>
    </r>
    <r>
      <rPr>
        <sz val="14"/>
        <rFont val="仿宋_GB2312"/>
        <charset val="134"/>
      </rPr>
      <t>人民币元</t>
    </r>
    <r>
      <rPr>
        <sz val="14"/>
        <rFont val="Times New Roman"/>
        <family val="1"/>
      </rPr>
      <t>”</t>
    </r>
    <r>
      <rPr>
        <sz val="14"/>
        <rFont val="仿宋_GB2312"/>
        <charset val="134"/>
      </rPr>
      <t xml:space="preserve">，精确到小数点后两位。 </t>
    </r>
  </si>
  <si>
    <r>
      <rPr>
        <sz val="14"/>
        <rFont val="仿宋_GB2312"/>
        <charset val="134"/>
      </rPr>
      <t>(六)明细表中日期根据要求填至月(如建成年月)或日(如出票日期)，填写</t>
    </r>
    <r>
      <rPr>
        <b/>
        <sz val="14"/>
        <rFont val="仿宋_GB2312"/>
        <charset val="134"/>
      </rPr>
      <t>日期格式</t>
    </r>
    <r>
      <rPr>
        <sz val="14"/>
        <rFont val="仿宋_GB2312"/>
        <charset val="134"/>
      </rPr>
      <t>为“2001-05”（不能写为2001.5）或 “2001-05-02”（不能填为2001.5.2）。</t>
    </r>
  </si>
  <si>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</si>
  <si>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</si>
  <si>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r>
      <rPr>
        <sz val="14"/>
        <rFont val="仿宋_GB2312"/>
        <charset val="134"/>
      </rPr>
      <t>(九)每一张明细表内容超过表中行数时，可在电子表</t>
    </r>
    <r>
      <rPr>
        <b/>
        <sz val="14"/>
        <rFont val="仿宋_GB2312"/>
        <charset val="134"/>
      </rPr>
      <t>中间</t>
    </r>
    <r>
      <rPr>
        <sz val="14"/>
        <rFont val="仿宋_GB2312"/>
        <charset val="134"/>
      </rPr>
      <t>直接插入行。注意，不能在第一行和合计行插入行。</t>
    </r>
  </si>
  <si>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</si>
  <si>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</si>
  <si>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</si>
  <si>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r>
      <rPr>
        <b/>
        <sz val="14"/>
        <rFont val="黑体"/>
        <family val="3"/>
        <charset val="134"/>
      </rPr>
      <t>1.</t>
    </r>
    <r>
      <rPr>
        <b/>
        <sz val="7"/>
        <rFont val="Times New Roman"/>
        <family val="1"/>
      </rPr>
      <t xml:space="preserve">           </t>
    </r>
    <r>
      <rPr>
        <b/>
        <sz val="14"/>
        <rFont val="黑体"/>
        <family val="3"/>
        <charset val="134"/>
      </rPr>
      <t>流动资产类填表说明(表3-1至表3-14)</t>
    </r>
  </si>
  <si>
    <r>
      <rPr>
        <b/>
        <sz val="12"/>
        <rFont val="Times New Roman"/>
        <family val="1"/>
      </rPr>
      <t>(1)</t>
    </r>
    <r>
      <rPr>
        <b/>
        <sz val="12"/>
        <rFont val="仿宋_GB2312"/>
        <charset val="134"/>
      </rPr>
      <t>表</t>
    </r>
    <r>
      <rPr>
        <b/>
        <sz val="12"/>
        <rFont val="Times New Roman"/>
        <family val="1"/>
      </rPr>
      <t xml:space="preserve">3-1-1 </t>
    </r>
    <r>
      <rPr>
        <b/>
        <sz val="12"/>
        <rFont val="仿宋_GB2312"/>
        <charset val="134"/>
      </rPr>
      <t>货币资金</t>
    </r>
    <r>
      <rPr>
        <b/>
        <sz val="12"/>
        <rFont val="Times New Roman"/>
        <family val="1"/>
      </rPr>
      <t>--</t>
    </r>
    <r>
      <rPr>
        <b/>
        <sz val="12"/>
        <rFont val="仿宋_GB2312"/>
        <charset val="134"/>
      </rPr>
      <t>现金</t>
    </r>
  </si>
  <si>
    <t>“存放部门”要求填企业内部不同的现金存放部门，每一存放部门应分别填列，如“***财务处(科)”；</t>
  </si>
  <si>
    <t>现金表中的外币，应在“帐面价值”一栏填换算后的人民币价值。按币种、存放单位填列明细。</t>
  </si>
  <si>
    <r>
      <rPr>
        <b/>
        <sz val="12"/>
        <rFont val="Times New Roman"/>
        <family val="1"/>
      </rPr>
      <t>(2)</t>
    </r>
    <r>
      <rPr>
        <b/>
        <sz val="12"/>
        <rFont val="仿宋_GB2312"/>
        <charset val="134"/>
      </rPr>
      <t>表</t>
    </r>
    <r>
      <rPr>
        <b/>
        <sz val="12"/>
        <rFont val="Times New Roman"/>
        <family val="1"/>
      </rPr>
      <t xml:space="preserve">3-1-2 </t>
    </r>
    <r>
      <rPr>
        <b/>
        <sz val="12"/>
        <rFont val="仿宋_GB2312"/>
        <charset val="134"/>
      </rPr>
      <t>货币资金</t>
    </r>
    <r>
      <rPr>
        <b/>
        <sz val="12"/>
        <rFont val="Times New Roman"/>
        <family val="1"/>
      </rPr>
      <t>--</t>
    </r>
    <r>
      <rPr>
        <b/>
        <sz val="12"/>
        <rFont val="仿宋_GB2312"/>
        <charset val="134"/>
      </rPr>
      <t>银行存款</t>
    </r>
  </si>
  <si>
    <t>要按每一开户银行明细填写银行名称全称、帐号、金额等，对于同一开户行的不同货币种类存款、不同帐户存款也应分别一一列示，并在“外币帐面金额”栏中注明该外币币种的原始币值。</t>
  </si>
  <si>
    <r>
      <rPr>
        <b/>
        <sz val="12"/>
        <rFont val="Times New Roman"/>
        <family val="1"/>
      </rPr>
      <t>(3)</t>
    </r>
    <r>
      <rPr>
        <b/>
        <sz val="12"/>
        <rFont val="仿宋_GB2312"/>
        <charset val="134"/>
      </rPr>
      <t>表</t>
    </r>
    <r>
      <rPr>
        <b/>
        <sz val="12"/>
        <rFont val="Times New Roman"/>
        <family val="1"/>
      </rPr>
      <t xml:space="preserve">3-1-3 </t>
    </r>
    <r>
      <rPr>
        <b/>
        <sz val="12"/>
        <rFont val="仿宋_GB2312"/>
        <charset val="134"/>
      </rPr>
      <t>货币资金</t>
    </r>
    <r>
      <rPr>
        <b/>
        <sz val="12"/>
        <rFont val="Times New Roman"/>
        <family val="1"/>
      </rPr>
      <t>--</t>
    </r>
    <r>
      <rPr>
        <b/>
        <sz val="12"/>
        <rFont val="仿宋_GB2312"/>
        <charset val="134"/>
      </rPr>
      <t>其他货币资金</t>
    </r>
  </si>
  <si>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</si>
  <si>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</si>
  <si>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family val="1"/>
      </rPr>
      <t>(4)</t>
    </r>
    <r>
      <rPr>
        <b/>
        <sz val="12"/>
        <rFont val="仿宋_GB2312"/>
        <charset val="134"/>
      </rPr>
      <t>表</t>
    </r>
    <r>
      <rPr>
        <b/>
        <sz val="12"/>
        <rFont val="Times New Roman"/>
        <family val="1"/>
      </rPr>
      <t xml:space="preserve">3-2-1 </t>
    </r>
    <r>
      <rPr>
        <b/>
        <sz val="12"/>
        <rFont val="仿宋_GB2312"/>
        <charset val="134"/>
      </rPr>
      <t>交易性金融资产</t>
    </r>
    <r>
      <rPr>
        <b/>
        <sz val="12"/>
        <rFont val="Times New Roman"/>
        <family val="1"/>
      </rPr>
      <t>—</t>
    </r>
    <r>
      <rPr>
        <b/>
        <sz val="12"/>
        <rFont val="仿宋_GB2312"/>
        <charset val="134"/>
      </rPr>
      <t>股票投资</t>
    </r>
    <r>
      <rPr>
        <b/>
        <sz val="12"/>
        <rFont val="Times New Roman"/>
        <family val="1"/>
      </rPr>
      <t>(</t>
    </r>
    <r>
      <rPr>
        <b/>
        <sz val="12"/>
        <rFont val="仿宋_GB2312"/>
        <charset val="134"/>
      </rPr>
      <t>指持有不超过一年</t>
    </r>
    <r>
      <rPr>
        <b/>
        <sz val="12"/>
        <rFont val="Times New Roman"/>
        <family val="1"/>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</si>
  <si>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</si>
  <si>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</si>
  <si>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</si>
  <si>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</si>
  <si>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</si>
  <si>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family val="1"/>
      </rPr>
      <t>(5)</t>
    </r>
    <r>
      <rPr>
        <b/>
        <sz val="12"/>
        <rFont val="仿宋_GB2312"/>
        <charset val="134"/>
      </rPr>
      <t>表</t>
    </r>
    <r>
      <rPr>
        <b/>
        <sz val="12"/>
        <rFont val="Times New Roman"/>
        <family val="1"/>
      </rPr>
      <t xml:space="preserve">3-2-2 </t>
    </r>
    <r>
      <rPr>
        <b/>
        <sz val="12"/>
        <rFont val="仿宋_GB2312"/>
        <charset val="134"/>
      </rPr>
      <t>交易性金融资产</t>
    </r>
    <r>
      <rPr>
        <b/>
        <sz val="12"/>
        <rFont val="Times New Roman"/>
        <family val="1"/>
      </rPr>
      <t>—</t>
    </r>
    <r>
      <rPr>
        <b/>
        <sz val="12"/>
        <rFont val="仿宋_GB2312"/>
        <charset val="134"/>
      </rPr>
      <t>债券投资</t>
    </r>
  </si>
  <si>
    <t>债券种类可以按用途（分基建债券、电力债券、专项债券）填列，其他填表情况同表3-2-1。</t>
  </si>
  <si>
    <r>
      <rPr>
        <b/>
        <sz val="12"/>
        <rFont val="Times New Roman"/>
        <family val="1"/>
      </rPr>
      <t>(6)</t>
    </r>
    <r>
      <rPr>
        <b/>
        <sz val="12"/>
        <rFont val="仿宋_GB2312"/>
        <charset val="134"/>
      </rPr>
      <t>表</t>
    </r>
    <r>
      <rPr>
        <b/>
        <sz val="12"/>
        <rFont val="Times New Roman"/>
        <family val="1"/>
      </rPr>
      <t xml:space="preserve">3-3 </t>
    </r>
    <r>
      <rPr>
        <b/>
        <sz val="12"/>
        <rFont val="仿宋_GB2312"/>
        <charset val="134"/>
      </rPr>
      <t>应收票据</t>
    </r>
  </si>
  <si>
    <t>①“户名”指债务人的户名全称；</t>
  </si>
  <si>
    <t>②“出票日期”指签发该票据的日期---年月日。</t>
  </si>
  <si>
    <t>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</si>
  <si>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family val="1"/>
      </rPr>
      <t>(7)</t>
    </r>
    <r>
      <rPr>
        <b/>
        <sz val="12"/>
        <rFont val="仿宋_GB2312"/>
        <charset val="134"/>
      </rPr>
      <t>表</t>
    </r>
    <r>
      <rPr>
        <b/>
        <sz val="12"/>
        <rFont val="Times New Roman"/>
        <family val="1"/>
      </rPr>
      <t>3-4</t>
    </r>
    <r>
      <rPr>
        <b/>
        <sz val="12"/>
        <rFont val="仿宋_GB2312"/>
        <charset val="134"/>
      </rPr>
      <t>应收帐款</t>
    </r>
  </si>
  <si>
    <t>①“业务内容”：指发生应收帐款的相应业务名称，应收帐款不分金额大小一律按照债务人和业务内容逐笔填列，不能出现其他；</t>
  </si>
  <si>
    <t>②“发生日期”：对滚动发生额可按照基准日前最后一次应收帐款发生额的月份月末余额填列；</t>
  </si>
  <si>
    <r>
      <rPr>
        <sz val="14"/>
        <rFont val="仿宋_GB2312"/>
        <charset val="134"/>
      </rPr>
      <t>③“帐龄”：按月数填列，如一年零4个月，则填列“16</t>
    </r>
    <r>
      <rPr>
        <sz val="14"/>
        <rFont val="Times New Roman"/>
        <family val="1"/>
      </rPr>
      <t>”</t>
    </r>
    <r>
      <rPr>
        <sz val="14"/>
        <rFont val="仿宋_GB2312"/>
        <charset val="134"/>
      </rPr>
      <t>即可，对应在1-2年账龄段内列示；</t>
    </r>
  </si>
  <si>
    <t>④欠款单位名称应填列全称，不应以地名或不明确的简称代替；</t>
  </si>
  <si>
    <t>⑤欠款单位为关联方或内部单位的，分开填列。</t>
  </si>
  <si>
    <r>
      <rPr>
        <b/>
        <sz val="12"/>
        <rFont val="Times New Roman"/>
        <family val="1"/>
      </rPr>
      <t>(8)</t>
    </r>
    <r>
      <rPr>
        <b/>
        <sz val="12"/>
        <rFont val="仿宋_GB2312"/>
        <charset val="134"/>
      </rPr>
      <t>表</t>
    </r>
    <r>
      <rPr>
        <b/>
        <sz val="12"/>
        <rFont val="Times New Roman"/>
        <family val="1"/>
      </rPr>
      <t xml:space="preserve">3-5 </t>
    </r>
    <r>
      <rPr>
        <b/>
        <sz val="12"/>
        <rFont val="仿宋_GB2312"/>
        <charset val="134"/>
      </rPr>
      <t>预付帐款</t>
    </r>
  </si>
  <si>
    <t>参照表3-4。</t>
  </si>
  <si>
    <t>对预付设备款所涉及的实物已到货安装、使用，在清查时应注意与实物管理部门核对，以免出现重复申报或资产非真实盘盈。</t>
  </si>
  <si>
    <r>
      <rPr>
        <b/>
        <sz val="12"/>
        <rFont val="Times New Roman"/>
        <family val="1"/>
      </rPr>
      <t>(9)</t>
    </r>
    <r>
      <rPr>
        <b/>
        <sz val="12"/>
        <rFont val="仿宋_GB2312"/>
        <charset val="134"/>
      </rPr>
      <t>表</t>
    </r>
    <r>
      <rPr>
        <b/>
        <sz val="12"/>
        <rFont val="Times New Roman"/>
        <family val="1"/>
      </rPr>
      <t xml:space="preserve">3-7 </t>
    </r>
    <r>
      <rPr>
        <b/>
        <sz val="12"/>
        <rFont val="仿宋_GB2312"/>
        <charset val="134"/>
      </rPr>
      <t>应收股利</t>
    </r>
  </si>
  <si>
    <t>“发生日期”栏所指的是利润或股利分配时间；</t>
  </si>
  <si>
    <t>“股利所属期间”指股利发生的期间，如2002年应收2001年的股利，则该栏目填写“2001年度”。</t>
  </si>
  <si>
    <r>
      <rPr>
        <b/>
        <sz val="12"/>
        <rFont val="Times New Roman"/>
        <family val="1"/>
      </rPr>
      <t>(10)</t>
    </r>
    <r>
      <rPr>
        <b/>
        <sz val="12"/>
        <rFont val="仿宋_GB2312"/>
        <charset val="134"/>
      </rPr>
      <t>表</t>
    </r>
    <r>
      <rPr>
        <b/>
        <sz val="12"/>
        <rFont val="Times New Roman"/>
        <family val="1"/>
      </rPr>
      <t xml:space="preserve">3-6 </t>
    </r>
    <r>
      <rPr>
        <b/>
        <sz val="12"/>
        <rFont val="仿宋_GB2312"/>
        <charset val="134"/>
      </rPr>
      <t>应收利息</t>
    </r>
  </si>
  <si>
    <t>参照表3-5。</t>
  </si>
  <si>
    <r>
      <rPr>
        <b/>
        <sz val="12"/>
        <rFont val="Times New Roman"/>
        <family val="1"/>
      </rPr>
      <t>(11)</t>
    </r>
    <r>
      <rPr>
        <b/>
        <sz val="12"/>
        <rFont val="仿宋_GB2312"/>
        <charset val="134"/>
      </rPr>
      <t>表</t>
    </r>
    <r>
      <rPr>
        <b/>
        <sz val="12"/>
        <rFont val="Times New Roman"/>
        <family val="1"/>
      </rPr>
      <t xml:space="preserve">3-8 </t>
    </r>
    <r>
      <rPr>
        <b/>
        <sz val="12"/>
        <rFont val="仿宋_GB2312"/>
        <charset val="134"/>
      </rPr>
      <t>其他应收款</t>
    </r>
  </si>
  <si>
    <r>
      <rPr>
        <b/>
        <sz val="12"/>
        <rFont val="Times New Roman"/>
        <family val="1"/>
      </rPr>
      <t>(12)</t>
    </r>
    <r>
      <rPr>
        <b/>
        <sz val="12"/>
        <rFont val="仿宋_GB2312"/>
        <charset val="134"/>
      </rPr>
      <t>表</t>
    </r>
    <r>
      <rPr>
        <b/>
        <sz val="12"/>
        <rFont val="Times New Roman"/>
        <family val="1"/>
      </rPr>
      <t>3-9-1</t>
    </r>
    <r>
      <rPr>
        <b/>
        <sz val="12"/>
        <rFont val="仿宋_GB2312"/>
        <charset val="134"/>
      </rPr>
      <t>至</t>
    </r>
    <r>
      <rPr>
        <b/>
        <sz val="12"/>
        <rFont val="Times New Roman"/>
        <family val="1"/>
      </rPr>
      <t xml:space="preserve">3-9-8 </t>
    </r>
    <r>
      <rPr>
        <b/>
        <sz val="12"/>
        <rFont val="仿宋_GB2312"/>
        <charset val="134"/>
      </rPr>
      <t>存货类</t>
    </r>
  </si>
  <si>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</si>
  <si>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</si>
  <si>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</si>
  <si>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</si>
  <si>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 xml:space="preserve">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
</t>
  </si>
  <si>
    <r>
      <rPr>
        <b/>
        <sz val="12"/>
        <rFont val="Times New Roman"/>
        <family val="1"/>
      </rPr>
      <t>(13)</t>
    </r>
    <r>
      <rPr>
        <b/>
        <sz val="12"/>
        <rFont val="仿宋_GB2312"/>
        <charset val="134"/>
      </rPr>
      <t>表</t>
    </r>
    <r>
      <rPr>
        <b/>
        <sz val="12"/>
        <rFont val="Times New Roman"/>
        <family val="1"/>
      </rPr>
      <t xml:space="preserve">3--10 </t>
    </r>
    <r>
      <rPr>
        <b/>
        <sz val="12"/>
        <rFont val="仿宋_GB2312"/>
        <charset val="134"/>
      </rPr>
      <t>一年内到期的非流动资产</t>
    </r>
  </si>
  <si>
    <t>按照不同的项目内容逐笔填写。</t>
  </si>
  <si>
    <r>
      <rPr>
        <b/>
        <sz val="12"/>
        <rFont val="Times New Roman"/>
        <family val="1"/>
      </rPr>
      <t>(14)</t>
    </r>
    <r>
      <rPr>
        <b/>
        <sz val="12"/>
        <rFont val="仿宋_GB2312"/>
        <charset val="134"/>
      </rPr>
      <t>表</t>
    </r>
    <r>
      <rPr>
        <b/>
        <sz val="12"/>
        <rFont val="Times New Roman"/>
        <family val="1"/>
      </rPr>
      <t xml:space="preserve">3--11 </t>
    </r>
    <r>
      <rPr>
        <b/>
        <sz val="12"/>
        <rFont val="仿宋_GB2312"/>
        <charset val="134"/>
      </rPr>
      <t>其他流动资产</t>
    </r>
  </si>
  <si>
    <r>
      <rPr>
        <b/>
        <sz val="14"/>
        <rFont val="Times New Roman"/>
        <family val="1"/>
      </rPr>
      <t>2.</t>
    </r>
    <r>
      <rPr>
        <b/>
        <sz val="14"/>
        <rFont val="黑体"/>
        <family val="3"/>
        <charset val="134"/>
      </rPr>
      <t>非流动资产填表说明</t>
    </r>
    <r>
      <rPr>
        <b/>
        <sz val="14"/>
        <rFont val="Times New Roman"/>
        <family val="1"/>
      </rPr>
      <t>(</t>
    </r>
    <r>
      <rPr>
        <b/>
        <sz val="14"/>
        <rFont val="黑体"/>
        <family val="3"/>
        <charset val="134"/>
      </rPr>
      <t>表</t>
    </r>
    <r>
      <rPr>
        <b/>
        <sz val="14"/>
        <rFont val="Times New Roman"/>
        <family val="1"/>
      </rPr>
      <t>4--1</t>
    </r>
    <r>
      <rPr>
        <b/>
        <sz val="14"/>
        <rFont val="黑体"/>
        <family val="3"/>
        <charset val="134"/>
      </rPr>
      <t>至</t>
    </r>
    <r>
      <rPr>
        <b/>
        <sz val="14"/>
        <rFont val="Times New Roman"/>
        <family val="1"/>
      </rPr>
      <t>4--17)</t>
    </r>
  </si>
  <si>
    <r>
      <rPr>
        <b/>
        <sz val="12"/>
        <rFont val="Times New Roman"/>
        <family val="1"/>
      </rPr>
      <t>(1)</t>
    </r>
    <r>
      <rPr>
        <b/>
        <sz val="12"/>
        <rFont val="仿宋_GB2312"/>
        <charset val="134"/>
      </rPr>
      <t>表</t>
    </r>
    <r>
      <rPr>
        <b/>
        <sz val="12"/>
        <rFont val="Times New Roman"/>
        <family val="1"/>
      </rPr>
      <t xml:space="preserve">4--1 </t>
    </r>
    <r>
      <rPr>
        <b/>
        <sz val="12"/>
        <rFont val="仿宋_GB2312"/>
        <charset val="134"/>
      </rPr>
      <t>可供出售金融资产</t>
    </r>
  </si>
  <si>
    <t>*******</t>
  </si>
  <si>
    <r>
      <rPr>
        <b/>
        <sz val="12"/>
        <rFont val="Times New Roman"/>
        <family val="1"/>
      </rPr>
      <t>(2)</t>
    </r>
    <r>
      <rPr>
        <b/>
        <sz val="12"/>
        <rFont val="仿宋_GB2312"/>
        <charset val="134"/>
      </rPr>
      <t>表</t>
    </r>
    <r>
      <rPr>
        <b/>
        <sz val="12"/>
        <rFont val="Times New Roman"/>
        <family val="1"/>
      </rPr>
      <t xml:space="preserve">4--2 </t>
    </r>
    <r>
      <rPr>
        <b/>
        <sz val="12"/>
        <rFont val="仿宋_GB2312"/>
        <charset val="134"/>
      </rPr>
      <t>持有至到期投资</t>
    </r>
  </si>
  <si>
    <t>可参照3－2－1股票或表3－2－2债券投资明细表内容进行填列；</t>
  </si>
  <si>
    <r>
      <rPr>
        <b/>
        <sz val="12"/>
        <rFont val="Times New Roman"/>
        <family val="1"/>
      </rPr>
      <t>(3)</t>
    </r>
    <r>
      <rPr>
        <b/>
        <sz val="12"/>
        <rFont val="仿宋_GB2312"/>
        <charset val="134"/>
      </rPr>
      <t>表</t>
    </r>
    <r>
      <rPr>
        <b/>
        <sz val="12"/>
        <rFont val="Times New Roman"/>
        <family val="1"/>
      </rPr>
      <t xml:space="preserve">4--3 </t>
    </r>
    <r>
      <rPr>
        <b/>
        <sz val="12"/>
        <rFont val="仿宋_GB2312"/>
        <charset val="134"/>
      </rPr>
      <t>长期应收款</t>
    </r>
  </si>
  <si>
    <t>******</t>
  </si>
  <si>
    <r>
      <rPr>
        <b/>
        <sz val="12"/>
        <rFont val="Times New Roman"/>
        <family val="1"/>
      </rPr>
      <t>(4)</t>
    </r>
    <r>
      <rPr>
        <b/>
        <sz val="12"/>
        <rFont val="仿宋_GB2312"/>
        <charset val="134"/>
      </rPr>
      <t>表</t>
    </r>
    <r>
      <rPr>
        <b/>
        <sz val="12"/>
        <rFont val="Times New Roman"/>
        <family val="1"/>
      </rPr>
      <t xml:space="preserve">4--4 </t>
    </r>
    <r>
      <rPr>
        <b/>
        <sz val="12"/>
        <rFont val="仿宋_GB2312"/>
        <charset val="134"/>
      </rPr>
      <t>长期股权投资</t>
    </r>
  </si>
  <si>
    <t>对于有特殊约定的长期投资，在备注栏简述约定的内容。</t>
  </si>
  <si>
    <r>
      <rPr>
        <b/>
        <sz val="12"/>
        <rFont val="Times New Roman"/>
        <family val="1"/>
      </rPr>
      <t>(5)</t>
    </r>
    <r>
      <rPr>
        <b/>
        <sz val="12"/>
        <rFont val="仿宋_GB2312"/>
        <charset val="134"/>
      </rPr>
      <t>表</t>
    </r>
    <r>
      <rPr>
        <b/>
        <sz val="12"/>
        <rFont val="Times New Roman"/>
        <family val="1"/>
      </rPr>
      <t xml:space="preserve">4--5 </t>
    </r>
    <r>
      <rPr>
        <b/>
        <sz val="12"/>
        <rFont val="仿宋_GB2312"/>
        <charset val="134"/>
      </rPr>
      <t>投资性房地产</t>
    </r>
  </si>
  <si>
    <t>结合资产类别填报土地或房屋资产相关项目，具体填要求同5－1－1房屋建筑物或表5－3土地评估明细表相关要求。</t>
  </si>
  <si>
    <r>
      <rPr>
        <b/>
        <sz val="12"/>
        <rFont val="Times New Roman"/>
        <family val="1"/>
      </rPr>
      <t>(6)</t>
    </r>
    <r>
      <rPr>
        <b/>
        <sz val="12"/>
        <rFont val="仿宋_GB2312"/>
        <charset val="134"/>
      </rPr>
      <t>表</t>
    </r>
    <r>
      <rPr>
        <b/>
        <sz val="12"/>
        <rFont val="Times New Roman"/>
        <family val="1"/>
      </rPr>
      <t xml:space="preserve">4--6 </t>
    </r>
    <r>
      <rPr>
        <b/>
        <sz val="12"/>
        <rFont val="仿宋_GB2312"/>
        <charset val="134"/>
      </rPr>
      <t>固定资产</t>
    </r>
  </si>
  <si>
    <r>
      <rPr>
        <b/>
        <sz val="12"/>
        <rFont val="Times New Roman"/>
        <family val="1"/>
      </rPr>
      <t>1)</t>
    </r>
    <r>
      <rPr>
        <b/>
        <sz val="12"/>
        <rFont val="仿宋_GB2312"/>
        <charset val="134"/>
      </rPr>
      <t>表</t>
    </r>
    <r>
      <rPr>
        <b/>
        <sz val="12"/>
        <rFont val="Times New Roman"/>
        <family val="1"/>
      </rPr>
      <t>4-6-1</t>
    </r>
    <r>
      <rPr>
        <b/>
        <sz val="12"/>
        <rFont val="仿宋_GB2312"/>
        <charset val="134"/>
      </rPr>
      <t>，固定资产</t>
    </r>
    <r>
      <rPr>
        <b/>
        <sz val="12"/>
        <rFont val="Times New Roman"/>
        <family val="1"/>
      </rPr>
      <t>—</t>
    </r>
    <r>
      <rPr>
        <b/>
        <sz val="12"/>
        <rFont val="仿宋_GB2312"/>
        <charset val="134"/>
      </rPr>
      <t>房屋建筑物清查评估明细表</t>
    </r>
  </si>
  <si>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</si>
  <si>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</si>
  <si>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</si>
  <si>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</si>
  <si>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</si>
  <si>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</si>
  <si>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</si>
  <si>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</si>
  <si>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</si>
  <si>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</si>
  <si>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</si>
  <si>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</si>
  <si>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</si>
  <si>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</si>
  <si>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</si>
  <si>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</si>
  <si>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</si>
  <si>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</si>
  <si>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family val="1"/>
      </rPr>
      <t>2)</t>
    </r>
    <r>
      <rPr>
        <b/>
        <sz val="12"/>
        <rFont val="仿宋_GB2312"/>
        <charset val="134"/>
      </rPr>
      <t>表</t>
    </r>
    <r>
      <rPr>
        <b/>
        <sz val="12"/>
        <rFont val="Times New Roman"/>
        <family val="1"/>
      </rPr>
      <t>4-6-2</t>
    </r>
    <r>
      <rPr>
        <b/>
        <sz val="12"/>
        <rFont val="仿宋_GB2312"/>
        <charset val="134"/>
      </rPr>
      <t>，固定资产</t>
    </r>
    <r>
      <rPr>
        <b/>
        <sz val="12"/>
        <rFont val="Times New Roman"/>
        <family val="1"/>
      </rPr>
      <t>—</t>
    </r>
    <r>
      <rPr>
        <b/>
        <sz val="12"/>
        <rFont val="仿宋_GB2312"/>
        <charset val="134"/>
      </rPr>
      <t>构筑物及其他辅助设施清查评估明细表</t>
    </r>
  </si>
  <si>
    <t>构筑物指与建筑物相匹配的场地、水池、围墙、道路等设施。</t>
  </si>
  <si>
    <t>各项目填写要求如下：</t>
  </si>
  <si>
    <r>
      <rPr>
        <sz val="14"/>
        <rFont val="仿宋_GB2312"/>
        <charset val="134"/>
      </rPr>
      <t>(1)水池：单位“个”，材质：砖、钢筋砼等，规格：外形</t>
    </r>
    <r>
      <rPr>
        <sz val="14"/>
        <rFont val="Times New Roman"/>
        <family val="1"/>
      </rPr>
      <t>”</t>
    </r>
    <r>
      <rPr>
        <sz val="14"/>
        <rFont val="仿宋_GB2312"/>
        <charset val="134"/>
      </rPr>
      <t>长l</t>
    </r>
    <r>
      <rPr>
        <sz val="14"/>
        <rFont val="Symbol"/>
        <family val="1"/>
        <charset val="2"/>
      </rPr>
      <t>´</t>
    </r>
    <r>
      <rPr>
        <sz val="14"/>
        <rFont val="仿宋_GB2312"/>
        <charset val="134"/>
      </rPr>
      <t>宽b</t>
    </r>
    <r>
      <rPr>
        <sz val="14"/>
        <rFont val="Symbol"/>
        <family val="1"/>
        <charset val="2"/>
      </rPr>
      <t>´</t>
    </r>
    <r>
      <rPr>
        <sz val="14"/>
        <rFont val="仿宋_GB2312"/>
        <charset val="134"/>
      </rPr>
      <t>高h(m)</t>
    </r>
    <r>
      <rPr>
        <sz val="14"/>
        <rFont val="Times New Roman"/>
        <family val="1"/>
      </rPr>
      <t>”</t>
    </r>
    <r>
      <rPr>
        <sz val="14"/>
        <rFont val="仿宋_GB2312"/>
        <charset val="134"/>
      </rPr>
      <t>，</t>
    </r>
    <r>
      <rPr>
        <sz val="14"/>
        <rFont val="Times New Roman"/>
        <family val="1"/>
      </rPr>
      <t>”</t>
    </r>
    <r>
      <rPr>
        <sz val="14"/>
        <rFont val="仿宋_GB2312"/>
        <charset val="134"/>
      </rPr>
      <t>容积m3</t>
    </r>
    <r>
      <rPr>
        <sz val="14"/>
        <rFont val="Times New Roman"/>
        <family val="1"/>
      </rPr>
      <t>”</t>
    </r>
    <r>
      <rPr>
        <sz val="14"/>
        <rFont val="仿宋_GB2312"/>
        <charset val="134"/>
      </rPr>
      <t>,有盖或无盖；例如15</t>
    </r>
    <r>
      <rPr>
        <sz val="14"/>
        <rFont val="Symbol"/>
        <family val="1"/>
        <charset val="2"/>
      </rPr>
      <t>´</t>
    </r>
    <r>
      <rPr>
        <sz val="14"/>
        <rFont val="仿宋_GB2312"/>
        <charset val="134"/>
      </rPr>
      <t>55</t>
    </r>
    <r>
      <rPr>
        <sz val="14"/>
        <rFont val="Symbol"/>
        <family val="1"/>
        <charset val="2"/>
      </rPr>
      <t>´</t>
    </r>
    <r>
      <rPr>
        <sz val="14"/>
        <rFont val="仿宋_GB2312"/>
        <charset val="134"/>
      </rPr>
      <t>30，22m3，有盖。</t>
    </r>
  </si>
  <si>
    <r>
      <rPr>
        <sz val="14"/>
        <rFont val="仿宋_GB2312"/>
        <charset val="134"/>
      </rPr>
      <t>(2)烟囱、水塔：单位：“座”，材质：“砖，钢筋砼”等，规格：“高h</t>
    </r>
    <r>
      <rPr>
        <sz val="14"/>
        <rFont val="Symbol"/>
        <family val="1"/>
        <charset val="2"/>
      </rPr>
      <t>´</t>
    </r>
    <r>
      <rPr>
        <sz val="14"/>
        <rFont val="仿宋_GB2312"/>
        <charset val="134"/>
      </rPr>
      <t>上口直径(m)。”例： 60</t>
    </r>
    <r>
      <rPr>
        <sz val="14"/>
        <rFont val="Symbol"/>
        <family val="1"/>
        <charset val="2"/>
      </rPr>
      <t>´</t>
    </r>
    <r>
      <rPr>
        <sz val="14"/>
        <rFont val="仿宋_GB2312"/>
        <charset val="134"/>
      </rPr>
      <t>2.5</t>
    </r>
  </si>
  <si>
    <r>
      <rPr>
        <sz val="14"/>
        <rFont val="仿宋_GB2312"/>
        <charset val="134"/>
      </rPr>
      <t>(3)框架：单位：“座”或“t”(用于钢框架)、材质：“钢筋砼”或“钢结构”等，规格：“长l</t>
    </r>
    <r>
      <rPr>
        <sz val="14"/>
        <rFont val="Symbol"/>
        <family val="1"/>
        <charset val="2"/>
      </rPr>
      <t>´</t>
    </r>
    <r>
      <rPr>
        <sz val="14"/>
        <rFont val="仿宋_GB2312"/>
        <charset val="134"/>
      </rPr>
      <t>宽b</t>
    </r>
    <r>
      <rPr>
        <sz val="14"/>
        <rFont val="Symbol"/>
        <family val="1"/>
        <charset val="2"/>
      </rPr>
      <t>´</t>
    </r>
    <r>
      <rPr>
        <sz val="14"/>
        <rFont val="仿宋_GB2312"/>
        <charset val="134"/>
      </rPr>
      <t>高h(m)”例：120</t>
    </r>
    <r>
      <rPr>
        <sz val="14"/>
        <rFont val="Symbol"/>
        <family val="1"/>
        <charset val="2"/>
      </rPr>
      <t>´</t>
    </r>
    <r>
      <rPr>
        <sz val="14"/>
        <rFont val="仿宋_GB2312"/>
        <charset val="134"/>
      </rPr>
      <t>18</t>
    </r>
    <r>
      <rPr>
        <sz val="14"/>
        <rFont val="Symbol"/>
        <family val="1"/>
        <charset val="2"/>
      </rPr>
      <t>´</t>
    </r>
    <r>
      <rPr>
        <sz val="14"/>
        <rFont val="仿宋_GB2312"/>
        <charset val="134"/>
      </rPr>
      <t>50</t>
    </r>
  </si>
  <si>
    <r>
      <rPr>
        <sz val="14"/>
        <rFont val="仿宋_GB2312"/>
        <charset val="134"/>
      </rPr>
      <t>(4)水井：单位：“口”、材质：“砖、钢筋砼”等，规格：深h</t>
    </r>
    <r>
      <rPr>
        <sz val="14"/>
        <rFont val="Symbol"/>
        <family val="1"/>
        <charset val="2"/>
      </rPr>
      <t>´</t>
    </r>
    <r>
      <rPr>
        <sz val="14"/>
        <rFont val="仿宋_GB2312"/>
        <charset val="134"/>
      </rPr>
      <t>上口直径D(m)；例：60</t>
    </r>
    <r>
      <rPr>
        <sz val="14"/>
        <rFont val="Symbol"/>
        <family val="1"/>
        <charset val="2"/>
      </rPr>
      <t>´</t>
    </r>
    <r>
      <rPr>
        <sz val="14"/>
        <rFont val="仿宋_GB2312"/>
        <charset val="134"/>
      </rPr>
      <t>2；</t>
    </r>
  </si>
  <si>
    <r>
      <rPr>
        <sz val="14"/>
        <rFont val="仿宋_GB2312"/>
        <charset val="134"/>
      </rPr>
      <t>(5)道路：单位“m</t>
    </r>
    <r>
      <rPr>
        <sz val="14"/>
        <rFont val="Times New Roman"/>
        <family val="1"/>
      </rPr>
      <t>”</t>
    </r>
    <r>
      <rPr>
        <sz val="14"/>
        <rFont val="仿宋_GB2312"/>
        <charset val="134"/>
      </rPr>
      <t>,材质:“砼面、沥青面、砖面”等，规格：“宽b(m)，δ厚(mm)”，例：b =6m，δ=200mm；</t>
    </r>
  </si>
  <si>
    <t>(6)围墙：单位“m”，材质:“砖砌、砖铁栏杆”等，规格：“高h(m),例：h=2 m，对于砖墙还应填写墙厚，例：h=2m，δ=240(mm)；</t>
  </si>
  <si>
    <r>
      <rPr>
        <sz val="14"/>
        <rFont val="仿宋_GB2312"/>
        <charset val="134"/>
      </rPr>
      <t>(7)地沟：单位“m”，材质：“砖、砼”等，规格：“宽b</t>
    </r>
    <r>
      <rPr>
        <sz val="14"/>
        <rFont val="Symbol"/>
        <family val="1"/>
        <charset val="2"/>
      </rPr>
      <t>´</t>
    </r>
    <r>
      <rPr>
        <sz val="14"/>
        <rFont val="仿宋_GB2312"/>
        <charset val="134"/>
      </rPr>
      <t>深h(m)</t>
    </r>
    <r>
      <rPr>
        <sz val="14"/>
        <rFont val="Times New Roman"/>
        <family val="1"/>
      </rPr>
      <t>”</t>
    </r>
    <r>
      <rPr>
        <sz val="14"/>
        <rFont val="仿宋_GB2312"/>
        <charset val="134"/>
      </rPr>
      <t>,例：5</t>
    </r>
    <r>
      <rPr>
        <sz val="14"/>
        <rFont val="Symbol"/>
        <family val="1"/>
        <charset val="2"/>
      </rPr>
      <t>´</t>
    </r>
    <r>
      <rPr>
        <sz val="14"/>
        <rFont val="仿宋_GB2312"/>
        <charset val="134"/>
      </rPr>
      <t>2；</t>
    </r>
  </si>
  <si>
    <t>(8)挡土墙：单位“m3”，材质:“毛石、砼”等。</t>
  </si>
  <si>
    <r>
      <rPr>
        <b/>
        <sz val="12"/>
        <rFont val="Times New Roman"/>
        <family val="1"/>
      </rPr>
      <t>3)</t>
    </r>
    <r>
      <rPr>
        <sz val="12"/>
        <rFont val="黑体"/>
        <family val="3"/>
        <charset val="134"/>
      </rPr>
      <t>表</t>
    </r>
    <r>
      <rPr>
        <sz val="12"/>
        <rFont val="Times New Roman"/>
        <family val="1"/>
      </rPr>
      <t>4-6-4</t>
    </r>
    <r>
      <rPr>
        <sz val="12"/>
        <rFont val="黑体"/>
        <family val="3"/>
        <charset val="134"/>
      </rPr>
      <t>，机器设备清查评估明细表</t>
    </r>
  </si>
  <si>
    <t>机器设备原则上按单台(套)填列，即每行只填一台(套)，如有5台（套）相同设备，应填写5行(因为即使购置与启用日期相同，其使用状况或技术状况可能不同)，但当存在同批购入、相同规格型号且使用环境及状况基本相同的多台（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</si>
  <si>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</si>
  <si>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</si>
  <si>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</si>
  <si>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</si>
  <si>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</si>
  <si>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r>
      <rPr>
        <sz val="12"/>
        <rFont val="Times New Roman"/>
        <family val="1"/>
      </rPr>
      <t>4)</t>
    </r>
    <r>
      <rPr>
        <sz val="12"/>
        <rFont val="黑体"/>
        <family val="3"/>
        <charset val="134"/>
      </rPr>
      <t>表</t>
    </r>
    <r>
      <rPr>
        <sz val="12"/>
        <rFont val="Times New Roman"/>
        <family val="1"/>
      </rPr>
      <t>4</t>
    </r>
    <r>
      <rPr>
        <sz val="12"/>
        <rFont val="Times New Roman"/>
        <family val="1"/>
      </rPr>
      <t>-</t>
    </r>
    <r>
      <rPr>
        <sz val="12"/>
        <rFont val="Times New Roman"/>
        <family val="1"/>
      </rPr>
      <t>5</t>
    </r>
    <r>
      <rPr>
        <sz val="12"/>
        <rFont val="Times New Roman"/>
        <family val="1"/>
      </rPr>
      <t>-</t>
    </r>
    <r>
      <rPr>
        <sz val="12"/>
        <rFont val="Times New Roman"/>
        <family val="1"/>
      </rPr>
      <t>5</t>
    </r>
    <r>
      <rPr>
        <sz val="12"/>
        <rFont val="黑体"/>
        <family val="3"/>
        <charset val="134"/>
      </rPr>
      <t>，车辆清查评估明细表</t>
    </r>
  </si>
  <si>
    <t>车辆牌号指当地交管部门颁发的车辆牌照号；已行驶公里数可圆整至百位即可，如53441公里或申报为“53400”；仪表盘、发动机等发生更换的应在备注栏注明。</t>
  </si>
  <si>
    <r>
      <rPr>
        <sz val="12"/>
        <rFont val="Times New Roman"/>
        <family val="1"/>
      </rPr>
      <t>5)</t>
    </r>
    <r>
      <rPr>
        <sz val="12"/>
        <rFont val="黑体"/>
        <family val="3"/>
        <charset val="134"/>
      </rPr>
      <t>表</t>
    </r>
    <r>
      <rPr>
        <sz val="12"/>
        <rFont val="Times New Roman"/>
        <family val="1"/>
      </rPr>
      <t>5</t>
    </r>
    <r>
      <rPr>
        <sz val="12"/>
        <rFont val="Times New Roman"/>
        <family val="1"/>
      </rPr>
      <t>-</t>
    </r>
    <r>
      <rPr>
        <sz val="12"/>
        <rFont val="Times New Roman"/>
        <family val="1"/>
      </rPr>
      <t>6</t>
    </r>
    <r>
      <rPr>
        <sz val="12"/>
        <rFont val="Times New Roman"/>
        <family val="1"/>
      </rPr>
      <t>-</t>
    </r>
    <r>
      <rPr>
        <sz val="12"/>
        <rFont val="Times New Roman"/>
        <family val="1"/>
      </rPr>
      <t>6</t>
    </r>
    <r>
      <rPr>
        <sz val="12"/>
        <rFont val="黑体"/>
        <family val="3"/>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</si>
  <si>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</si>
  <si>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</si>
  <si>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</si>
  <si>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r>
      <rPr>
        <b/>
        <sz val="12"/>
        <rFont val="Times New Roman"/>
        <family val="1"/>
      </rPr>
      <t>6)</t>
    </r>
    <r>
      <rPr>
        <sz val="12"/>
        <rFont val="宋体"/>
        <family val="3"/>
        <charset val="134"/>
      </rPr>
      <t>表</t>
    </r>
    <r>
      <rPr>
        <sz val="12"/>
        <rFont val="Times New Roman"/>
        <family val="1"/>
      </rPr>
      <t>4</t>
    </r>
    <r>
      <rPr>
        <sz val="12"/>
        <rFont val="Times New Roman"/>
        <family val="1"/>
      </rPr>
      <t>-</t>
    </r>
    <r>
      <rPr>
        <sz val="12"/>
        <rFont val="Times New Roman"/>
        <family val="1"/>
      </rPr>
      <t>8</t>
    </r>
    <r>
      <rPr>
        <sz val="12"/>
        <rFont val="黑体"/>
        <family val="3"/>
        <charset val="134"/>
      </rPr>
      <t>，工程物资清查评估明细表</t>
    </r>
  </si>
  <si>
    <r>
      <rPr>
        <sz val="14"/>
        <rFont val="仿宋_GB2312"/>
        <charset val="134"/>
      </rPr>
      <t>工程物资的填列参照存货</t>
    </r>
    <r>
      <rPr>
        <sz val="14"/>
        <rFont val="Times New Roman"/>
        <family val="1"/>
      </rPr>
      <t>--</t>
    </r>
    <r>
      <rPr>
        <sz val="14"/>
        <rFont val="仿宋_GB2312"/>
        <charset val="134"/>
      </rPr>
      <t>原材料。</t>
    </r>
  </si>
  <si>
    <r>
      <rPr>
        <sz val="12"/>
        <rFont val="Times New Roman"/>
        <family val="1"/>
      </rPr>
      <t>7)</t>
    </r>
    <r>
      <rPr>
        <sz val="12"/>
        <rFont val="宋体"/>
        <family val="3"/>
        <charset val="134"/>
      </rPr>
      <t>表</t>
    </r>
    <r>
      <rPr>
        <sz val="12"/>
        <rFont val="Times New Roman"/>
        <family val="1"/>
      </rPr>
      <t>4</t>
    </r>
    <r>
      <rPr>
        <sz val="12"/>
        <rFont val="Times New Roman"/>
        <family val="1"/>
      </rPr>
      <t>-</t>
    </r>
    <r>
      <rPr>
        <sz val="12"/>
        <rFont val="Times New Roman"/>
        <family val="1"/>
      </rPr>
      <t>7</t>
    </r>
    <r>
      <rPr>
        <sz val="12"/>
        <rFont val="Times New Roman"/>
        <family val="1"/>
      </rPr>
      <t>-1</t>
    </r>
    <r>
      <rPr>
        <sz val="12"/>
        <rFont val="黑体"/>
        <family val="3"/>
        <charset val="134"/>
      </rPr>
      <t>，在建工程</t>
    </r>
    <r>
      <rPr>
        <sz val="12"/>
        <rFont val="Times New Roman"/>
        <family val="1"/>
      </rPr>
      <t>—</t>
    </r>
    <r>
      <rPr>
        <sz val="12"/>
        <rFont val="仿宋_GB2312"/>
        <charset val="134"/>
      </rPr>
      <t>土建工程清查评估明细表</t>
    </r>
  </si>
  <si>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</si>
  <si>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</si>
  <si>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</si>
  <si>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r>
      <rPr>
        <sz val="12"/>
        <rFont val="Times New Roman"/>
        <family val="1"/>
      </rPr>
      <t xml:space="preserve">8) </t>
    </r>
    <r>
      <rPr>
        <sz val="12"/>
        <rFont val="黑体"/>
        <family val="3"/>
        <charset val="134"/>
      </rPr>
      <t>表</t>
    </r>
    <r>
      <rPr>
        <sz val="12"/>
        <rFont val="Times New Roman"/>
        <family val="1"/>
      </rPr>
      <t>4</t>
    </r>
    <r>
      <rPr>
        <sz val="12"/>
        <rFont val="Times New Roman"/>
        <family val="1"/>
      </rPr>
      <t>-</t>
    </r>
    <r>
      <rPr>
        <sz val="12"/>
        <rFont val="Times New Roman"/>
        <family val="1"/>
      </rPr>
      <t>7</t>
    </r>
    <r>
      <rPr>
        <sz val="12"/>
        <rFont val="Times New Roman"/>
        <family val="1"/>
      </rPr>
      <t>-2</t>
    </r>
    <r>
      <rPr>
        <sz val="12"/>
        <rFont val="黑体"/>
        <family val="3"/>
        <charset val="134"/>
      </rPr>
      <t>，在建工程</t>
    </r>
    <r>
      <rPr>
        <sz val="12"/>
        <rFont val="Times New Roman"/>
        <family val="1"/>
      </rPr>
      <t>—</t>
    </r>
    <r>
      <rPr>
        <sz val="12"/>
        <rFont val="仿宋_GB2312"/>
        <charset val="134"/>
      </rPr>
      <t>设备安装工程清查评估明细表</t>
    </r>
  </si>
  <si>
    <t>“项目名称”应与安装合同所列示的项目名称一致；“设备名称”是指设备安装工程中包含设备的名称；</t>
  </si>
  <si>
    <t>“资金成本”指资本化的利息。</t>
  </si>
  <si>
    <t xml:space="preserve"> 请按照工程项目整理填列本表，不应按照财务入账时间顺序填列。</t>
  </si>
  <si>
    <r>
      <rPr>
        <b/>
        <sz val="12"/>
        <rFont val="Times New Roman"/>
        <family val="1"/>
      </rPr>
      <t>9)</t>
    </r>
    <r>
      <rPr>
        <b/>
        <sz val="12"/>
        <rFont val="宋体"/>
        <family val="3"/>
        <charset val="134"/>
      </rPr>
      <t>土地使用权填表说明</t>
    </r>
    <r>
      <rPr>
        <b/>
        <sz val="12"/>
        <rFont val="Times New Roman"/>
        <family val="1"/>
      </rPr>
      <t>(</t>
    </r>
    <r>
      <rPr>
        <b/>
        <sz val="12"/>
        <rFont val="宋体"/>
        <family val="3"/>
        <charset val="134"/>
      </rPr>
      <t>表</t>
    </r>
    <r>
      <rPr>
        <b/>
        <sz val="12"/>
        <rFont val="Times New Roman"/>
        <family val="1"/>
      </rPr>
      <t>4-5</t>
    </r>
    <r>
      <rPr>
        <b/>
        <sz val="12"/>
        <rFont val="宋体"/>
        <family val="3"/>
        <charset val="134"/>
      </rPr>
      <t>投资性房地产中部分内容，</t>
    </r>
    <r>
      <rPr>
        <b/>
        <sz val="12"/>
        <rFont val="Times New Roman"/>
        <family val="1"/>
      </rPr>
      <t>4-6-7</t>
    </r>
    <r>
      <rPr>
        <b/>
        <sz val="12"/>
        <rFont val="宋体"/>
        <family val="3"/>
        <charset val="134"/>
      </rPr>
      <t>固定资产土地，表</t>
    </r>
    <r>
      <rPr>
        <b/>
        <sz val="12"/>
        <rFont val="Times New Roman"/>
        <family val="1"/>
      </rPr>
      <t>4-12-1</t>
    </r>
    <r>
      <rPr>
        <b/>
        <sz val="12"/>
        <rFont val="宋体"/>
        <family val="3"/>
        <charset val="134"/>
      </rPr>
      <t>无形资产土地</t>
    </r>
    <r>
      <rPr>
        <b/>
        <sz val="12"/>
        <rFont val="Times New Roman"/>
        <family val="1"/>
      </rPr>
      <t>)</t>
    </r>
  </si>
  <si>
    <t>各表中土地使用权帐面值应按评估基准日财务帐列示的金额填列；</t>
  </si>
  <si>
    <t>“土地开发程度”指基准日达到的状态，如“七通一平”；</t>
  </si>
  <si>
    <t>“用地性质”指划拨地或出让地；</t>
  </si>
  <si>
    <t>“土地用途”指“工业、商业、住宅、综合”等；</t>
  </si>
  <si>
    <t>“宗地面积”指纳入本次评估范围的地块面积；</t>
  </si>
  <si>
    <t>“他项权利”指是否存在抵押等他项权利；</t>
  </si>
  <si>
    <t>“土地使用起始时间”是指第一个使用权人取得土地使用权的日期；</t>
  </si>
  <si>
    <t>如果有专业土地评估机构参与本项目，除帐面值以外的内容按土地评估机构的要求填列。</t>
  </si>
  <si>
    <r>
      <rPr>
        <b/>
        <sz val="12"/>
        <rFont val="Times New Roman"/>
        <family val="1"/>
      </rPr>
      <t>10)</t>
    </r>
    <r>
      <rPr>
        <b/>
        <sz val="12"/>
        <rFont val="宋体"/>
        <family val="3"/>
        <charset val="134"/>
      </rPr>
      <t>表</t>
    </r>
    <r>
      <rPr>
        <b/>
        <sz val="12"/>
        <rFont val="Times New Roman"/>
        <family val="1"/>
      </rPr>
      <t xml:space="preserve">4-9  </t>
    </r>
    <r>
      <rPr>
        <b/>
        <sz val="12"/>
        <rFont val="宋体"/>
        <family val="3"/>
        <charset val="134"/>
      </rPr>
      <t>固定资产清理清查评估明细表</t>
    </r>
  </si>
  <si>
    <t>此表根据具体内容分笔填列。</t>
  </si>
  <si>
    <r>
      <rPr>
        <b/>
        <sz val="12"/>
        <rFont val="Times New Roman"/>
        <family val="1"/>
      </rPr>
      <t>(7)</t>
    </r>
    <r>
      <rPr>
        <b/>
        <sz val="12"/>
        <rFont val="仿宋_GB2312"/>
        <charset val="134"/>
      </rPr>
      <t>表</t>
    </r>
    <r>
      <rPr>
        <b/>
        <sz val="12"/>
        <rFont val="Times New Roman"/>
        <family val="1"/>
      </rPr>
      <t xml:space="preserve">4-12-3  </t>
    </r>
    <r>
      <rPr>
        <b/>
        <sz val="12"/>
        <rFont val="仿宋_GB2312"/>
        <charset val="134"/>
      </rPr>
      <t>无形资产</t>
    </r>
    <r>
      <rPr>
        <b/>
        <sz val="12"/>
        <rFont val="Times New Roman"/>
        <family val="1"/>
      </rPr>
      <t>—</t>
    </r>
    <r>
      <rPr>
        <b/>
        <sz val="12"/>
        <rFont val="仿宋_GB2312"/>
        <charset val="134"/>
      </rPr>
      <t>其他无形资产清查评估明细表</t>
    </r>
  </si>
  <si>
    <t>内容名称应与所对应的无形资产证书或其他证明文件(如发票)上的名称相符。</t>
  </si>
  <si>
    <r>
      <rPr>
        <b/>
        <sz val="12"/>
        <rFont val="Times New Roman"/>
        <family val="1"/>
      </rPr>
      <t>(8)</t>
    </r>
    <r>
      <rPr>
        <b/>
        <sz val="12"/>
        <rFont val="仿宋_GB2312"/>
        <charset val="134"/>
      </rPr>
      <t>表</t>
    </r>
    <r>
      <rPr>
        <b/>
        <sz val="12"/>
        <rFont val="Times New Roman"/>
        <family val="1"/>
      </rPr>
      <t xml:space="preserve">4-13  </t>
    </r>
    <r>
      <rPr>
        <b/>
        <sz val="12"/>
        <rFont val="仿宋_GB2312"/>
        <charset val="134"/>
      </rPr>
      <t>开发支出清查评估明细表</t>
    </r>
  </si>
  <si>
    <t>*********</t>
  </si>
  <si>
    <r>
      <rPr>
        <b/>
        <sz val="12"/>
        <rFont val="Times New Roman"/>
        <family val="1"/>
      </rPr>
      <t>(9)</t>
    </r>
    <r>
      <rPr>
        <b/>
        <sz val="12"/>
        <rFont val="仿宋_GB2312"/>
        <charset val="134"/>
      </rPr>
      <t>表</t>
    </r>
    <r>
      <rPr>
        <b/>
        <sz val="12"/>
        <rFont val="Times New Roman"/>
        <family val="1"/>
      </rPr>
      <t xml:space="preserve">4-14  </t>
    </r>
    <r>
      <rPr>
        <b/>
        <sz val="12"/>
        <rFont val="仿宋_GB2312"/>
        <charset val="134"/>
      </rPr>
      <t>商誉清查评估明细表</t>
    </r>
  </si>
  <si>
    <r>
      <rPr>
        <b/>
        <sz val="12"/>
        <rFont val="Times New Roman"/>
        <family val="1"/>
      </rPr>
      <t>(10)</t>
    </r>
    <r>
      <rPr>
        <b/>
        <sz val="12"/>
        <rFont val="仿宋_GB2312"/>
        <charset val="134"/>
      </rPr>
      <t>表</t>
    </r>
    <r>
      <rPr>
        <b/>
        <sz val="12"/>
        <rFont val="Times New Roman"/>
        <family val="1"/>
      </rPr>
      <t xml:space="preserve">4-15 </t>
    </r>
    <r>
      <rPr>
        <b/>
        <sz val="12"/>
        <rFont val="仿宋_GB2312"/>
        <charset val="134"/>
      </rPr>
      <t>长期待摊费用清查评估明细表</t>
    </r>
  </si>
  <si>
    <t>费用名称或内容应详细填列,如“**租入设备改良款”、“**设备大修费用“等。</t>
  </si>
  <si>
    <r>
      <rPr>
        <b/>
        <sz val="12"/>
        <rFont val="Times New Roman"/>
        <family val="1"/>
      </rPr>
      <t>(11)</t>
    </r>
    <r>
      <rPr>
        <b/>
        <sz val="12"/>
        <rFont val="仿宋_GB2312"/>
        <charset val="134"/>
      </rPr>
      <t>表</t>
    </r>
    <r>
      <rPr>
        <b/>
        <sz val="12"/>
        <rFont val="Times New Roman"/>
        <family val="1"/>
      </rPr>
      <t xml:space="preserve">4-16 </t>
    </r>
    <r>
      <rPr>
        <b/>
        <sz val="12"/>
        <rFont val="仿宋_GB2312"/>
        <charset val="134"/>
      </rPr>
      <t>递延所得税清查评估明细表</t>
    </r>
  </si>
  <si>
    <r>
      <rPr>
        <sz val="12"/>
        <rFont val="Times New Roman"/>
        <family val="1"/>
      </rPr>
      <t>(12)</t>
    </r>
    <r>
      <rPr>
        <sz val="12"/>
        <rFont val="黑体"/>
        <family val="3"/>
        <charset val="134"/>
      </rPr>
      <t>表</t>
    </r>
    <r>
      <rPr>
        <sz val="12"/>
        <rFont val="Times New Roman"/>
        <family val="1"/>
      </rPr>
      <t>4-1</t>
    </r>
    <r>
      <rPr>
        <sz val="12"/>
        <rFont val="Times New Roman"/>
        <family val="1"/>
      </rPr>
      <t>7</t>
    </r>
    <r>
      <rPr>
        <sz val="12"/>
        <rFont val="Times New Roman"/>
        <family val="1"/>
      </rPr>
      <t xml:space="preserve"> </t>
    </r>
    <r>
      <rPr>
        <sz val="12"/>
        <rFont val="黑体"/>
        <family val="3"/>
        <charset val="134"/>
      </rPr>
      <t>其他非流动资产清查评估明细表</t>
    </r>
  </si>
  <si>
    <t>参照其他流动资产。</t>
  </si>
  <si>
    <r>
      <rPr>
        <b/>
        <sz val="12"/>
        <rFont val="Times New Roman"/>
        <family val="1"/>
      </rPr>
      <t>3</t>
    </r>
    <r>
      <rPr>
        <b/>
        <sz val="14"/>
        <rFont val="黑体"/>
        <family val="3"/>
        <charset val="134"/>
      </rPr>
      <t>.负债类填表说明(表5-1至表6-7)</t>
    </r>
  </si>
  <si>
    <r>
      <rPr>
        <sz val="12"/>
        <rFont val="Times New Roman"/>
        <family val="1"/>
      </rPr>
      <t>(1)</t>
    </r>
    <r>
      <rPr>
        <sz val="12"/>
        <rFont val="黑体"/>
        <family val="3"/>
        <charset val="134"/>
      </rPr>
      <t>长、短期借款（表</t>
    </r>
    <r>
      <rPr>
        <sz val="12"/>
        <rFont val="Times New Roman"/>
        <family val="1"/>
      </rPr>
      <t>5</t>
    </r>
    <r>
      <rPr>
        <sz val="12"/>
        <rFont val="Times New Roman"/>
        <family val="1"/>
      </rPr>
      <t>-1</t>
    </r>
    <r>
      <rPr>
        <sz val="12"/>
        <rFont val="黑体"/>
        <family val="3"/>
        <charset val="134"/>
      </rPr>
      <t>，表</t>
    </r>
    <r>
      <rPr>
        <sz val="12"/>
        <rFont val="Times New Roman"/>
        <family val="1"/>
      </rPr>
      <t>6</t>
    </r>
    <r>
      <rPr>
        <sz val="12"/>
        <rFont val="Times New Roman"/>
        <family val="1"/>
      </rPr>
      <t>-1</t>
    </r>
    <r>
      <rPr>
        <sz val="12"/>
        <rFont val="黑体"/>
        <family val="3"/>
        <charset val="134"/>
      </rPr>
      <t>）</t>
    </r>
  </si>
  <si>
    <t>“放款银行或机构名称”应填写全称；</t>
  </si>
  <si>
    <r>
      <rPr>
        <sz val="12"/>
        <rFont val="Times New Roman"/>
        <family val="1"/>
      </rPr>
      <t>(2)</t>
    </r>
    <r>
      <rPr>
        <sz val="12"/>
        <rFont val="黑体"/>
        <family val="3"/>
        <charset val="134"/>
      </rPr>
      <t>交易性金融负债（表</t>
    </r>
    <r>
      <rPr>
        <sz val="12"/>
        <rFont val="Times New Roman"/>
        <family val="1"/>
      </rPr>
      <t>5</t>
    </r>
    <r>
      <rPr>
        <sz val="12"/>
        <rFont val="Times New Roman"/>
        <family val="1"/>
      </rPr>
      <t>-2</t>
    </r>
    <r>
      <rPr>
        <sz val="12"/>
        <rFont val="黑体"/>
        <family val="3"/>
        <charset val="134"/>
      </rPr>
      <t>）</t>
    </r>
  </si>
  <si>
    <t>“金融机构名称”应填写全称；</t>
  </si>
  <si>
    <t>“发生日期”填列票据的签发日期；</t>
  </si>
  <si>
    <r>
      <rPr>
        <b/>
        <sz val="12"/>
        <rFont val="Times New Roman"/>
        <family val="1"/>
      </rPr>
      <t>(3)</t>
    </r>
    <r>
      <rPr>
        <b/>
        <sz val="12"/>
        <rFont val="宋体"/>
        <family val="3"/>
        <charset val="134"/>
      </rPr>
      <t>应付帐款（表</t>
    </r>
    <r>
      <rPr>
        <b/>
        <sz val="12"/>
        <rFont val="Times New Roman"/>
        <family val="1"/>
      </rPr>
      <t>5-4</t>
    </r>
    <r>
      <rPr>
        <b/>
        <sz val="12"/>
        <rFont val="宋体"/>
        <family val="3"/>
        <charset val="134"/>
      </rPr>
      <t>）、预收帐款（表</t>
    </r>
    <r>
      <rPr>
        <b/>
        <sz val="12"/>
        <rFont val="Times New Roman"/>
        <family val="1"/>
      </rPr>
      <t>5-5</t>
    </r>
    <r>
      <rPr>
        <b/>
        <sz val="12"/>
        <rFont val="宋体"/>
        <family val="3"/>
        <charset val="134"/>
      </rPr>
      <t>）、其他应付款（表</t>
    </r>
    <r>
      <rPr>
        <b/>
        <sz val="12"/>
        <rFont val="Times New Roman"/>
        <family val="1"/>
      </rPr>
      <t>5-10</t>
    </r>
    <r>
      <rPr>
        <b/>
        <sz val="12"/>
        <rFont val="宋体"/>
        <family val="3"/>
        <charset val="134"/>
      </rPr>
      <t>）</t>
    </r>
  </si>
  <si>
    <t>参照“应收帐款”；</t>
  </si>
  <si>
    <r>
      <rPr>
        <sz val="12"/>
        <rFont val="Times New Roman"/>
        <family val="1"/>
      </rPr>
      <t>(4)</t>
    </r>
    <r>
      <rPr>
        <sz val="12"/>
        <rFont val="黑体"/>
        <family val="3"/>
        <charset val="134"/>
      </rPr>
      <t>应付职工薪酬（表</t>
    </r>
    <r>
      <rPr>
        <sz val="12"/>
        <rFont val="Times New Roman"/>
        <family val="1"/>
      </rPr>
      <t>5</t>
    </r>
    <r>
      <rPr>
        <sz val="12"/>
        <rFont val="Times New Roman"/>
        <family val="1"/>
      </rPr>
      <t>-6</t>
    </r>
    <r>
      <rPr>
        <sz val="12"/>
        <rFont val="黑体"/>
        <family val="3"/>
        <charset val="134"/>
      </rPr>
      <t>）</t>
    </r>
  </si>
  <si>
    <t>发生日期填写基准日前贷方最后一笔发生额的日期；备注中应注明计提依据(如：工效挂钩批准额度／年***万元)及基准日应付工资账面余额的滚存期间。</t>
  </si>
  <si>
    <r>
      <rPr>
        <sz val="12"/>
        <rFont val="Times New Roman"/>
        <family val="1"/>
      </rPr>
      <t>(5)</t>
    </r>
    <r>
      <rPr>
        <sz val="12"/>
        <rFont val="黑体"/>
        <family val="3"/>
        <charset val="134"/>
      </rPr>
      <t>应交税费（表</t>
    </r>
    <r>
      <rPr>
        <sz val="12"/>
        <rFont val="Times New Roman"/>
        <family val="1"/>
      </rPr>
      <t>5</t>
    </r>
    <r>
      <rPr>
        <sz val="12"/>
        <rFont val="Times New Roman"/>
        <family val="1"/>
      </rPr>
      <t>-7</t>
    </r>
    <r>
      <rPr>
        <sz val="12"/>
        <rFont val="黑体"/>
        <family val="3"/>
        <charset val="134"/>
      </rPr>
      <t>）</t>
    </r>
  </si>
  <si>
    <t>征税机关指被评估单位的专管税务机关，应填写全称；发生日期填写贷方最后一笔发生额的日期；税种指增值税、消费税、城建税等；备注中应注明税款所属期间。</t>
  </si>
  <si>
    <r>
      <rPr>
        <sz val="12"/>
        <rFont val="Times New Roman"/>
        <family val="1"/>
      </rPr>
      <t>(5)</t>
    </r>
    <r>
      <rPr>
        <sz val="12"/>
        <rFont val="黑体"/>
        <family val="3"/>
        <charset val="134"/>
      </rPr>
      <t>应付利息、应付股利（表</t>
    </r>
    <r>
      <rPr>
        <sz val="12"/>
        <rFont val="Times New Roman"/>
        <family val="1"/>
      </rPr>
      <t>5</t>
    </r>
    <r>
      <rPr>
        <sz val="12"/>
        <rFont val="Times New Roman"/>
        <family val="1"/>
      </rPr>
      <t>-8</t>
    </r>
    <r>
      <rPr>
        <sz val="12"/>
        <rFont val="黑体"/>
        <family val="3"/>
        <charset val="134"/>
      </rPr>
      <t>、表</t>
    </r>
    <r>
      <rPr>
        <sz val="12"/>
        <rFont val="Times New Roman"/>
        <family val="1"/>
      </rPr>
      <t>5</t>
    </r>
    <r>
      <rPr>
        <sz val="12"/>
        <rFont val="黑体"/>
        <family val="3"/>
        <charset val="134"/>
      </rPr>
      <t>－</t>
    </r>
    <r>
      <rPr>
        <sz val="12"/>
        <rFont val="Times New Roman"/>
        <family val="1"/>
      </rPr>
      <t>9</t>
    </r>
    <r>
      <rPr>
        <sz val="12"/>
        <rFont val="黑体"/>
        <family val="3"/>
        <charset val="134"/>
      </rPr>
      <t>）</t>
    </r>
  </si>
  <si>
    <t>参照应收利息、应收股利</t>
  </si>
  <si>
    <r>
      <rPr>
        <sz val="12"/>
        <rFont val="Times New Roman"/>
        <family val="1"/>
      </rPr>
      <t>(6)</t>
    </r>
    <r>
      <rPr>
        <sz val="12"/>
        <rFont val="黑体"/>
        <family val="3"/>
        <charset val="134"/>
      </rPr>
      <t>一年内到期的非流动负债（表</t>
    </r>
    <r>
      <rPr>
        <sz val="12"/>
        <rFont val="Times New Roman"/>
        <family val="1"/>
      </rPr>
      <t>5</t>
    </r>
    <r>
      <rPr>
        <sz val="12"/>
        <rFont val="Times New Roman"/>
        <family val="1"/>
      </rPr>
      <t>-11</t>
    </r>
    <r>
      <rPr>
        <sz val="12"/>
        <rFont val="黑体"/>
        <family val="3"/>
        <charset val="134"/>
      </rPr>
      <t>）</t>
    </r>
  </si>
  <si>
    <t>参照长期借款</t>
  </si>
  <si>
    <r>
      <rPr>
        <sz val="12"/>
        <rFont val="Times New Roman"/>
        <family val="1"/>
      </rPr>
      <t>(7)</t>
    </r>
    <r>
      <rPr>
        <sz val="12"/>
        <rFont val="黑体"/>
        <family val="3"/>
        <charset val="134"/>
      </rPr>
      <t>应付债券（表</t>
    </r>
    <r>
      <rPr>
        <sz val="12"/>
        <rFont val="Times New Roman"/>
        <family val="1"/>
      </rPr>
      <t>6</t>
    </r>
    <r>
      <rPr>
        <sz val="12"/>
        <rFont val="Times New Roman"/>
        <family val="1"/>
      </rPr>
      <t>-2</t>
    </r>
    <r>
      <rPr>
        <sz val="12"/>
        <rFont val="黑体"/>
        <family val="3"/>
        <charset val="134"/>
      </rPr>
      <t>）</t>
    </r>
  </si>
  <si>
    <r>
      <rPr>
        <sz val="14"/>
        <rFont val="仿宋_GB2312"/>
        <charset val="134"/>
      </rPr>
      <t>参照</t>
    </r>
    <r>
      <rPr>
        <sz val="14"/>
        <rFont val="仿宋_GB2312"/>
        <charset val="134"/>
      </rPr>
      <t>债券投资</t>
    </r>
  </si>
  <si>
    <r>
      <rPr>
        <sz val="12"/>
        <rFont val="Times New Roman"/>
        <family val="1"/>
      </rPr>
      <t>(8)</t>
    </r>
    <r>
      <rPr>
        <sz val="12"/>
        <rFont val="黑体"/>
        <family val="3"/>
        <charset val="134"/>
      </rPr>
      <t>递延所得税负债（表</t>
    </r>
    <r>
      <rPr>
        <sz val="12"/>
        <rFont val="Times New Roman"/>
        <family val="1"/>
      </rPr>
      <t>6</t>
    </r>
    <r>
      <rPr>
        <sz val="12"/>
        <rFont val="Times New Roman"/>
        <family val="1"/>
      </rPr>
      <t>-6</t>
    </r>
    <r>
      <rPr>
        <sz val="12"/>
        <rFont val="黑体"/>
        <family val="3"/>
        <charset val="134"/>
      </rPr>
      <t>）</t>
    </r>
  </si>
  <si>
    <r>
      <rPr>
        <sz val="12"/>
        <rFont val="Times New Roman"/>
        <family val="1"/>
      </rPr>
      <t>(9)</t>
    </r>
    <r>
      <rPr>
        <sz val="12"/>
        <rFont val="黑体"/>
        <family val="3"/>
        <charset val="134"/>
      </rPr>
      <t>其他非流动负债（表</t>
    </r>
    <r>
      <rPr>
        <sz val="12"/>
        <rFont val="Times New Roman"/>
        <family val="1"/>
      </rPr>
      <t>6</t>
    </r>
    <r>
      <rPr>
        <sz val="12"/>
        <rFont val="Times New Roman"/>
        <family val="1"/>
      </rPr>
      <t>-7</t>
    </r>
    <r>
      <rPr>
        <sz val="12"/>
        <rFont val="黑体"/>
        <family val="3"/>
        <charset val="134"/>
      </rPr>
      <t>）</t>
    </r>
  </si>
  <si>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</si>
  <si>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</si>
  <si>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</si>
  <si>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</si>
  <si>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</si>
  <si>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</si>
  <si>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</si>
  <si>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</si>
  <si>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</si>
  <si>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</si>
  <si>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</si>
  <si>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</si>
  <si>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</si>
  <si>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</si>
  <si>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</si>
  <si>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</si>
  <si>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</si>
  <si>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</si>
  <si>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</si>
  <si>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</si>
  <si>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</si>
  <si>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</si>
  <si>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</si>
  <si>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</si>
  <si>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</si>
  <si>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</si>
  <si>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</si>
  <si>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</si>
  <si>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</si>
  <si>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</si>
  <si>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</si>
  <si>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</si>
  <si>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r>
      <rPr>
        <b/>
        <sz val="10"/>
        <color indexed="12"/>
        <rFont val="宋体"/>
        <family val="3"/>
        <charset val="134"/>
      </rPr>
      <t>返回索引目录</t>
    </r>
  </si>
  <si>
    <r>
      <rPr>
        <sz val="20"/>
        <rFont val="黑体"/>
        <family val="3"/>
        <charset val="134"/>
      </rPr>
      <t>资产评估结果汇总表</t>
    </r>
  </si>
  <si>
    <r>
      <rPr>
        <sz val="11"/>
        <rFont val="宋体"/>
        <family val="3"/>
        <charset val="134"/>
      </rPr>
      <t>表</t>
    </r>
    <r>
      <rPr>
        <sz val="11"/>
        <rFont val="Times New Roman"/>
        <family val="1"/>
      </rPr>
      <t>1</t>
    </r>
  </si>
  <si>
    <r>
      <rPr>
        <sz val="11"/>
        <rFont val="宋体"/>
        <family val="3"/>
        <charset val="134"/>
      </rPr>
      <t>金额单位：人民币万元</t>
    </r>
  </si>
  <si>
    <r>
      <rPr>
        <sz val="10"/>
        <color indexed="8"/>
        <rFont val="宋体"/>
        <family val="3"/>
        <charset val="134"/>
      </rPr>
      <t>项</t>
    </r>
    <r>
      <rPr>
        <sz val="10"/>
        <color indexed="8"/>
        <rFont val="Times New Roman"/>
        <family val="1"/>
      </rPr>
      <t xml:space="preserve">            </t>
    </r>
    <r>
      <rPr>
        <sz val="10"/>
        <color indexed="8"/>
        <rFont val="宋体"/>
        <family val="3"/>
        <charset val="134"/>
      </rPr>
      <t>目</t>
    </r>
  </si>
  <si>
    <r>
      <rPr>
        <sz val="10"/>
        <color indexed="8"/>
        <rFont val="宋体"/>
        <family val="3"/>
        <charset val="134"/>
      </rPr>
      <t>审计前账面价值</t>
    </r>
  </si>
  <si>
    <r>
      <rPr>
        <sz val="10"/>
        <color indexed="8"/>
        <rFont val="宋体"/>
        <family val="3"/>
        <charset val="134"/>
      </rPr>
      <t>审计调整</t>
    </r>
  </si>
  <si>
    <r>
      <rPr>
        <sz val="10"/>
        <rFont val="宋体"/>
        <family val="3"/>
        <charset val="134"/>
      </rPr>
      <t>账面价值</t>
    </r>
  </si>
  <si>
    <r>
      <rPr>
        <sz val="10"/>
        <rFont val="宋体"/>
        <family val="3"/>
        <charset val="134"/>
      </rPr>
      <t>评估价值</t>
    </r>
  </si>
  <si>
    <r>
      <rPr>
        <sz val="10"/>
        <rFont val="宋体"/>
        <family val="3"/>
        <charset val="134"/>
      </rPr>
      <t>增减值</t>
    </r>
  </si>
  <si>
    <r>
      <rPr>
        <sz val="10"/>
        <rFont val="宋体"/>
        <family val="3"/>
        <charset val="134"/>
      </rPr>
      <t>增值率</t>
    </r>
    <r>
      <rPr>
        <sz val="10"/>
        <rFont val="Times New Roman"/>
        <family val="1"/>
      </rPr>
      <t>%</t>
    </r>
  </si>
  <si>
    <t>A</t>
  </si>
  <si>
    <t>B</t>
  </si>
  <si>
    <t>C=B-A</t>
  </si>
  <si>
    <t>D=C/A×100%</t>
  </si>
  <si>
    <r>
      <rPr>
        <sz val="10"/>
        <rFont val="宋体"/>
        <family val="3"/>
        <charset val="134"/>
      </rPr>
      <t>流动资产</t>
    </r>
  </si>
  <si>
    <r>
      <rPr>
        <sz val="10"/>
        <rFont val="宋体"/>
        <family val="3"/>
        <charset val="134"/>
      </rPr>
      <t>非流动资产</t>
    </r>
  </si>
  <si>
    <r>
      <rPr>
        <sz val="10"/>
        <rFont val="宋体"/>
        <family val="3"/>
        <charset val="134"/>
      </rPr>
      <t>其中：长期股权投资</t>
    </r>
  </si>
  <si>
    <r>
      <rPr>
        <sz val="10"/>
        <rFont val="Times New Roman"/>
        <family val="1"/>
      </rPr>
      <t xml:space="preserve">      </t>
    </r>
    <r>
      <rPr>
        <sz val="10"/>
        <rFont val="宋体"/>
        <family val="3"/>
        <charset val="134"/>
      </rPr>
      <t>投资性房地产</t>
    </r>
  </si>
  <si>
    <r>
      <rPr>
        <sz val="10"/>
        <rFont val="Times New Roman"/>
        <family val="1"/>
      </rPr>
      <t xml:space="preserve">      </t>
    </r>
    <r>
      <rPr>
        <sz val="10"/>
        <rFont val="宋体"/>
        <family val="3"/>
        <charset val="134"/>
      </rPr>
      <t>固定资产</t>
    </r>
  </si>
  <si>
    <r>
      <rPr>
        <sz val="10"/>
        <rFont val="Times New Roman"/>
        <family val="1"/>
      </rPr>
      <t xml:space="preserve">      </t>
    </r>
    <r>
      <rPr>
        <sz val="10"/>
        <rFont val="宋体"/>
        <family val="3"/>
        <charset val="134"/>
      </rPr>
      <t>在建工程</t>
    </r>
  </si>
  <si>
    <r>
      <rPr>
        <sz val="10"/>
        <rFont val="Times New Roman"/>
        <family val="1"/>
      </rPr>
      <t xml:space="preserve">      </t>
    </r>
    <r>
      <rPr>
        <sz val="10"/>
        <rFont val="宋体"/>
        <family val="3"/>
        <charset val="134"/>
      </rPr>
      <t>油气资产</t>
    </r>
  </si>
  <si>
    <r>
      <rPr>
        <sz val="10"/>
        <rFont val="Times New Roman"/>
        <family val="1"/>
      </rPr>
      <t xml:space="preserve">      </t>
    </r>
    <r>
      <rPr>
        <sz val="10"/>
        <rFont val="宋体"/>
        <family val="3"/>
        <charset val="134"/>
      </rPr>
      <t>无形资产</t>
    </r>
  </si>
  <si>
    <r>
      <rPr>
        <sz val="10"/>
        <rFont val="Times New Roman"/>
        <family val="1"/>
      </rPr>
      <t xml:space="preserve">      </t>
    </r>
    <r>
      <rPr>
        <sz val="10"/>
        <rFont val="宋体"/>
        <family val="3"/>
        <charset val="134"/>
      </rPr>
      <t>其中：土地使用权</t>
    </r>
  </si>
  <si>
    <r>
      <rPr>
        <sz val="10"/>
        <rFont val="Times New Roman"/>
        <family val="1"/>
      </rPr>
      <t xml:space="preserve">      </t>
    </r>
    <r>
      <rPr>
        <sz val="10"/>
        <rFont val="宋体"/>
        <family val="3"/>
        <charset val="134"/>
      </rPr>
      <t>其他非流动资产</t>
    </r>
  </si>
  <si>
    <r>
      <rPr>
        <b/>
        <sz val="10"/>
        <rFont val="宋体"/>
        <family val="3"/>
        <charset val="134"/>
      </rPr>
      <t>资产总计</t>
    </r>
  </si>
  <si>
    <r>
      <rPr>
        <sz val="10"/>
        <rFont val="宋体"/>
        <family val="3"/>
        <charset val="134"/>
      </rPr>
      <t>流动负债</t>
    </r>
  </si>
  <si>
    <r>
      <rPr>
        <sz val="10"/>
        <rFont val="宋体"/>
        <family val="3"/>
        <charset val="134"/>
      </rPr>
      <t>非流动负债</t>
    </r>
  </si>
  <si>
    <r>
      <rPr>
        <b/>
        <sz val="10"/>
        <rFont val="宋体"/>
        <family val="3"/>
        <charset val="134"/>
      </rPr>
      <t>负债总计</t>
    </r>
  </si>
  <si>
    <r>
      <rPr>
        <b/>
        <sz val="10"/>
        <rFont val="宋体"/>
        <family val="3"/>
        <charset val="134"/>
      </rPr>
      <t>净资产</t>
    </r>
  </si>
  <si>
    <t>评估机构：北京中天华资产评估有限责任公司</t>
  </si>
  <si>
    <t>打印边界</t>
  </si>
  <si>
    <r>
      <rPr>
        <sz val="18"/>
        <rFont val="黑体"/>
        <family val="3"/>
        <charset val="134"/>
      </rPr>
      <t>资产评估结果分类汇总表</t>
    </r>
  </si>
  <si>
    <r>
      <rPr>
        <sz val="10"/>
        <rFont val="宋体"/>
        <family val="3"/>
        <charset val="134"/>
      </rPr>
      <t>表</t>
    </r>
    <r>
      <rPr>
        <sz val="10"/>
        <rFont val="Times New Roman"/>
        <family val="1"/>
      </rPr>
      <t>2</t>
    </r>
  </si>
  <si>
    <r>
      <rPr>
        <sz val="10"/>
        <rFont val="宋体"/>
        <family val="3"/>
        <charset val="134"/>
      </rPr>
      <t>金额单位：人民币元</t>
    </r>
  </si>
  <si>
    <r>
      <rPr>
        <sz val="10"/>
        <rFont val="宋体"/>
        <family val="3"/>
        <charset val="134"/>
      </rPr>
      <t>序号</t>
    </r>
  </si>
  <si>
    <r>
      <rPr>
        <sz val="10"/>
        <color indexed="8"/>
        <rFont val="宋体"/>
        <family val="3"/>
        <charset val="134"/>
      </rPr>
      <t>科目名称</t>
    </r>
  </si>
  <si>
    <t>基准日未审报表数</t>
  </si>
  <si>
    <r>
      <rPr>
        <sz val="10"/>
        <rFont val="宋体"/>
        <family val="3"/>
        <charset val="134"/>
      </rPr>
      <t>校核列</t>
    </r>
  </si>
  <si>
    <r>
      <rPr>
        <b/>
        <sz val="10"/>
        <color indexed="8"/>
        <rFont val="宋体"/>
        <family val="3"/>
        <charset val="134"/>
      </rPr>
      <t>一、流动资产合计</t>
    </r>
  </si>
  <si>
    <r>
      <rPr>
        <sz val="10"/>
        <color indexed="8"/>
        <rFont val="宋体"/>
        <family val="3"/>
        <charset val="134"/>
      </rPr>
      <t>货币资金</t>
    </r>
  </si>
  <si>
    <r>
      <rPr>
        <sz val="10"/>
        <color indexed="8"/>
        <rFont val="宋体"/>
        <family val="3"/>
        <charset val="134"/>
      </rPr>
      <t>交易性金融资产</t>
    </r>
  </si>
  <si>
    <r>
      <rPr>
        <sz val="10"/>
        <color indexed="8"/>
        <rFont val="宋体"/>
        <family val="3"/>
        <charset val="134"/>
      </rPr>
      <t>应收票据</t>
    </r>
  </si>
  <si>
    <r>
      <rPr>
        <sz val="10"/>
        <color indexed="8"/>
        <rFont val="宋体"/>
        <family val="3"/>
        <charset val="134"/>
      </rPr>
      <t>应收账款合计</t>
    </r>
  </si>
  <si>
    <r>
      <rPr>
        <sz val="10"/>
        <color indexed="8"/>
        <rFont val="Times New Roman"/>
        <family val="1"/>
      </rPr>
      <t xml:space="preserve">   </t>
    </r>
    <r>
      <rPr>
        <sz val="10"/>
        <color indexed="8"/>
        <rFont val="宋体"/>
        <family val="3"/>
        <charset val="134"/>
      </rPr>
      <t>减：坏帐准备</t>
    </r>
  </si>
  <si>
    <r>
      <rPr>
        <sz val="10"/>
        <color indexed="8"/>
        <rFont val="宋体"/>
        <family val="3"/>
        <charset val="134"/>
      </rPr>
      <t>应收帐款净额</t>
    </r>
  </si>
  <si>
    <r>
      <rPr>
        <sz val="10"/>
        <color indexed="8"/>
        <rFont val="宋体"/>
        <family val="3"/>
        <charset val="134"/>
      </rPr>
      <t>应收利息</t>
    </r>
  </si>
  <si>
    <r>
      <rPr>
        <sz val="10"/>
        <color indexed="8"/>
        <rFont val="宋体"/>
        <family val="3"/>
        <charset val="134"/>
      </rPr>
      <t>应收股利</t>
    </r>
  </si>
  <si>
    <r>
      <rPr>
        <sz val="10"/>
        <color indexed="8"/>
        <rFont val="宋体"/>
        <family val="3"/>
        <charset val="134"/>
      </rPr>
      <t>其他应收款合计</t>
    </r>
  </si>
  <si>
    <r>
      <rPr>
        <sz val="10"/>
        <color indexed="8"/>
        <rFont val="宋体"/>
        <family val="3"/>
        <charset val="134"/>
      </rPr>
      <t>其他应收款净额</t>
    </r>
  </si>
  <si>
    <r>
      <rPr>
        <sz val="10"/>
        <color indexed="8"/>
        <rFont val="宋体"/>
        <family val="3"/>
        <charset val="134"/>
      </rPr>
      <t>存货合计</t>
    </r>
  </si>
  <si>
    <r>
      <rPr>
        <sz val="10"/>
        <color indexed="8"/>
        <rFont val="Times New Roman"/>
        <family val="1"/>
      </rPr>
      <t xml:space="preserve">   </t>
    </r>
    <r>
      <rPr>
        <sz val="10"/>
        <color indexed="8"/>
        <rFont val="宋体"/>
        <family val="3"/>
        <charset val="134"/>
      </rPr>
      <t>减：存货跌价准备</t>
    </r>
  </si>
  <si>
    <r>
      <rPr>
        <sz val="10"/>
        <color indexed="8"/>
        <rFont val="宋体"/>
        <family val="3"/>
        <charset val="134"/>
      </rPr>
      <t>存货净额</t>
    </r>
  </si>
  <si>
    <r>
      <rPr>
        <sz val="10"/>
        <color indexed="8"/>
        <rFont val="宋体"/>
        <family val="3"/>
        <charset val="134"/>
      </rPr>
      <t>一年内到期的非流动资产</t>
    </r>
  </si>
  <si>
    <r>
      <rPr>
        <sz val="10"/>
        <color indexed="8"/>
        <rFont val="宋体"/>
        <family val="3"/>
        <charset val="134"/>
      </rPr>
      <t>其他流动资产</t>
    </r>
  </si>
  <si>
    <r>
      <rPr>
        <b/>
        <sz val="10"/>
        <color indexed="8"/>
        <rFont val="宋体"/>
        <family val="3"/>
        <charset val="134"/>
      </rPr>
      <t>二、非流动资产合计</t>
    </r>
  </si>
  <si>
    <r>
      <rPr>
        <sz val="10"/>
        <color indexed="8"/>
        <rFont val="宋体"/>
        <family val="3"/>
        <charset val="134"/>
      </rPr>
      <t>可供出售金融资产</t>
    </r>
  </si>
  <si>
    <r>
      <rPr>
        <sz val="10"/>
        <color indexed="8"/>
        <rFont val="宋体"/>
        <family val="3"/>
        <charset val="134"/>
      </rPr>
      <t>持有至到期投资合计</t>
    </r>
  </si>
  <si>
    <r>
      <rPr>
        <sz val="10"/>
        <color indexed="8"/>
        <rFont val="宋体"/>
        <family val="3"/>
        <charset val="134"/>
      </rPr>
      <t>减：持有至到期投资减值准备</t>
    </r>
  </si>
  <si>
    <r>
      <rPr>
        <sz val="10"/>
        <color indexed="8"/>
        <rFont val="宋体"/>
        <family val="3"/>
        <charset val="134"/>
      </rPr>
      <t>持有至到期投资净额</t>
    </r>
  </si>
  <si>
    <r>
      <rPr>
        <sz val="10"/>
        <color indexed="8"/>
        <rFont val="宋体"/>
        <family val="3"/>
        <charset val="134"/>
      </rPr>
      <t>长期应收款</t>
    </r>
  </si>
  <si>
    <r>
      <rPr>
        <sz val="10"/>
        <color indexed="8"/>
        <rFont val="宋体"/>
        <family val="3"/>
        <charset val="134"/>
      </rPr>
      <t>长期股权投资合计</t>
    </r>
  </si>
  <si>
    <r>
      <rPr>
        <sz val="10"/>
        <color indexed="8"/>
        <rFont val="Times New Roman"/>
        <family val="1"/>
      </rPr>
      <t xml:space="preserve">  </t>
    </r>
    <r>
      <rPr>
        <sz val="10"/>
        <color indexed="8"/>
        <rFont val="宋体"/>
        <family val="3"/>
        <charset val="134"/>
      </rPr>
      <t>减：长期股权投资减值准备</t>
    </r>
  </si>
  <si>
    <r>
      <rPr>
        <sz val="10"/>
        <color indexed="8"/>
        <rFont val="宋体"/>
        <family val="3"/>
        <charset val="134"/>
      </rPr>
      <t>长期股权投资净额</t>
    </r>
  </si>
  <si>
    <r>
      <rPr>
        <sz val="10"/>
        <color indexed="8"/>
        <rFont val="宋体"/>
        <family val="3"/>
        <charset val="134"/>
      </rPr>
      <t>投资性房地产合计</t>
    </r>
  </si>
  <si>
    <r>
      <rPr>
        <sz val="10"/>
        <color indexed="8"/>
        <rFont val="Times New Roman"/>
        <family val="1"/>
      </rPr>
      <t xml:space="preserve">  </t>
    </r>
    <r>
      <rPr>
        <sz val="10"/>
        <color indexed="8"/>
        <rFont val="宋体"/>
        <family val="3"/>
        <charset val="134"/>
      </rPr>
      <t>减：投资性房地产减值准备</t>
    </r>
  </si>
  <si>
    <r>
      <rPr>
        <sz val="10"/>
        <color indexed="8"/>
        <rFont val="宋体"/>
        <family val="3"/>
        <charset val="134"/>
      </rPr>
      <t>投资性房地产净额</t>
    </r>
  </si>
  <si>
    <r>
      <rPr>
        <sz val="10"/>
        <color indexed="8"/>
        <rFont val="宋体"/>
        <family val="3"/>
        <charset val="134"/>
      </rPr>
      <t>固定资产原值</t>
    </r>
  </si>
  <si>
    <r>
      <rPr>
        <sz val="10"/>
        <color indexed="8"/>
        <rFont val="宋体"/>
        <family val="3"/>
        <charset val="134"/>
      </rPr>
      <t>其中：建筑物类</t>
    </r>
  </si>
  <si>
    <r>
      <rPr>
        <sz val="10"/>
        <color indexed="8"/>
        <rFont val="宋体"/>
        <family val="3"/>
        <charset val="134"/>
      </rPr>
      <t>设</t>
    </r>
    <r>
      <rPr>
        <sz val="10"/>
        <color indexed="8"/>
        <rFont val="Times New Roman"/>
        <family val="1"/>
      </rPr>
      <t xml:space="preserve"> </t>
    </r>
    <r>
      <rPr>
        <sz val="10"/>
        <color indexed="8"/>
        <rFont val="宋体"/>
        <family val="3"/>
        <charset val="134"/>
      </rPr>
      <t>备</t>
    </r>
    <r>
      <rPr>
        <sz val="10"/>
        <color indexed="8"/>
        <rFont val="Times New Roman"/>
        <family val="1"/>
      </rPr>
      <t xml:space="preserve"> </t>
    </r>
    <r>
      <rPr>
        <sz val="10"/>
        <color indexed="8"/>
        <rFont val="宋体"/>
        <family val="3"/>
        <charset val="134"/>
      </rPr>
      <t>类</t>
    </r>
  </si>
  <si>
    <r>
      <rPr>
        <sz val="10"/>
        <color indexed="8"/>
        <rFont val="宋体"/>
        <family val="3"/>
        <charset val="134"/>
      </rPr>
      <t>土</t>
    </r>
    <r>
      <rPr>
        <sz val="10"/>
        <color indexed="8"/>
        <rFont val="Times New Roman"/>
        <family val="1"/>
      </rPr>
      <t xml:space="preserve"> </t>
    </r>
    <r>
      <rPr>
        <sz val="10"/>
        <color indexed="8"/>
        <rFont val="宋体"/>
        <family val="3"/>
        <charset val="134"/>
      </rPr>
      <t>地</t>
    </r>
    <r>
      <rPr>
        <sz val="10"/>
        <color indexed="8"/>
        <rFont val="Times New Roman"/>
        <family val="1"/>
      </rPr>
      <t xml:space="preserve"> </t>
    </r>
    <r>
      <rPr>
        <sz val="10"/>
        <color indexed="8"/>
        <rFont val="宋体"/>
        <family val="3"/>
        <charset val="134"/>
      </rPr>
      <t>类</t>
    </r>
  </si>
  <si>
    <r>
      <rPr>
        <sz val="10"/>
        <color indexed="8"/>
        <rFont val="宋体"/>
        <family val="3"/>
        <charset val="134"/>
      </rPr>
      <t>减：累计折旧</t>
    </r>
  </si>
  <si>
    <r>
      <rPr>
        <sz val="10"/>
        <color indexed="8"/>
        <rFont val="宋体"/>
        <family val="3"/>
        <charset val="134"/>
      </rPr>
      <t>固定资产净值</t>
    </r>
  </si>
  <si>
    <r>
      <rPr>
        <sz val="10"/>
        <color indexed="8"/>
        <rFont val="宋体"/>
        <family val="3"/>
        <charset val="134"/>
      </rPr>
      <t>减：固定资产减值准备</t>
    </r>
  </si>
  <si>
    <r>
      <rPr>
        <sz val="10"/>
        <color indexed="8"/>
        <rFont val="宋体"/>
        <family val="3"/>
        <charset val="134"/>
      </rPr>
      <t>固定资产净额</t>
    </r>
  </si>
  <si>
    <r>
      <rPr>
        <sz val="10"/>
        <color indexed="8"/>
        <rFont val="宋体"/>
        <family val="3"/>
        <charset val="134"/>
      </rPr>
      <t>在建工程</t>
    </r>
  </si>
  <si>
    <r>
      <rPr>
        <sz val="10"/>
        <color indexed="8"/>
        <rFont val="宋体"/>
        <family val="3"/>
        <charset val="134"/>
      </rPr>
      <t>工程物资</t>
    </r>
  </si>
  <si>
    <r>
      <rPr>
        <sz val="10"/>
        <color indexed="8"/>
        <rFont val="宋体"/>
        <family val="3"/>
        <charset val="134"/>
      </rPr>
      <t>固定资产清理</t>
    </r>
  </si>
  <si>
    <r>
      <rPr>
        <sz val="10"/>
        <color indexed="8"/>
        <rFont val="宋体"/>
        <family val="3"/>
        <charset val="134"/>
      </rPr>
      <t>生产性生物资产</t>
    </r>
  </si>
  <si>
    <r>
      <rPr>
        <sz val="10"/>
        <color indexed="8"/>
        <rFont val="宋体"/>
        <family val="3"/>
        <charset val="134"/>
      </rPr>
      <t>油气资产合计</t>
    </r>
  </si>
  <si>
    <r>
      <rPr>
        <sz val="10"/>
        <color indexed="8"/>
        <rFont val="Times New Roman"/>
        <family val="1"/>
      </rPr>
      <t xml:space="preserve">  </t>
    </r>
    <r>
      <rPr>
        <sz val="10"/>
        <color indexed="8"/>
        <rFont val="宋体"/>
        <family val="3"/>
        <charset val="134"/>
      </rPr>
      <t>减：油气资产减值准备</t>
    </r>
  </si>
  <si>
    <r>
      <rPr>
        <sz val="10"/>
        <color indexed="8"/>
        <rFont val="宋体"/>
        <family val="3"/>
        <charset val="134"/>
      </rPr>
      <t>油气资产净额</t>
    </r>
  </si>
  <si>
    <r>
      <rPr>
        <sz val="10"/>
        <color indexed="8"/>
        <rFont val="宋体"/>
        <family val="3"/>
        <charset val="134"/>
      </rPr>
      <t>无形资产合计</t>
    </r>
  </si>
  <si>
    <r>
      <rPr>
        <sz val="10"/>
        <color indexed="8"/>
        <rFont val="宋体"/>
        <family val="3"/>
        <charset val="134"/>
      </rPr>
      <t>其中：土地使用权</t>
    </r>
  </si>
  <si>
    <r>
      <rPr>
        <sz val="10"/>
        <color indexed="8"/>
        <rFont val="Times New Roman"/>
        <family val="1"/>
      </rPr>
      <t xml:space="preserve">  </t>
    </r>
    <r>
      <rPr>
        <sz val="10"/>
        <color indexed="8"/>
        <rFont val="宋体"/>
        <family val="3"/>
        <charset val="134"/>
      </rPr>
      <t>减：无形资产减值准备</t>
    </r>
  </si>
  <si>
    <r>
      <rPr>
        <sz val="10"/>
        <color indexed="8"/>
        <rFont val="宋体"/>
        <family val="3"/>
        <charset val="134"/>
      </rPr>
      <t>无形资产净额</t>
    </r>
  </si>
  <si>
    <r>
      <rPr>
        <sz val="10"/>
        <color indexed="8"/>
        <rFont val="宋体"/>
        <family val="3"/>
        <charset val="134"/>
      </rPr>
      <t>开发支出</t>
    </r>
  </si>
  <si>
    <r>
      <rPr>
        <sz val="10"/>
        <color indexed="8"/>
        <rFont val="宋体"/>
        <family val="3"/>
        <charset val="134"/>
      </rPr>
      <t>商誉</t>
    </r>
  </si>
  <si>
    <r>
      <rPr>
        <sz val="10"/>
        <color indexed="8"/>
        <rFont val="宋体"/>
        <family val="3"/>
        <charset val="134"/>
      </rPr>
      <t>长期待摊费用</t>
    </r>
  </si>
  <si>
    <r>
      <rPr>
        <sz val="10"/>
        <color indexed="8"/>
        <rFont val="宋体"/>
        <family val="3"/>
        <charset val="134"/>
      </rPr>
      <t>递延所得税资产</t>
    </r>
  </si>
  <si>
    <r>
      <rPr>
        <sz val="10"/>
        <color indexed="8"/>
        <rFont val="宋体"/>
        <family val="3"/>
        <charset val="134"/>
      </rPr>
      <t>其他非流动资产</t>
    </r>
  </si>
  <si>
    <r>
      <rPr>
        <b/>
        <sz val="10"/>
        <color indexed="8"/>
        <rFont val="宋体"/>
        <family val="3"/>
        <charset val="134"/>
      </rPr>
      <t>三、资产总计</t>
    </r>
  </si>
  <si>
    <r>
      <rPr>
        <b/>
        <sz val="10"/>
        <color indexed="8"/>
        <rFont val="宋体"/>
        <family val="3"/>
        <charset val="134"/>
      </rPr>
      <t>四、流动负债合计</t>
    </r>
  </si>
  <si>
    <r>
      <rPr>
        <sz val="10"/>
        <color indexed="8"/>
        <rFont val="宋体"/>
        <family val="3"/>
        <charset val="134"/>
      </rPr>
      <t>短期借款</t>
    </r>
  </si>
  <si>
    <r>
      <rPr>
        <sz val="10"/>
        <color indexed="8"/>
        <rFont val="宋体"/>
        <family val="3"/>
        <charset val="134"/>
      </rPr>
      <t>交易性金融负债</t>
    </r>
  </si>
  <si>
    <r>
      <rPr>
        <sz val="10"/>
        <color indexed="8"/>
        <rFont val="宋体"/>
        <family val="3"/>
        <charset val="134"/>
      </rPr>
      <t>应付票据</t>
    </r>
  </si>
  <si>
    <r>
      <rPr>
        <sz val="10"/>
        <color indexed="8"/>
        <rFont val="宋体"/>
        <family val="3"/>
        <charset val="134"/>
      </rPr>
      <t>应付账款</t>
    </r>
  </si>
  <si>
    <r>
      <rPr>
        <sz val="10"/>
        <color indexed="8"/>
        <rFont val="宋体"/>
        <family val="3"/>
        <charset val="134"/>
      </rPr>
      <t>预收款项</t>
    </r>
  </si>
  <si>
    <r>
      <rPr>
        <sz val="10"/>
        <color indexed="8"/>
        <rFont val="宋体"/>
        <family val="3"/>
        <charset val="134"/>
      </rPr>
      <t>应付职工薪酬</t>
    </r>
  </si>
  <si>
    <r>
      <rPr>
        <sz val="10"/>
        <color indexed="8"/>
        <rFont val="宋体"/>
        <family val="3"/>
        <charset val="134"/>
      </rPr>
      <t>应交税费</t>
    </r>
  </si>
  <si>
    <r>
      <rPr>
        <sz val="10"/>
        <color indexed="8"/>
        <rFont val="宋体"/>
        <family val="3"/>
        <charset val="134"/>
      </rPr>
      <t>应付利息</t>
    </r>
  </si>
  <si>
    <r>
      <rPr>
        <sz val="10"/>
        <color indexed="8"/>
        <rFont val="宋体"/>
        <family val="3"/>
        <charset val="134"/>
      </rPr>
      <t>应付股利</t>
    </r>
  </si>
  <si>
    <r>
      <rPr>
        <sz val="10"/>
        <color indexed="8"/>
        <rFont val="宋体"/>
        <family val="3"/>
        <charset val="134"/>
      </rPr>
      <t>其他应付款</t>
    </r>
  </si>
  <si>
    <r>
      <rPr>
        <sz val="10"/>
        <color indexed="8"/>
        <rFont val="宋体"/>
        <family val="3"/>
        <charset val="134"/>
      </rPr>
      <t>一年内到期的非流动负债</t>
    </r>
  </si>
  <si>
    <r>
      <rPr>
        <sz val="10"/>
        <color indexed="8"/>
        <rFont val="宋体"/>
        <family val="3"/>
        <charset val="134"/>
      </rPr>
      <t>其他流动负债</t>
    </r>
  </si>
  <si>
    <r>
      <rPr>
        <b/>
        <sz val="10"/>
        <color indexed="8"/>
        <rFont val="宋体"/>
        <family val="3"/>
        <charset val="134"/>
      </rPr>
      <t>五、非流动负债合计</t>
    </r>
  </si>
  <si>
    <r>
      <rPr>
        <sz val="10"/>
        <color indexed="8"/>
        <rFont val="宋体"/>
        <family val="3"/>
        <charset val="134"/>
      </rPr>
      <t>长期借款</t>
    </r>
  </si>
  <si>
    <r>
      <rPr>
        <sz val="10"/>
        <color indexed="8"/>
        <rFont val="宋体"/>
        <family val="3"/>
        <charset val="134"/>
      </rPr>
      <t>应付债券</t>
    </r>
  </si>
  <si>
    <r>
      <rPr>
        <sz val="10"/>
        <color indexed="8"/>
        <rFont val="宋体"/>
        <family val="3"/>
        <charset val="134"/>
      </rPr>
      <t>长期应付款</t>
    </r>
  </si>
  <si>
    <r>
      <rPr>
        <sz val="10"/>
        <color indexed="8"/>
        <rFont val="宋体"/>
        <family val="3"/>
        <charset val="134"/>
      </rPr>
      <t>专项应付款</t>
    </r>
  </si>
  <si>
    <r>
      <rPr>
        <sz val="10"/>
        <color indexed="8"/>
        <rFont val="宋体"/>
        <family val="3"/>
        <charset val="134"/>
      </rPr>
      <t>预计负债</t>
    </r>
  </si>
  <si>
    <r>
      <rPr>
        <sz val="10"/>
        <color indexed="8"/>
        <rFont val="宋体"/>
        <family val="3"/>
        <charset val="134"/>
      </rPr>
      <t>递延所得税负债</t>
    </r>
  </si>
  <si>
    <r>
      <rPr>
        <sz val="10"/>
        <color indexed="8"/>
        <rFont val="宋体"/>
        <family val="3"/>
        <charset val="134"/>
      </rPr>
      <t>其他非流动负债</t>
    </r>
  </si>
  <si>
    <r>
      <rPr>
        <b/>
        <sz val="10"/>
        <color indexed="8"/>
        <rFont val="宋体"/>
        <family val="3"/>
        <charset val="134"/>
      </rPr>
      <t>六、负债总计</t>
    </r>
  </si>
  <si>
    <r>
      <rPr>
        <b/>
        <sz val="10"/>
        <color indexed="8"/>
        <rFont val="宋体"/>
        <family val="3"/>
        <charset val="134"/>
      </rPr>
      <t>七、净资产（所有者权益）</t>
    </r>
  </si>
  <si>
    <t>流动资产评估汇总表</t>
  </si>
  <si>
    <r>
      <rPr>
        <sz val="10"/>
        <rFont val="宋体"/>
        <family val="3"/>
        <charset val="134"/>
      </rPr>
      <t>表</t>
    </r>
    <r>
      <rPr>
        <sz val="10"/>
        <rFont val="Times New Roman"/>
        <family val="1"/>
      </rPr>
      <t>3</t>
    </r>
  </si>
  <si>
    <r>
      <rPr>
        <sz val="10"/>
        <color indexed="8"/>
        <rFont val="宋体"/>
        <family val="3"/>
        <charset val="134"/>
      </rPr>
      <t>金额单位：人民币元</t>
    </r>
  </si>
  <si>
    <r>
      <rPr>
        <sz val="10"/>
        <color indexed="8"/>
        <rFont val="宋体"/>
        <family val="3"/>
        <charset val="134"/>
      </rPr>
      <t>编号</t>
    </r>
  </si>
  <si>
    <r>
      <rPr>
        <sz val="10"/>
        <color indexed="8"/>
        <rFont val="宋体"/>
        <family val="3"/>
        <charset val="134"/>
      </rPr>
      <t>账面价值</t>
    </r>
  </si>
  <si>
    <r>
      <rPr>
        <sz val="10"/>
        <color indexed="8"/>
        <rFont val="宋体"/>
        <family val="3"/>
        <charset val="134"/>
      </rPr>
      <t>评估价值</t>
    </r>
  </si>
  <si>
    <r>
      <rPr>
        <sz val="10"/>
        <color indexed="8"/>
        <rFont val="宋体"/>
        <family val="3"/>
        <charset val="134"/>
      </rPr>
      <t>增减值</t>
    </r>
  </si>
  <si>
    <r>
      <rPr>
        <sz val="10"/>
        <color indexed="8"/>
        <rFont val="宋体"/>
        <family val="3"/>
        <charset val="134"/>
      </rPr>
      <t>增值率</t>
    </r>
    <r>
      <rPr>
        <sz val="10"/>
        <rFont val="Times New Roman"/>
        <family val="1"/>
      </rPr>
      <t>%</t>
    </r>
  </si>
  <si>
    <t>3-1</t>
  </si>
  <si>
    <r>
      <rPr>
        <sz val="10"/>
        <rFont val="宋体"/>
        <family val="3"/>
        <charset val="134"/>
      </rPr>
      <t>货币资金</t>
    </r>
  </si>
  <si>
    <t>3-2</t>
  </si>
  <si>
    <r>
      <rPr>
        <sz val="10"/>
        <rFont val="宋体"/>
        <family val="3"/>
        <charset val="134"/>
      </rPr>
      <t>交易性金融资产</t>
    </r>
  </si>
  <si>
    <t>3-3</t>
  </si>
  <si>
    <r>
      <rPr>
        <sz val="10"/>
        <rFont val="宋体"/>
        <family val="3"/>
        <charset val="134"/>
      </rPr>
      <t>应收票据</t>
    </r>
  </si>
  <si>
    <t>3-4</t>
  </si>
  <si>
    <r>
      <rPr>
        <sz val="10"/>
        <rFont val="宋体"/>
        <family val="3"/>
        <charset val="134"/>
      </rPr>
      <t>应收账款合计</t>
    </r>
  </si>
  <si>
    <r>
      <rPr>
        <sz val="10"/>
        <rFont val="Times New Roman"/>
        <family val="1"/>
      </rPr>
      <t xml:space="preserve">   </t>
    </r>
    <r>
      <rPr>
        <sz val="10"/>
        <rFont val="宋体"/>
        <family val="3"/>
        <charset val="134"/>
      </rPr>
      <t>减：坏帐准备</t>
    </r>
  </si>
  <si>
    <r>
      <rPr>
        <sz val="10"/>
        <rFont val="宋体"/>
        <family val="3"/>
        <charset val="134"/>
      </rPr>
      <t>应收帐款净额</t>
    </r>
  </si>
  <si>
    <t>3-5</t>
  </si>
  <si>
    <t>3-6</t>
  </si>
  <si>
    <r>
      <rPr>
        <sz val="10"/>
        <rFont val="宋体"/>
        <family val="3"/>
        <charset val="134"/>
      </rPr>
      <t>应收利息</t>
    </r>
  </si>
  <si>
    <t>3-7</t>
  </si>
  <si>
    <r>
      <rPr>
        <sz val="10"/>
        <rFont val="宋体"/>
        <family val="3"/>
        <charset val="134"/>
      </rPr>
      <t>应收股利</t>
    </r>
  </si>
  <si>
    <t>3-8</t>
  </si>
  <si>
    <r>
      <rPr>
        <sz val="10"/>
        <rFont val="宋体"/>
        <family val="3"/>
        <charset val="134"/>
      </rPr>
      <t>其他应收款合计</t>
    </r>
  </si>
  <si>
    <r>
      <rPr>
        <sz val="10"/>
        <rFont val="宋体"/>
        <family val="3"/>
        <charset val="134"/>
      </rPr>
      <t>其他应收款净额</t>
    </r>
  </si>
  <si>
    <t>3-9</t>
  </si>
  <si>
    <r>
      <rPr>
        <sz val="10"/>
        <rFont val="宋体"/>
        <family val="3"/>
        <charset val="134"/>
      </rPr>
      <t>存货合计</t>
    </r>
  </si>
  <si>
    <r>
      <rPr>
        <sz val="10"/>
        <rFont val="Times New Roman"/>
        <family val="1"/>
      </rPr>
      <t xml:space="preserve">   </t>
    </r>
    <r>
      <rPr>
        <sz val="10"/>
        <rFont val="宋体"/>
        <family val="3"/>
        <charset val="134"/>
      </rPr>
      <t>减：存货跌价准备</t>
    </r>
  </si>
  <si>
    <r>
      <rPr>
        <sz val="10"/>
        <rFont val="宋体"/>
        <family val="3"/>
        <charset val="134"/>
      </rPr>
      <t>存货净额</t>
    </r>
  </si>
  <si>
    <t>3-10</t>
  </si>
  <si>
    <r>
      <rPr>
        <sz val="10"/>
        <rFont val="宋体"/>
        <family val="3"/>
        <charset val="134"/>
      </rPr>
      <t>一年内到期的非流动资产</t>
    </r>
  </si>
  <si>
    <t>3-11</t>
  </si>
  <si>
    <r>
      <rPr>
        <sz val="10"/>
        <rFont val="宋体"/>
        <family val="3"/>
        <charset val="134"/>
      </rPr>
      <t>其他流动资产</t>
    </r>
  </si>
  <si>
    <t/>
  </si>
  <si>
    <r>
      <rPr>
        <sz val="10"/>
        <color indexed="8"/>
        <rFont val="宋体"/>
        <family val="3"/>
        <charset val="134"/>
      </rPr>
      <t>流动资产合计</t>
    </r>
  </si>
  <si>
    <t>货币资金评估汇总表</t>
  </si>
  <si>
    <r>
      <rPr>
        <sz val="10"/>
        <rFont val="宋体"/>
        <family val="3"/>
        <charset val="134"/>
      </rPr>
      <t>表</t>
    </r>
    <r>
      <rPr>
        <sz val="10"/>
        <rFont val="Times New Roman"/>
        <family val="1"/>
      </rPr>
      <t>3-1</t>
    </r>
  </si>
  <si>
    <r>
      <rPr>
        <sz val="10"/>
        <rFont val="宋体"/>
        <family val="3"/>
        <charset val="134"/>
      </rPr>
      <t>编号</t>
    </r>
  </si>
  <si>
    <r>
      <rPr>
        <sz val="10"/>
        <rFont val="宋体"/>
        <family val="3"/>
        <charset val="134"/>
      </rPr>
      <t>科目名称</t>
    </r>
  </si>
  <si>
    <r>
      <rPr>
        <sz val="10"/>
        <rFont val="宋体"/>
        <family val="3"/>
        <charset val="134"/>
      </rPr>
      <t>备注</t>
    </r>
  </si>
  <si>
    <t>3-1-1</t>
  </si>
  <si>
    <r>
      <rPr>
        <sz val="10"/>
        <rFont val="宋体"/>
        <family val="3"/>
        <charset val="134"/>
      </rPr>
      <t>现金</t>
    </r>
  </si>
  <si>
    <t>3-1-2</t>
  </si>
  <si>
    <r>
      <rPr>
        <sz val="10"/>
        <rFont val="宋体"/>
        <family val="3"/>
        <charset val="134"/>
      </rPr>
      <t>银行存款</t>
    </r>
  </si>
  <si>
    <t>3-1-3</t>
  </si>
  <si>
    <r>
      <rPr>
        <sz val="10"/>
        <rFont val="宋体"/>
        <family val="3"/>
        <charset val="134"/>
      </rPr>
      <t>其他货币资金</t>
    </r>
  </si>
  <si>
    <r>
      <rPr>
        <sz val="10"/>
        <rFont val="宋体"/>
        <family val="3"/>
        <charset val="134"/>
      </rPr>
      <t>合</t>
    </r>
    <r>
      <rPr>
        <sz val="10"/>
        <rFont val="Times New Roman"/>
        <family val="1"/>
      </rPr>
      <t xml:space="preserve">     </t>
    </r>
    <r>
      <rPr>
        <sz val="10"/>
        <rFont val="宋体"/>
        <family val="3"/>
        <charset val="134"/>
      </rPr>
      <t>计</t>
    </r>
  </si>
  <si>
    <t>货币资金—现金评估明细表</t>
  </si>
  <si>
    <r>
      <rPr>
        <sz val="10"/>
        <rFont val="宋体"/>
        <family val="3"/>
        <charset val="134"/>
      </rPr>
      <t>表</t>
    </r>
    <r>
      <rPr>
        <sz val="10"/>
        <rFont val="Times New Roman"/>
        <family val="1"/>
      </rPr>
      <t>3-1-1</t>
    </r>
  </si>
  <si>
    <r>
      <rPr>
        <sz val="10"/>
        <rFont val="Times New Roman"/>
        <family val="1"/>
      </rPr>
      <t>1</t>
    </r>
    <r>
      <rPr>
        <sz val="10"/>
        <rFont val="宋体"/>
        <family val="3"/>
        <charset val="134"/>
      </rPr>
      <t>、企业资料</t>
    </r>
  </si>
  <si>
    <r>
      <rPr>
        <sz val="10"/>
        <rFont val="Times New Roman"/>
        <family val="1"/>
      </rPr>
      <t>2</t>
    </r>
    <r>
      <rPr>
        <sz val="10"/>
        <rFont val="宋体"/>
        <family val="3"/>
        <charset val="134"/>
      </rPr>
      <t>、现场调查</t>
    </r>
  </si>
  <si>
    <r>
      <rPr>
        <sz val="10"/>
        <rFont val="Times New Roman"/>
        <family val="1"/>
      </rPr>
      <t>3</t>
    </r>
    <r>
      <rPr>
        <sz val="10"/>
        <rFont val="宋体"/>
        <family val="3"/>
        <charset val="134"/>
      </rPr>
      <t>、评定估算</t>
    </r>
  </si>
  <si>
    <r>
      <rPr>
        <sz val="10"/>
        <rFont val="Times New Roman"/>
        <family val="1"/>
      </rPr>
      <t>4</t>
    </r>
    <r>
      <rPr>
        <sz val="10"/>
        <rFont val="宋体"/>
        <family val="3"/>
        <charset val="134"/>
      </rPr>
      <t>、结果分析</t>
    </r>
  </si>
  <si>
    <r>
      <rPr>
        <sz val="10"/>
        <rFont val="宋体"/>
        <family val="3"/>
        <charset val="134"/>
      </rPr>
      <t>账册</t>
    </r>
  </si>
  <si>
    <r>
      <rPr>
        <sz val="10"/>
        <rFont val="宋体"/>
        <family val="3"/>
        <charset val="134"/>
      </rPr>
      <t>现金
盘点表</t>
    </r>
  </si>
  <si>
    <r>
      <rPr>
        <sz val="10"/>
        <rFont val="宋体"/>
        <family val="3"/>
        <charset val="134"/>
      </rPr>
      <t>情况
说明</t>
    </r>
  </si>
  <si>
    <r>
      <rPr>
        <sz val="10"/>
        <rFont val="宋体"/>
        <family val="3"/>
        <charset val="134"/>
      </rPr>
      <t>其他资料</t>
    </r>
  </si>
  <si>
    <r>
      <rPr>
        <sz val="10"/>
        <rFont val="宋体"/>
        <family val="3"/>
        <charset val="134"/>
      </rPr>
      <t>调查程序</t>
    </r>
  </si>
  <si>
    <r>
      <rPr>
        <sz val="10"/>
        <rFont val="宋体"/>
        <family val="3"/>
        <charset val="134"/>
      </rPr>
      <t>账实核实情况</t>
    </r>
  </si>
  <si>
    <r>
      <rPr>
        <sz val="10"/>
        <rFont val="宋体"/>
        <family val="3"/>
        <charset val="134"/>
      </rPr>
      <t>其他特殊事项说明</t>
    </r>
  </si>
  <si>
    <r>
      <rPr>
        <sz val="10"/>
        <rFont val="宋体"/>
        <family val="3"/>
        <charset val="134"/>
      </rPr>
      <t>评估方法</t>
    </r>
  </si>
  <si>
    <r>
      <rPr>
        <sz val="10"/>
        <rFont val="宋体"/>
        <family val="3"/>
        <charset val="134"/>
      </rPr>
      <t>增减值率％</t>
    </r>
  </si>
  <si>
    <r>
      <rPr>
        <sz val="10"/>
        <rFont val="宋体"/>
        <family val="3"/>
        <charset val="134"/>
      </rPr>
      <t>增减值原因</t>
    </r>
  </si>
  <si>
    <r>
      <rPr>
        <sz val="10"/>
        <rFont val="宋体"/>
        <family val="3"/>
        <charset val="134"/>
      </rPr>
      <t>特别事项说明</t>
    </r>
  </si>
  <si>
    <r>
      <rPr>
        <sz val="10"/>
        <rFont val="宋体"/>
        <family val="3"/>
        <charset val="134"/>
      </rPr>
      <t>存放部门（单位</t>
    </r>
    <r>
      <rPr>
        <sz val="10"/>
        <rFont val="Times New Roman"/>
        <family val="1"/>
      </rPr>
      <t>)</t>
    </r>
  </si>
  <si>
    <r>
      <rPr>
        <sz val="10"/>
        <rFont val="宋体"/>
        <family val="3"/>
        <charset val="134"/>
      </rPr>
      <t>币种</t>
    </r>
  </si>
  <si>
    <r>
      <rPr>
        <sz val="10"/>
        <rFont val="宋体"/>
        <family val="3"/>
        <charset val="134"/>
      </rPr>
      <t>外币账面金额</t>
    </r>
  </si>
  <si>
    <r>
      <rPr>
        <sz val="10"/>
        <rFont val="宋体"/>
        <family val="3"/>
        <charset val="134"/>
      </rPr>
      <t>评估基准日汇率</t>
    </r>
  </si>
  <si>
    <r>
      <rPr>
        <sz val="10"/>
        <rFont val="宋体"/>
        <family val="3"/>
        <charset val="134"/>
      </rPr>
      <t>访谈</t>
    </r>
  </si>
  <si>
    <r>
      <rPr>
        <sz val="10"/>
        <rFont val="宋体"/>
        <family val="3"/>
        <charset val="134"/>
      </rPr>
      <t>核实</t>
    </r>
  </si>
  <si>
    <r>
      <rPr>
        <sz val="10"/>
        <rFont val="宋体"/>
        <family val="3"/>
        <charset val="134"/>
      </rPr>
      <t>盘点</t>
    </r>
  </si>
  <si>
    <r>
      <rPr>
        <sz val="10"/>
        <rFont val="宋体"/>
        <family val="3"/>
        <charset val="134"/>
      </rPr>
      <t>受限处理</t>
    </r>
  </si>
  <si>
    <r>
      <rPr>
        <sz val="10"/>
        <rFont val="宋体"/>
        <family val="3"/>
        <charset val="134"/>
      </rPr>
      <t>其他</t>
    </r>
  </si>
  <si>
    <r>
      <rPr>
        <sz val="10"/>
        <rFont val="宋体"/>
        <family val="3"/>
        <charset val="134"/>
      </rPr>
      <t>核实结果</t>
    </r>
  </si>
  <si>
    <r>
      <rPr>
        <sz val="10"/>
        <rFont val="宋体"/>
        <family val="3"/>
        <charset val="134"/>
      </rPr>
      <t>账实说明</t>
    </r>
  </si>
  <si>
    <r>
      <rPr>
        <sz val="10"/>
        <rFont val="宋体"/>
        <family val="3"/>
        <charset val="134"/>
      </rPr>
      <t>合</t>
    </r>
    <r>
      <rPr>
        <sz val="10"/>
        <rFont val="Times New Roman"/>
        <family val="1"/>
      </rPr>
      <t xml:space="preserve">         </t>
    </r>
    <r>
      <rPr>
        <sz val="10"/>
        <rFont val="宋体"/>
        <family val="3"/>
        <charset val="134"/>
      </rPr>
      <t>计</t>
    </r>
  </si>
  <si>
    <t>货币资金—银行存款评估明细表</t>
  </si>
  <si>
    <r>
      <rPr>
        <sz val="10"/>
        <rFont val="宋体"/>
        <family val="3"/>
        <charset val="134"/>
      </rPr>
      <t>表</t>
    </r>
    <r>
      <rPr>
        <sz val="10"/>
        <rFont val="Times New Roman"/>
        <family val="1"/>
      </rPr>
      <t>3-1-2</t>
    </r>
  </si>
  <si>
    <t>询证函</t>
  </si>
  <si>
    <t>银行
对账单</t>
  </si>
  <si>
    <t>余额
调节表</t>
  </si>
  <si>
    <r>
      <rPr>
        <sz val="10"/>
        <rFont val="宋体"/>
        <family val="3"/>
        <charset val="134"/>
      </rPr>
      <t>单据
凭证</t>
    </r>
  </si>
  <si>
    <r>
      <rPr>
        <sz val="10"/>
        <rFont val="宋体"/>
        <family val="3"/>
        <charset val="134"/>
      </rPr>
      <t>开户银行</t>
    </r>
  </si>
  <si>
    <r>
      <rPr>
        <sz val="10"/>
        <rFont val="宋体"/>
        <family val="3"/>
        <charset val="134"/>
      </rPr>
      <t>账号</t>
    </r>
  </si>
  <si>
    <r>
      <rPr>
        <sz val="10"/>
        <rFont val="宋体"/>
        <family val="3"/>
        <charset val="134"/>
      </rPr>
      <t>函证</t>
    </r>
  </si>
  <si>
    <r>
      <rPr>
        <sz val="10"/>
        <rFont val="宋体"/>
        <family val="3"/>
        <charset val="134"/>
      </rPr>
      <t>合</t>
    </r>
    <r>
      <rPr>
        <sz val="10"/>
        <rFont val="Times New Roman"/>
        <family val="1"/>
      </rPr>
      <t xml:space="preserve">             </t>
    </r>
    <r>
      <rPr>
        <sz val="10"/>
        <rFont val="宋体"/>
        <family val="3"/>
        <charset val="134"/>
      </rPr>
      <t>计</t>
    </r>
  </si>
  <si>
    <t>货币资金—其他货币资金评估明细表</t>
  </si>
  <si>
    <r>
      <rPr>
        <sz val="10"/>
        <rFont val="宋体"/>
        <family val="3"/>
        <charset val="134"/>
      </rPr>
      <t>表</t>
    </r>
    <r>
      <rPr>
        <sz val="10"/>
        <rFont val="Times New Roman"/>
        <family val="1"/>
      </rPr>
      <t>3-1-3</t>
    </r>
  </si>
  <si>
    <r>
      <rPr>
        <sz val="10"/>
        <rFont val="宋体"/>
        <family val="3"/>
        <charset val="134"/>
      </rPr>
      <t>名称及内容</t>
    </r>
  </si>
  <si>
    <r>
      <rPr>
        <sz val="10"/>
        <rFont val="宋体"/>
        <family val="3"/>
        <charset val="134"/>
      </rPr>
      <t>用途</t>
    </r>
  </si>
  <si>
    <t>交易性金融资产评估汇总表</t>
  </si>
  <si>
    <r>
      <rPr>
        <sz val="10"/>
        <rFont val="宋体"/>
        <family val="3"/>
        <charset val="134"/>
      </rPr>
      <t>表</t>
    </r>
    <r>
      <rPr>
        <sz val="10"/>
        <rFont val="Times New Roman"/>
        <family val="1"/>
      </rPr>
      <t>3-2</t>
    </r>
  </si>
  <si>
    <t>3-2-1</t>
  </si>
  <si>
    <r>
      <rPr>
        <sz val="10"/>
        <rFont val="宋体"/>
        <family val="3"/>
        <charset val="134"/>
      </rPr>
      <t>交易性金融资产</t>
    </r>
    <r>
      <rPr>
        <sz val="10"/>
        <rFont val="Times New Roman"/>
        <family val="1"/>
      </rPr>
      <t>-</t>
    </r>
    <r>
      <rPr>
        <sz val="10"/>
        <rFont val="宋体"/>
        <family val="3"/>
        <charset val="134"/>
      </rPr>
      <t>股票投资</t>
    </r>
  </si>
  <si>
    <t>3-2-2</t>
  </si>
  <si>
    <r>
      <rPr>
        <sz val="10"/>
        <rFont val="宋体"/>
        <family val="3"/>
        <charset val="134"/>
      </rPr>
      <t>交易性金融资产</t>
    </r>
    <r>
      <rPr>
        <sz val="10"/>
        <rFont val="Times New Roman"/>
        <family val="1"/>
      </rPr>
      <t>-</t>
    </r>
    <r>
      <rPr>
        <sz val="10"/>
        <rFont val="宋体"/>
        <family val="3"/>
        <charset val="134"/>
      </rPr>
      <t>债券投资</t>
    </r>
  </si>
  <si>
    <t>3-2-3</t>
  </si>
  <si>
    <r>
      <rPr>
        <sz val="10"/>
        <rFont val="宋体"/>
        <family val="3"/>
        <charset val="134"/>
      </rPr>
      <t>交易性金融资产</t>
    </r>
    <r>
      <rPr>
        <sz val="10"/>
        <rFont val="Times New Roman"/>
        <family val="1"/>
      </rPr>
      <t>-</t>
    </r>
    <r>
      <rPr>
        <sz val="10"/>
        <rFont val="宋体"/>
        <family val="3"/>
        <charset val="134"/>
      </rPr>
      <t>基金投资</t>
    </r>
  </si>
  <si>
    <t>3-2-4</t>
  </si>
  <si>
    <r>
      <rPr>
        <sz val="10"/>
        <rFont val="宋体"/>
        <family val="3"/>
        <charset val="134"/>
      </rPr>
      <t>交易性金融资产</t>
    </r>
    <r>
      <rPr>
        <sz val="10"/>
        <rFont val="Times New Roman"/>
        <family val="1"/>
      </rPr>
      <t>--</t>
    </r>
    <r>
      <rPr>
        <sz val="10"/>
        <rFont val="宋体"/>
        <family val="3"/>
        <charset val="134"/>
      </rPr>
      <t>权证投资</t>
    </r>
  </si>
  <si>
    <t>3-2-5</t>
  </si>
  <si>
    <r>
      <rPr>
        <sz val="10"/>
        <rFont val="宋体"/>
        <family val="3"/>
        <charset val="134"/>
      </rPr>
      <t>交易性金融资产</t>
    </r>
    <r>
      <rPr>
        <sz val="10"/>
        <rFont val="Times New Roman"/>
        <family val="1"/>
      </rPr>
      <t>--</t>
    </r>
    <r>
      <rPr>
        <sz val="10"/>
        <rFont val="宋体"/>
        <family val="3"/>
        <charset val="134"/>
      </rPr>
      <t>其他投资</t>
    </r>
  </si>
  <si>
    <r>
      <rPr>
        <sz val="10"/>
        <rFont val="宋体"/>
        <family val="3"/>
        <charset val="134"/>
      </rPr>
      <t>合</t>
    </r>
    <r>
      <rPr>
        <sz val="10"/>
        <rFont val="Times New Roman"/>
        <family val="1"/>
      </rPr>
      <t xml:space="preserve">      </t>
    </r>
    <r>
      <rPr>
        <sz val="10"/>
        <rFont val="宋体"/>
        <family val="3"/>
        <charset val="134"/>
      </rPr>
      <t>计</t>
    </r>
  </si>
  <si>
    <t>交易性金融资产—股票投资评估明细表</t>
  </si>
  <si>
    <r>
      <rPr>
        <sz val="10"/>
        <rFont val="宋体"/>
        <family val="3"/>
        <charset val="134"/>
      </rPr>
      <t>表</t>
    </r>
    <r>
      <rPr>
        <sz val="10"/>
        <rFont val="Times New Roman"/>
        <family val="1"/>
      </rPr>
      <t>3-2-1</t>
    </r>
  </si>
  <si>
    <r>
      <rPr>
        <sz val="10"/>
        <rFont val="宋体"/>
        <family val="3"/>
        <charset val="134"/>
      </rPr>
      <t>合同</t>
    </r>
  </si>
  <si>
    <r>
      <rPr>
        <sz val="10"/>
        <rFont val="宋体"/>
        <family val="3"/>
        <charset val="134"/>
      </rPr>
      <t>文件</t>
    </r>
  </si>
  <si>
    <r>
      <rPr>
        <sz val="10"/>
        <rFont val="宋体"/>
        <family val="3"/>
        <charset val="134"/>
      </rPr>
      <t>权属核实情况</t>
    </r>
  </si>
  <si>
    <r>
      <rPr>
        <sz val="10"/>
        <rFont val="宋体"/>
        <family val="3"/>
        <charset val="134"/>
      </rPr>
      <t>评估依据</t>
    </r>
  </si>
  <si>
    <r>
      <rPr>
        <sz val="10"/>
        <rFont val="宋体"/>
        <family val="3"/>
        <charset val="134"/>
      </rPr>
      <t>估算过程</t>
    </r>
    <r>
      <rPr>
        <sz val="10"/>
        <rFont val="Times New Roman"/>
        <family val="1"/>
      </rPr>
      <t xml:space="preserve"> </t>
    </r>
    <r>
      <rPr>
        <sz val="10"/>
        <rFont val="宋体"/>
        <family val="3"/>
        <charset val="134"/>
      </rPr>
      <t>及参数选取（可以根据资产实际情况调整测算过程）</t>
    </r>
  </si>
  <si>
    <r>
      <rPr>
        <sz val="10"/>
        <rFont val="宋体"/>
        <family val="3"/>
        <charset val="134"/>
      </rPr>
      <t>被投资单位名称</t>
    </r>
  </si>
  <si>
    <r>
      <rPr>
        <sz val="10"/>
        <rFont val="宋体"/>
        <family val="3"/>
        <charset val="134"/>
      </rPr>
      <t>股票名称</t>
    </r>
  </si>
  <si>
    <r>
      <rPr>
        <sz val="10"/>
        <rFont val="宋体"/>
        <family val="3"/>
        <charset val="134"/>
      </rPr>
      <t>股票代码</t>
    </r>
  </si>
  <si>
    <r>
      <rPr>
        <sz val="10"/>
        <rFont val="宋体"/>
        <family val="3"/>
        <charset val="134"/>
      </rPr>
      <t>投资日期</t>
    </r>
  </si>
  <si>
    <r>
      <rPr>
        <sz val="10"/>
        <rFont val="宋体"/>
        <family val="3"/>
        <charset val="134"/>
      </rPr>
      <t>持股数量</t>
    </r>
  </si>
  <si>
    <r>
      <rPr>
        <sz val="10"/>
        <rFont val="宋体"/>
        <family val="3"/>
        <charset val="134"/>
      </rPr>
      <t>成</t>
    </r>
    <r>
      <rPr>
        <sz val="10"/>
        <rFont val="Times New Roman"/>
        <family val="1"/>
      </rPr>
      <t xml:space="preserve">  </t>
    </r>
    <r>
      <rPr>
        <sz val="10"/>
        <rFont val="宋体"/>
        <family val="3"/>
        <charset val="134"/>
      </rPr>
      <t>本</t>
    </r>
  </si>
  <si>
    <r>
      <rPr>
        <sz val="10"/>
        <rFont val="宋体"/>
        <family val="3"/>
        <charset val="134"/>
      </rPr>
      <t>基准日收盘价元</t>
    </r>
    <r>
      <rPr>
        <sz val="10"/>
        <rFont val="Times New Roman"/>
        <family val="1"/>
      </rPr>
      <t>/</t>
    </r>
    <r>
      <rPr>
        <sz val="10"/>
        <rFont val="宋体"/>
        <family val="3"/>
        <charset val="134"/>
      </rPr>
      <t>股</t>
    </r>
  </si>
  <si>
    <t>盘点</t>
  </si>
  <si>
    <r>
      <rPr>
        <sz val="10"/>
        <rFont val="宋体"/>
        <family val="3"/>
        <charset val="134"/>
      </rPr>
      <t>权属核对</t>
    </r>
  </si>
  <si>
    <r>
      <rPr>
        <sz val="10"/>
        <rFont val="宋体"/>
        <family val="3"/>
        <charset val="134"/>
      </rPr>
      <t>权属说明</t>
    </r>
  </si>
  <si>
    <r>
      <rPr>
        <sz val="10"/>
        <rFont val="宋体"/>
        <family val="3"/>
        <charset val="134"/>
      </rPr>
      <t>取价依据</t>
    </r>
  </si>
  <si>
    <r>
      <rPr>
        <sz val="10"/>
        <rFont val="宋体"/>
        <family val="3"/>
        <charset val="134"/>
      </rPr>
      <t>依据补充说明</t>
    </r>
  </si>
  <si>
    <t>区间</t>
  </si>
  <si>
    <t>平均市价</t>
  </si>
  <si>
    <t>利率</t>
  </si>
  <si>
    <t>h</t>
  </si>
  <si>
    <r>
      <rPr>
        <sz val="10"/>
        <rFont val="宋体"/>
        <family val="3"/>
        <charset val="134"/>
      </rPr>
      <t>合</t>
    </r>
    <r>
      <rPr>
        <sz val="10"/>
        <rFont val="Times New Roman"/>
        <family val="1"/>
      </rPr>
      <t xml:space="preserve">          </t>
    </r>
    <r>
      <rPr>
        <sz val="10"/>
        <rFont val="宋体"/>
        <family val="3"/>
        <charset val="134"/>
      </rPr>
      <t>计</t>
    </r>
  </si>
  <si>
    <t>交易性金融资产—债券投资评估明细表</t>
  </si>
  <si>
    <r>
      <rPr>
        <sz val="10"/>
        <rFont val="宋体"/>
        <family val="3"/>
        <charset val="134"/>
      </rPr>
      <t>表</t>
    </r>
    <r>
      <rPr>
        <sz val="10"/>
        <rFont val="Times New Roman"/>
        <family val="1"/>
      </rPr>
      <t>3-2-2</t>
    </r>
  </si>
  <si>
    <r>
      <rPr>
        <sz val="10"/>
        <rFont val="宋体"/>
        <family val="3"/>
        <charset val="134"/>
      </rPr>
      <t>债券名称</t>
    </r>
  </si>
  <si>
    <r>
      <rPr>
        <sz val="10"/>
        <rFont val="宋体"/>
        <family val="3"/>
        <charset val="134"/>
      </rPr>
      <t>债券代码</t>
    </r>
  </si>
  <si>
    <r>
      <rPr>
        <sz val="10"/>
        <rFont val="宋体"/>
        <family val="3"/>
        <charset val="134"/>
      </rPr>
      <t>发行日期</t>
    </r>
  </si>
  <si>
    <r>
      <rPr>
        <sz val="10"/>
        <rFont val="宋体"/>
        <family val="3"/>
        <charset val="134"/>
      </rPr>
      <t>票面利率</t>
    </r>
    <r>
      <rPr>
        <sz val="10"/>
        <rFont val="Times New Roman"/>
        <family val="1"/>
      </rPr>
      <t>%</t>
    </r>
  </si>
  <si>
    <r>
      <rPr>
        <sz val="10"/>
        <rFont val="宋体"/>
        <family val="3"/>
        <charset val="134"/>
      </rPr>
      <t>成本</t>
    </r>
  </si>
  <si>
    <t>交易性金融资产—基金投资评估明细表</t>
  </si>
  <si>
    <r>
      <rPr>
        <sz val="10"/>
        <rFont val="宋体"/>
        <family val="3"/>
        <charset val="134"/>
      </rPr>
      <t>表</t>
    </r>
    <r>
      <rPr>
        <sz val="10"/>
        <rFont val="Times New Roman"/>
        <family val="1"/>
      </rPr>
      <t>3-2-3</t>
    </r>
  </si>
  <si>
    <r>
      <rPr>
        <sz val="10"/>
        <rFont val="宋体"/>
        <family val="3"/>
        <charset val="134"/>
      </rPr>
      <t>基金发行单位</t>
    </r>
  </si>
  <si>
    <r>
      <rPr>
        <sz val="10"/>
        <rFont val="宋体"/>
        <family val="3"/>
        <charset val="134"/>
      </rPr>
      <t>基金名称</t>
    </r>
  </si>
  <si>
    <r>
      <rPr>
        <sz val="10"/>
        <rFont val="宋体"/>
        <family val="3"/>
        <charset val="134"/>
      </rPr>
      <t>基金类型</t>
    </r>
  </si>
  <si>
    <r>
      <rPr>
        <sz val="10"/>
        <rFont val="宋体"/>
        <family val="3"/>
        <charset val="134"/>
      </rPr>
      <t>基金代码</t>
    </r>
  </si>
  <si>
    <r>
      <rPr>
        <sz val="10"/>
        <rFont val="宋体"/>
        <family val="3"/>
        <charset val="134"/>
      </rPr>
      <t>基准日净值</t>
    </r>
    <r>
      <rPr>
        <sz val="10"/>
        <rFont val="Times New Roman"/>
        <family val="1"/>
      </rPr>
      <t>/</t>
    </r>
    <r>
      <rPr>
        <sz val="10"/>
        <rFont val="宋体"/>
        <family val="3"/>
        <charset val="134"/>
      </rPr>
      <t>份</t>
    </r>
  </si>
  <si>
    <t>应收票据评估明细表</t>
  </si>
  <si>
    <r>
      <rPr>
        <sz val="10"/>
        <rFont val="宋体"/>
        <family val="3"/>
        <charset val="134"/>
      </rPr>
      <t>表</t>
    </r>
    <r>
      <rPr>
        <sz val="10"/>
        <rFont val="Times New Roman"/>
        <family val="1"/>
      </rPr>
      <t>3-3</t>
    </r>
  </si>
  <si>
    <r>
      <rPr>
        <sz val="10"/>
        <rFont val="宋体"/>
        <family val="3"/>
        <charset val="134"/>
      </rPr>
      <t>户名（结算对象</t>
    </r>
    <r>
      <rPr>
        <sz val="10"/>
        <rFont val="Times New Roman"/>
        <family val="1"/>
      </rPr>
      <t>)</t>
    </r>
  </si>
  <si>
    <r>
      <rPr>
        <sz val="10"/>
        <rFont val="宋体"/>
        <family val="3"/>
        <charset val="134"/>
      </rPr>
      <t>出票日期</t>
    </r>
  </si>
  <si>
    <r>
      <rPr>
        <sz val="10"/>
        <rFont val="宋体"/>
        <family val="3"/>
        <charset val="134"/>
      </rPr>
      <t>到期日期</t>
    </r>
  </si>
  <si>
    <r>
      <rPr>
        <sz val="10"/>
        <rFont val="宋体"/>
        <family val="3"/>
        <charset val="134"/>
      </rPr>
      <t>审计前</t>
    </r>
  </si>
  <si>
    <r>
      <rPr>
        <sz val="10"/>
        <rFont val="宋体"/>
        <family val="3"/>
        <charset val="134"/>
      </rPr>
      <t>审计调整</t>
    </r>
  </si>
  <si>
    <r>
      <rPr>
        <sz val="10"/>
        <rFont val="宋体"/>
        <family val="3"/>
        <charset val="134"/>
      </rPr>
      <t>发票</t>
    </r>
  </si>
  <si>
    <t>票据
复印件</t>
  </si>
  <si>
    <r>
      <rPr>
        <sz val="10"/>
        <rFont val="宋体"/>
        <family val="3"/>
        <charset val="134"/>
      </rPr>
      <t>计提减值准备</t>
    </r>
  </si>
  <si>
    <t>是否已贴现</t>
  </si>
  <si>
    <r>
      <rPr>
        <sz val="10"/>
        <rFont val="宋体"/>
        <family val="3"/>
        <charset val="134"/>
      </rPr>
      <t>应收票据合计</t>
    </r>
  </si>
  <si>
    <r>
      <rPr>
        <sz val="10"/>
        <rFont val="宋体"/>
        <family val="3"/>
        <charset val="134"/>
      </rPr>
      <t>减：应收票据坏账准备</t>
    </r>
  </si>
  <si>
    <r>
      <rPr>
        <sz val="10"/>
        <rFont val="宋体"/>
        <family val="3"/>
        <charset val="134"/>
      </rPr>
      <t>应收票据净额</t>
    </r>
  </si>
  <si>
    <t>应收账款评估明细表</t>
  </si>
  <si>
    <r>
      <rPr>
        <sz val="10"/>
        <rFont val="宋体"/>
        <family val="3"/>
        <charset val="134"/>
      </rPr>
      <t>表</t>
    </r>
    <r>
      <rPr>
        <sz val="10"/>
        <rFont val="Times New Roman"/>
        <family val="1"/>
      </rPr>
      <t>3-4</t>
    </r>
  </si>
  <si>
    <r>
      <rPr>
        <sz val="10"/>
        <rFont val="宋体"/>
        <family val="3"/>
        <charset val="134"/>
      </rPr>
      <t>欠款单位名称（结算对象</t>
    </r>
    <r>
      <rPr>
        <sz val="10"/>
        <rFont val="Times New Roman"/>
        <family val="1"/>
      </rPr>
      <t>)</t>
    </r>
  </si>
  <si>
    <r>
      <rPr>
        <sz val="10"/>
        <rFont val="宋体"/>
        <family val="3"/>
        <charset val="134"/>
      </rPr>
      <t>业务内容</t>
    </r>
  </si>
  <si>
    <r>
      <rPr>
        <sz val="10"/>
        <rFont val="宋体"/>
        <family val="3"/>
        <charset val="134"/>
      </rPr>
      <t>最后一次
变动日期</t>
    </r>
  </si>
  <si>
    <r>
      <rPr>
        <sz val="10"/>
        <rFont val="宋体"/>
        <family val="3"/>
        <charset val="134"/>
      </rPr>
      <t>账龄（月）</t>
    </r>
  </si>
  <si>
    <r>
      <rPr>
        <sz val="10"/>
        <rFont val="宋体"/>
        <family val="3"/>
        <charset val="134"/>
      </rPr>
      <t>审计前账面价值</t>
    </r>
  </si>
  <si>
    <r>
      <rPr>
        <sz val="10"/>
        <rFont val="宋体"/>
        <family val="3"/>
        <charset val="134"/>
      </rPr>
      <t>审计前计提坏账准备</t>
    </r>
  </si>
  <si>
    <r>
      <rPr>
        <sz val="10"/>
        <rFont val="宋体"/>
        <family val="3"/>
        <charset val="134"/>
      </rPr>
      <t>坏账准备</t>
    </r>
  </si>
  <si>
    <t>单据
凭证</t>
  </si>
  <si>
    <r>
      <rPr>
        <sz val="10"/>
        <rFont val="Times New Roman"/>
        <family val="1"/>
      </rPr>
      <t>1</t>
    </r>
    <r>
      <rPr>
        <sz val="10"/>
        <rFont val="宋体"/>
        <family val="3"/>
        <charset val="134"/>
      </rPr>
      <t>年以内</t>
    </r>
  </si>
  <si>
    <r>
      <rPr>
        <sz val="10"/>
        <rFont val="Times New Roman"/>
        <family val="1"/>
      </rPr>
      <t>1</t>
    </r>
    <r>
      <rPr>
        <sz val="10"/>
        <rFont val="宋体"/>
        <family val="3"/>
        <charset val="134"/>
      </rPr>
      <t>年</t>
    </r>
    <r>
      <rPr>
        <sz val="10"/>
        <rFont val="Times New Roman"/>
        <family val="1"/>
      </rPr>
      <t>-2</t>
    </r>
    <r>
      <rPr>
        <sz val="10"/>
        <rFont val="宋体"/>
        <family val="3"/>
        <charset val="134"/>
      </rPr>
      <t>年</t>
    </r>
  </si>
  <si>
    <r>
      <rPr>
        <sz val="10"/>
        <rFont val="Times New Roman"/>
        <family val="1"/>
      </rPr>
      <t>2</t>
    </r>
    <r>
      <rPr>
        <sz val="10"/>
        <rFont val="宋体"/>
        <family val="3"/>
        <charset val="134"/>
      </rPr>
      <t>年</t>
    </r>
    <r>
      <rPr>
        <sz val="10"/>
        <rFont val="Times New Roman"/>
        <family val="1"/>
      </rPr>
      <t>-3</t>
    </r>
    <r>
      <rPr>
        <sz val="10"/>
        <rFont val="宋体"/>
        <family val="3"/>
        <charset val="134"/>
      </rPr>
      <t>年</t>
    </r>
  </si>
  <si>
    <r>
      <rPr>
        <sz val="10"/>
        <rFont val="Times New Roman"/>
        <family val="1"/>
      </rPr>
      <t>3</t>
    </r>
    <r>
      <rPr>
        <sz val="10"/>
        <rFont val="宋体"/>
        <family val="3"/>
        <charset val="134"/>
      </rPr>
      <t>年</t>
    </r>
    <r>
      <rPr>
        <sz val="10"/>
        <rFont val="Times New Roman"/>
        <family val="1"/>
      </rPr>
      <t>-4</t>
    </r>
    <r>
      <rPr>
        <sz val="10"/>
        <rFont val="宋体"/>
        <family val="3"/>
        <charset val="134"/>
      </rPr>
      <t>年</t>
    </r>
  </si>
  <si>
    <r>
      <rPr>
        <sz val="10"/>
        <rFont val="Times New Roman"/>
        <family val="1"/>
      </rPr>
      <t>4</t>
    </r>
    <r>
      <rPr>
        <sz val="10"/>
        <rFont val="宋体"/>
        <family val="3"/>
        <charset val="134"/>
      </rPr>
      <t>年</t>
    </r>
    <r>
      <rPr>
        <sz val="10"/>
        <rFont val="Times New Roman"/>
        <family val="1"/>
      </rPr>
      <t>-5</t>
    </r>
    <r>
      <rPr>
        <sz val="10"/>
        <rFont val="宋体"/>
        <family val="3"/>
        <charset val="134"/>
      </rPr>
      <t>年</t>
    </r>
  </si>
  <si>
    <r>
      <rPr>
        <sz val="10"/>
        <rFont val="Times New Roman"/>
        <family val="1"/>
      </rPr>
      <t>5</t>
    </r>
    <r>
      <rPr>
        <sz val="10"/>
        <rFont val="宋体"/>
        <family val="3"/>
        <charset val="134"/>
      </rPr>
      <t>年以上</t>
    </r>
  </si>
  <si>
    <r>
      <rPr>
        <sz val="10"/>
        <rFont val="宋体"/>
        <family val="3"/>
        <charset val="134"/>
      </rPr>
      <t>小计</t>
    </r>
  </si>
  <si>
    <r>
      <rPr>
        <sz val="10"/>
        <rFont val="宋体"/>
        <family val="3"/>
        <charset val="134"/>
      </rPr>
      <t>账龄计提</t>
    </r>
  </si>
  <si>
    <r>
      <rPr>
        <sz val="10"/>
        <rFont val="宋体"/>
        <family val="3"/>
        <charset val="134"/>
      </rPr>
      <t>个别计提</t>
    </r>
  </si>
  <si>
    <r>
      <rPr>
        <sz val="10"/>
        <rFont val="宋体"/>
        <family val="3"/>
        <charset val="134"/>
      </rPr>
      <t>合计</t>
    </r>
  </si>
  <si>
    <t>风险损失提取比例</t>
  </si>
  <si>
    <r>
      <rPr>
        <sz val="10"/>
        <rFont val="宋体"/>
        <family val="3"/>
        <charset val="134"/>
      </rPr>
      <t>集团内部单位小计</t>
    </r>
  </si>
  <si>
    <r>
      <rPr>
        <sz val="10"/>
        <rFont val="宋体"/>
        <family val="3"/>
        <charset val="134"/>
      </rPr>
      <t>集团外部单位小计</t>
    </r>
  </si>
  <si>
    <r>
      <rPr>
        <sz val="10"/>
        <rFont val="宋体"/>
        <family val="3"/>
        <charset val="134"/>
      </rPr>
      <t>减：坏账准备</t>
    </r>
  </si>
  <si>
    <r>
      <rPr>
        <sz val="10"/>
        <rFont val="宋体"/>
        <family val="3"/>
        <charset val="134"/>
      </rPr>
      <t>减：评估风险损失</t>
    </r>
  </si>
  <si>
    <r>
      <rPr>
        <sz val="10"/>
        <rFont val="宋体"/>
        <family val="3"/>
        <charset val="134"/>
      </rPr>
      <t>应收账款净额</t>
    </r>
  </si>
  <si>
    <t>预付款项评估明细表</t>
  </si>
  <si>
    <r>
      <rPr>
        <sz val="10"/>
        <rFont val="宋体"/>
        <family val="3"/>
        <charset val="134"/>
      </rPr>
      <t>表</t>
    </r>
    <r>
      <rPr>
        <sz val="10"/>
        <rFont val="Times New Roman"/>
        <family val="1"/>
      </rPr>
      <t>3-5</t>
    </r>
  </si>
  <si>
    <r>
      <rPr>
        <sz val="10"/>
        <rFont val="宋体"/>
        <family val="3"/>
        <charset val="134"/>
      </rPr>
      <t>收款单位名称（结算对象</t>
    </r>
    <r>
      <rPr>
        <sz val="10"/>
        <rFont val="Times New Roman"/>
        <family val="1"/>
      </rPr>
      <t>)</t>
    </r>
  </si>
  <si>
    <r>
      <rPr>
        <sz val="10"/>
        <rFont val="宋体"/>
        <family val="3"/>
        <charset val="134"/>
      </rPr>
      <t>发生日期</t>
    </r>
  </si>
  <si>
    <r>
      <rPr>
        <sz val="10"/>
        <rFont val="宋体"/>
        <family val="3"/>
        <charset val="134"/>
      </rPr>
      <t>基准日汇率</t>
    </r>
  </si>
  <si>
    <t>预付款项合计</t>
  </si>
  <si>
    <t>减：预付款项坏账准备</t>
  </si>
  <si>
    <t>预付款项净额</t>
  </si>
  <si>
    <t>应收利息评估明细表</t>
  </si>
  <si>
    <r>
      <rPr>
        <sz val="10"/>
        <rFont val="宋体"/>
        <family val="3"/>
        <charset val="134"/>
      </rPr>
      <t>表</t>
    </r>
    <r>
      <rPr>
        <sz val="10"/>
        <rFont val="Times New Roman"/>
        <family val="1"/>
      </rPr>
      <t>3-6</t>
    </r>
  </si>
  <si>
    <r>
      <rPr>
        <sz val="10"/>
        <rFont val="宋体"/>
        <family val="3"/>
        <charset val="134"/>
      </rPr>
      <t>本金</t>
    </r>
  </si>
  <si>
    <r>
      <rPr>
        <sz val="10"/>
        <rFont val="宋体"/>
        <family val="3"/>
        <charset val="134"/>
      </rPr>
      <t>利息所属期间</t>
    </r>
  </si>
  <si>
    <r>
      <rPr>
        <sz val="10"/>
        <rFont val="宋体"/>
        <family val="3"/>
        <charset val="134"/>
      </rPr>
      <t>利息率</t>
    </r>
    <r>
      <rPr>
        <sz val="10"/>
        <rFont val="Times New Roman"/>
        <family val="1"/>
      </rPr>
      <t>%</t>
    </r>
  </si>
  <si>
    <r>
      <rPr>
        <sz val="10"/>
        <rFont val="宋体"/>
        <family val="3"/>
        <charset val="134"/>
      </rPr>
      <t>合</t>
    </r>
    <r>
      <rPr>
        <sz val="10"/>
        <rFont val="Times New Roman"/>
        <family val="1"/>
      </rPr>
      <t xml:space="preserve">            </t>
    </r>
    <r>
      <rPr>
        <sz val="10"/>
        <rFont val="宋体"/>
        <family val="3"/>
        <charset val="134"/>
      </rPr>
      <t>计</t>
    </r>
  </si>
  <si>
    <t>应收股利（应收利润）评估明细表</t>
  </si>
  <si>
    <r>
      <rPr>
        <sz val="10"/>
        <rFont val="宋体"/>
        <family val="3"/>
        <charset val="134"/>
      </rPr>
      <t>表</t>
    </r>
    <r>
      <rPr>
        <sz val="10"/>
        <rFont val="Times New Roman"/>
        <family val="1"/>
      </rPr>
      <t>3-7</t>
    </r>
  </si>
  <si>
    <r>
      <rPr>
        <sz val="10"/>
        <rFont val="宋体"/>
        <family val="3"/>
        <charset val="134"/>
      </rPr>
      <t>股利（利润）所属期间</t>
    </r>
  </si>
  <si>
    <t>其他应收款评估明细表</t>
  </si>
  <si>
    <r>
      <rPr>
        <sz val="10"/>
        <rFont val="宋体"/>
        <family val="3"/>
        <charset val="134"/>
      </rPr>
      <t>表</t>
    </r>
    <r>
      <rPr>
        <sz val="10"/>
        <rFont val="Times New Roman"/>
        <family val="1"/>
      </rPr>
      <t>3-8</t>
    </r>
  </si>
  <si>
    <t>存货评估汇总表</t>
  </si>
  <si>
    <r>
      <rPr>
        <sz val="10"/>
        <rFont val="宋体"/>
        <family val="3"/>
        <charset val="134"/>
      </rPr>
      <t>表</t>
    </r>
    <r>
      <rPr>
        <sz val="10"/>
        <rFont val="Times New Roman"/>
        <family val="1"/>
      </rPr>
      <t>3-9</t>
    </r>
  </si>
  <si>
    <t>3-9-1</t>
  </si>
  <si>
    <r>
      <rPr>
        <sz val="10"/>
        <rFont val="宋体"/>
        <family val="3"/>
        <charset val="134"/>
      </rPr>
      <t>材料采购（在途物资）</t>
    </r>
  </si>
  <si>
    <t>3-9-2</t>
  </si>
  <si>
    <r>
      <rPr>
        <sz val="10"/>
        <rFont val="宋体"/>
        <family val="3"/>
        <charset val="134"/>
      </rPr>
      <t>原材料</t>
    </r>
  </si>
  <si>
    <t>3-9-3</t>
  </si>
  <si>
    <r>
      <rPr>
        <sz val="10"/>
        <rFont val="宋体"/>
        <family val="3"/>
        <charset val="134"/>
      </rPr>
      <t>在库周转材料</t>
    </r>
  </si>
  <si>
    <t>3-9-4</t>
  </si>
  <si>
    <r>
      <rPr>
        <sz val="10"/>
        <rFont val="宋体"/>
        <family val="3"/>
        <charset val="134"/>
      </rPr>
      <t>委托加工物资</t>
    </r>
  </si>
  <si>
    <t>3-9-5</t>
  </si>
  <si>
    <r>
      <rPr>
        <sz val="10"/>
        <rFont val="宋体"/>
        <family val="3"/>
        <charset val="134"/>
      </rPr>
      <t>产成品（库存商品）</t>
    </r>
  </si>
  <si>
    <t>3-9-6</t>
  </si>
  <si>
    <r>
      <rPr>
        <sz val="10"/>
        <rFont val="宋体"/>
        <family val="3"/>
        <charset val="134"/>
      </rPr>
      <t>在产品（自制半成品）</t>
    </r>
  </si>
  <si>
    <t>3-9-7</t>
  </si>
  <si>
    <r>
      <rPr>
        <sz val="10"/>
        <rFont val="宋体"/>
        <family val="3"/>
        <charset val="134"/>
      </rPr>
      <t>发出商品</t>
    </r>
  </si>
  <si>
    <t>3-9-8</t>
  </si>
  <si>
    <r>
      <rPr>
        <sz val="10"/>
        <rFont val="宋体"/>
        <family val="3"/>
        <charset val="134"/>
      </rPr>
      <t>在用周转材料</t>
    </r>
  </si>
  <si>
    <t>3-9-9</t>
  </si>
  <si>
    <r>
      <rPr>
        <sz val="10"/>
        <rFont val="宋体"/>
        <family val="3"/>
        <charset val="134"/>
      </rPr>
      <t>减：存货跌价准备</t>
    </r>
  </si>
  <si>
    <t>存货—材料采购（在途物资）评估明细表</t>
  </si>
  <si>
    <r>
      <rPr>
        <sz val="10"/>
        <rFont val="宋体"/>
        <family val="3"/>
        <charset val="134"/>
      </rPr>
      <t>表</t>
    </r>
    <r>
      <rPr>
        <sz val="10"/>
        <rFont val="Times New Roman"/>
        <family val="1"/>
      </rPr>
      <t>3-9-1</t>
    </r>
  </si>
  <si>
    <r>
      <rPr>
        <sz val="10"/>
        <rFont val="宋体"/>
        <family val="3"/>
        <charset val="134"/>
      </rPr>
      <t>名称及规格型号</t>
    </r>
  </si>
  <si>
    <r>
      <rPr>
        <sz val="10"/>
        <rFont val="宋体"/>
        <family val="3"/>
        <charset val="134"/>
      </rPr>
      <t>计量单位</t>
    </r>
  </si>
  <si>
    <r>
      <rPr>
        <sz val="10"/>
        <rFont val="宋体"/>
        <family val="3"/>
        <charset val="134"/>
      </rPr>
      <t>数量</t>
    </r>
  </si>
  <si>
    <r>
      <rPr>
        <sz val="10"/>
        <rFont val="宋体"/>
        <family val="3"/>
        <charset val="134"/>
      </rPr>
      <t>单价</t>
    </r>
  </si>
  <si>
    <r>
      <rPr>
        <sz val="10"/>
        <rFont val="宋体"/>
        <family val="3"/>
        <charset val="134"/>
      </rPr>
      <t>金额</t>
    </r>
  </si>
  <si>
    <r>
      <rPr>
        <sz val="10"/>
        <rFont val="宋体"/>
        <family val="3"/>
        <charset val="134"/>
      </rPr>
      <t>实际数量</t>
    </r>
  </si>
  <si>
    <r>
      <rPr>
        <sz val="10"/>
        <rFont val="宋体"/>
        <family val="3"/>
        <charset val="134"/>
      </rPr>
      <t>评估单价</t>
    </r>
  </si>
  <si>
    <t>存货—原材料评估明细表</t>
  </si>
  <si>
    <r>
      <rPr>
        <sz val="10"/>
        <rFont val="宋体"/>
        <family val="3"/>
        <charset val="134"/>
      </rPr>
      <t>表</t>
    </r>
    <r>
      <rPr>
        <sz val="10"/>
        <rFont val="Times New Roman"/>
        <family val="1"/>
      </rPr>
      <t>3-9-2</t>
    </r>
  </si>
  <si>
    <r>
      <rPr>
        <sz val="10"/>
        <rFont val="宋体"/>
        <family val="3"/>
        <charset val="134"/>
      </rPr>
      <t>存放地点</t>
    </r>
  </si>
  <si>
    <r>
      <rPr>
        <sz val="10"/>
        <rFont val="宋体"/>
        <family val="3"/>
        <charset val="134"/>
      </rPr>
      <t>审计前计提减值准备金额</t>
    </r>
  </si>
  <si>
    <r>
      <rPr>
        <sz val="10"/>
        <rFont val="宋体"/>
        <family val="3"/>
        <charset val="134"/>
      </rPr>
      <t>审计调整计提减值准备金额</t>
    </r>
  </si>
  <si>
    <r>
      <rPr>
        <sz val="10"/>
        <rFont val="宋体"/>
        <family val="3"/>
        <charset val="134"/>
      </rPr>
      <t>计提减值准备金额</t>
    </r>
  </si>
  <si>
    <r>
      <rPr>
        <sz val="10"/>
        <rFont val="宋体"/>
        <family val="3"/>
        <charset val="134"/>
      </rPr>
      <t>购进年月</t>
    </r>
  </si>
  <si>
    <r>
      <rPr>
        <sz val="10"/>
        <rFont val="宋体"/>
        <family val="3"/>
        <charset val="134"/>
      </rPr>
      <t>基准日近期单价</t>
    </r>
  </si>
  <si>
    <t>状态</t>
  </si>
  <si>
    <t>市场价</t>
  </si>
  <si>
    <t>运杂费率</t>
  </si>
  <si>
    <t>贬值率</t>
  </si>
  <si>
    <t>存货—在库周转材料评估明细表</t>
  </si>
  <si>
    <r>
      <rPr>
        <sz val="10"/>
        <rFont val="Times New Roman"/>
        <family val="1"/>
      </rPr>
      <t xml:space="preserve"> </t>
    </r>
    <r>
      <rPr>
        <sz val="10"/>
        <rFont val="宋体"/>
        <family val="3"/>
        <charset val="134"/>
      </rPr>
      <t>表</t>
    </r>
    <r>
      <rPr>
        <sz val="10"/>
        <rFont val="Times New Roman"/>
        <family val="1"/>
      </rPr>
      <t>3-9-3</t>
    </r>
  </si>
  <si>
    <t>存货—委托加工物资评估明细表</t>
  </si>
  <si>
    <r>
      <rPr>
        <sz val="10"/>
        <rFont val="宋体"/>
        <family val="3"/>
        <charset val="134"/>
      </rPr>
      <t>表</t>
    </r>
    <r>
      <rPr>
        <sz val="10"/>
        <rFont val="Times New Roman"/>
        <family val="1"/>
      </rPr>
      <t>3-9-4</t>
    </r>
  </si>
  <si>
    <r>
      <rPr>
        <sz val="10"/>
        <rFont val="宋体"/>
        <family val="3"/>
        <charset val="134"/>
      </rPr>
      <t>加工单位名称</t>
    </r>
  </si>
  <si>
    <t>存货—产成品（库存商品、开发产品、农产品）评估明细表</t>
  </si>
  <si>
    <r>
      <rPr>
        <sz val="10"/>
        <rFont val="宋体"/>
        <family val="3"/>
        <charset val="134"/>
      </rPr>
      <t>表</t>
    </r>
    <r>
      <rPr>
        <sz val="10"/>
        <rFont val="Times New Roman"/>
        <family val="1"/>
      </rPr>
      <t>3-9-5</t>
    </r>
  </si>
  <si>
    <r>
      <rPr>
        <sz val="10"/>
        <rFont val="宋体"/>
        <family val="3"/>
        <charset val="134"/>
      </rPr>
      <t>名</t>
    </r>
    <r>
      <rPr>
        <sz val="10"/>
        <rFont val="Times New Roman"/>
        <family val="1"/>
      </rPr>
      <t xml:space="preserve">  </t>
    </r>
    <r>
      <rPr>
        <sz val="10"/>
        <rFont val="宋体"/>
        <family val="3"/>
        <charset val="134"/>
      </rPr>
      <t>称</t>
    </r>
  </si>
  <si>
    <r>
      <rPr>
        <sz val="10"/>
        <rFont val="宋体"/>
        <family val="3"/>
        <charset val="134"/>
      </rPr>
      <t>规格型号</t>
    </r>
  </si>
  <si>
    <r>
      <rPr>
        <sz val="10"/>
        <rFont val="宋体"/>
        <family val="3"/>
        <charset val="134"/>
      </rPr>
      <t>基准日不含增值税销售单价</t>
    </r>
  </si>
  <si>
    <r>
      <rPr>
        <sz val="10"/>
        <rFont val="宋体"/>
        <family val="3"/>
        <charset val="134"/>
      </rPr>
      <t>销售状态
畅销</t>
    </r>
    <r>
      <rPr>
        <sz val="10"/>
        <rFont val="Times New Roman"/>
        <family val="1"/>
      </rPr>
      <t>/</t>
    </r>
    <r>
      <rPr>
        <sz val="10"/>
        <rFont val="宋体"/>
        <family val="3"/>
        <charset val="134"/>
      </rPr>
      <t>正常</t>
    </r>
    <r>
      <rPr>
        <sz val="10"/>
        <rFont val="Times New Roman"/>
        <family val="1"/>
      </rPr>
      <t>/</t>
    </r>
    <r>
      <rPr>
        <sz val="10"/>
        <rFont val="宋体"/>
        <family val="3"/>
        <charset val="134"/>
      </rPr>
      <t>滞销</t>
    </r>
  </si>
  <si>
    <t>不含税售价</t>
  </si>
  <si>
    <t>税金及附加率</t>
  </si>
  <si>
    <t>销售费用率</t>
  </si>
  <si>
    <t>利润率</t>
  </si>
  <si>
    <t>所得税率</t>
  </si>
  <si>
    <t>净利润率</t>
  </si>
  <si>
    <t>净利润扣减比例</t>
  </si>
  <si>
    <t>存货—在产品（自制半成品）评估明细表</t>
  </si>
  <si>
    <r>
      <rPr>
        <sz val="10"/>
        <rFont val="宋体"/>
        <family val="3"/>
        <charset val="134"/>
      </rPr>
      <t>表</t>
    </r>
    <r>
      <rPr>
        <sz val="10"/>
        <rFont val="Times New Roman"/>
        <family val="1"/>
      </rPr>
      <t>3-9-6</t>
    </r>
  </si>
  <si>
    <r>
      <rPr>
        <sz val="10"/>
        <rFont val="宋体"/>
        <family val="3"/>
        <charset val="134"/>
      </rPr>
      <t>完工程度</t>
    </r>
    <r>
      <rPr>
        <sz val="10"/>
        <rFont val="Times New Roman"/>
        <family val="1"/>
      </rPr>
      <t>%</t>
    </r>
  </si>
  <si>
    <r>
      <rPr>
        <sz val="10"/>
        <rFont val="宋体"/>
        <family val="3"/>
        <charset val="134"/>
      </rPr>
      <t>估算过程</t>
    </r>
    <r>
      <rPr>
        <sz val="10"/>
        <rFont val="宋体"/>
        <family val="3"/>
        <charset val="134"/>
      </rPr>
      <t>及参数选取（可以根据资产实际情况调整测算过程）</t>
    </r>
  </si>
  <si>
    <t>完工比例</t>
  </si>
  <si>
    <t>存货—发出商品评估明细表</t>
  </si>
  <si>
    <r>
      <rPr>
        <sz val="10"/>
        <rFont val="宋体"/>
        <family val="3"/>
        <charset val="134"/>
      </rPr>
      <t>表</t>
    </r>
    <r>
      <rPr>
        <sz val="10"/>
        <rFont val="Times New Roman"/>
        <family val="1"/>
      </rPr>
      <t>3-9-7</t>
    </r>
  </si>
  <si>
    <r>
      <rPr>
        <sz val="10"/>
        <rFont val="宋体"/>
        <family val="3"/>
        <charset val="134"/>
      </rPr>
      <t>商品名称</t>
    </r>
  </si>
  <si>
    <r>
      <rPr>
        <sz val="10"/>
        <rFont val="宋体"/>
        <family val="3"/>
        <charset val="134"/>
      </rPr>
      <t>对方单位名称</t>
    </r>
  </si>
  <si>
    <t>估算过程及参数选取（可以根据资产实际情况调整测算过程）</t>
  </si>
  <si>
    <t>评估价值</t>
  </si>
  <si>
    <t>存货—在用周转材料评估明细表</t>
  </si>
  <si>
    <r>
      <rPr>
        <sz val="10"/>
        <rFont val="宋体"/>
        <family val="3"/>
        <charset val="134"/>
      </rPr>
      <t>表</t>
    </r>
    <r>
      <rPr>
        <sz val="10"/>
        <rFont val="Times New Roman"/>
        <family val="1"/>
      </rPr>
      <t>3-9-8</t>
    </r>
  </si>
  <si>
    <r>
      <rPr>
        <sz val="10"/>
        <rFont val="宋体"/>
        <family val="3"/>
        <charset val="134"/>
      </rPr>
      <t>启用日期</t>
    </r>
  </si>
  <si>
    <r>
      <rPr>
        <sz val="10"/>
        <rFont val="宋体"/>
        <family val="3"/>
        <charset val="134"/>
      </rPr>
      <t>原始入账价值</t>
    </r>
  </si>
  <si>
    <r>
      <rPr>
        <sz val="10"/>
        <rFont val="宋体"/>
        <family val="3"/>
        <charset val="134"/>
      </rPr>
      <t>账面价值（摊余价值）</t>
    </r>
  </si>
  <si>
    <r>
      <rPr>
        <sz val="10"/>
        <rFont val="宋体"/>
        <family val="3"/>
        <charset val="134"/>
      </rPr>
      <t>估算过程</t>
    </r>
    <r>
      <rPr>
        <sz val="10"/>
        <rFont val="Times New Roman"/>
        <family val="1"/>
      </rPr>
      <t xml:space="preserve"> </t>
    </r>
    <r>
      <rPr>
        <sz val="10"/>
        <rFont val="宋体"/>
        <family val="3"/>
        <charset val="134"/>
      </rPr>
      <t>（可以根据资产实际情况调整测算过程）</t>
    </r>
  </si>
  <si>
    <r>
      <rPr>
        <sz val="10"/>
        <rFont val="宋体"/>
        <family val="3"/>
        <charset val="134"/>
      </rPr>
      <t>评估原价</t>
    </r>
  </si>
  <si>
    <r>
      <rPr>
        <sz val="10"/>
        <rFont val="宋体"/>
        <family val="3"/>
        <charset val="134"/>
      </rPr>
      <t>成新率</t>
    </r>
    <r>
      <rPr>
        <sz val="10"/>
        <rFont val="Times New Roman"/>
        <family val="1"/>
      </rPr>
      <t>%</t>
    </r>
  </si>
  <si>
    <r>
      <rPr>
        <sz val="10"/>
        <rFont val="宋体"/>
        <family val="3"/>
        <charset val="134"/>
      </rPr>
      <t>其他依据</t>
    </r>
  </si>
  <si>
    <t>资产类别</t>
  </si>
  <si>
    <t>经济寿命年限</t>
  </si>
  <si>
    <t>已使用年限</t>
  </si>
  <si>
    <t>尚可使用年限</t>
  </si>
  <si>
    <t>综合成新率</t>
  </si>
  <si>
    <t>购置价（含税）</t>
  </si>
  <si>
    <t>运杂费</t>
  </si>
  <si>
    <t>其他费</t>
  </si>
  <si>
    <t>重置全价（含税）</t>
  </si>
  <si>
    <t>税金</t>
  </si>
  <si>
    <t>重置全价（不含税）</t>
  </si>
  <si>
    <r>
      <rPr>
        <sz val="10"/>
        <rFont val="宋体"/>
        <family val="3"/>
        <charset val="134"/>
      </rPr>
      <t>原值</t>
    </r>
  </si>
  <si>
    <r>
      <rPr>
        <sz val="10"/>
        <rFont val="宋体"/>
        <family val="3"/>
        <charset val="134"/>
      </rPr>
      <t>成新率</t>
    </r>
  </si>
  <si>
    <r>
      <rPr>
        <sz val="10"/>
        <rFont val="宋体"/>
        <family val="3"/>
        <charset val="134"/>
      </rPr>
      <t>净值</t>
    </r>
  </si>
  <si>
    <r>
      <rPr>
        <sz val="10"/>
        <rFont val="宋体"/>
        <family val="3"/>
        <charset val="134"/>
      </rPr>
      <t>原值增值率％</t>
    </r>
  </si>
  <si>
    <r>
      <rPr>
        <sz val="10"/>
        <rFont val="宋体"/>
        <family val="3"/>
        <charset val="134"/>
      </rPr>
      <t>净值增值率％</t>
    </r>
  </si>
  <si>
    <t>存货—工程施工评估明细表</t>
  </si>
  <si>
    <r>
      <rPr>
        <sz val="10"/>
        <rFont val="宋体"/>
        <family val="3"/>
        <charset val="134"/>
      </rPr>
      <t>表</t>
    </r>
    <r>
      <rPr>
        <sz val="10"/>
        <rFont val="Times New Roman"/>
        <family val="1"/>
      </rPr>
      <t>3-9-9</t>
    </r>
  </si>
  <si>
    <t>项目名称</t>
  </si>
  <si>
    <t>合同金额</t>
  </si>
  <si>
    <t>完工程度%</t>
  </si>
  <si>
    <t>预计总成本</t>
  </si>
  <si>
    <t>已结转成本</t>
  </si>
  <si>
    <t>已结转收入</t>
  </si>
  <si>
    <r>
      <rPr>
        <sz val="9"/>
        <rFont val="宋体"/>
        <family val="3"/>
        <charset val="134"/>
      </rPr>
      <t>材料费</t>
    </r>
  </si>
  <si>
    <t>人工费</t>
  </si>
  <si>
    <t>机械使用费</t>
  </si>
  <si>
    <t>其他直接费</t>
  </si>
  <si>
    <t>间接费用</t>
  </si>
  <si>
    <t>合同成本</t>
  </si>
  <si>
    <t>合同毛利</t>
  </si>
  <si>
    <t>工程结算</t>
  </si>
  <si>
    <t>一年内到期的非流动资产评估明细表</t>
  </si>
  <si>
    <r>
      <rPr>
        <sz val="10"/>
        <rFont val="宋体"/>
        <family val="3"/>
        <charset val="134"/>
      </rPr>
      <t>表</t>
    </r>
    <r>
      <rPr>
        <sz val="10"/>
        <rFont val="Times New Roman"/>
        <family val="1"/>
      </rPr>
      <t>3-10</t>
    </r>
  </si>
  <si>
    <r>
      <rPr>
        <sz val="10"/>
        <rFont val="宋体"/>
        <family val="3"/>
        <charset val="134"/>
      </rPr>
      <t>项目及内容</t>
    </r>
  </si>
  <si>
    <r>
      <rPr>
        <sz val="10"/>
        <rFont val="宋体"/>
        <family val="3"/>
        <charset val="134"/>
      </rPr>
      <t>结算内容</t>
    </r>
  </si>
  <si>
    <t>其他流动资产评估明细表</t>
  </si>
  <si>
    <r>
      <rPr>
        <sz val="10"/>
        <rFont val="宋体"/>
        <family val="3"/>
        <charset val="134"/>
      </rPr>
      <t>表</t>
    </r>
    <r>
      <rPr>
        <sz val="10"/>
        <rFont val="Times New Roman"/>
        <family val="1"/>
      </rPr>
      <t>3-11</t>
    </r>
  </si>
  <si>
    <t>非流动资产评估汇总表</t>
  </si>
  <si>
    <r>
      <rPr>
        <sz val="10"/>
        <rFont val="宋体"/>
        <family val="3"/>
        <charset val="134"/>
      </rPr>
      <t>表</t>
    </r>
    <r>
      <rPr>
        <sz val="10"/>
        <rFont val="Times New Roman"/>
        <family val="1"/>
      </rPr>
      <t>4</t>
    </r>
  </si>
  <si>
    <t>4-1</t>
  </si>
  <si>
    <t>4-2</t>
  </si>
  <si>
    <t>4-3</t>
  </si>
  <si>
    <t>4-4</t>
  </si>
  <si>
    <t>4-5</t>
  </si>
  <si>
    <t>4-6</t>
  </si>
  <si>
    <t>4-7</t>
  </si>
  <si>
    <t>4-8</t>
  </si>
  <si>
    <t>4-9</t>
  </si>
  <si>
    <t>4-10</t>
  </si>
  <si>
    <t>4-11</t>
  </si>
  <si>
    <t>4-12</t>
  </si>
  <si>
    <t>4-13</t>
  </si>
  <si>
    <t>4-14</t>
  </si>
  <si>
    <t>4-15</t>
  </si>
  <si>
    <t>4-16</t>
  </si>
  <si>
    <t>4-17</t>
  </si>
  <si>
    <t>可供出售金融资产评估汇总表</t>
  </si>
  <si>
    <r>
      <rPr>
        <sz val="10"/>
        <rFont val="宋体"/>
        <family val="3"/>
        <charset val="134"/>
      </rPr>
      <t>表</t>
    </r>
    <r>
      <rPr>
        <sz val="10"/>
        <rFont val="Times New Roman"/>
        <family val="1"/>
      </rPr>
      <t>4-1</t>
    </r>
  </si>
  <si>
    <t>4-1-1</t>
  </si>
  <si>
    <r>
      <rPr>
        <sz val="10"/>
        <rFont val="宋体"/>
        <family val="3"/>
        <charset val="134"/>
      </rPr>
      <t>可供出售金融资产</t>
    </r>
    <r>
      <rPr>
        <sz val="10"/>
        <rFont val="Times New Roman"/>
        <family val="1"/>
      </rPr>
      <t>-</t>
    </r>
    <r>
      <rPr>
        <sz val="10"/>
        <rFont val="宋体"/>
        <family val="3"/>
        <charset val="134"/>
      </rPr>
      <t>股票投资</t>
    </r>
  </si>
  <si>
    <t>4-1-2</t>
  </si>
  <si>
    <r>
      <rPr>
        <sz val="10"/>
        <rFont val="宋体"/>
        <family val="3"/>
        <charset val="134"/>
      </rPr>
      <t>可供出售金融资产</t>
    </r>
    <r>
      <rPr>
        <sz val="10"/>
        <rFont val="Times New Roman"/>
        <family val="1"/>
      </rPr>
      <t>-</t>
    </r>
    <r>
      <rPr>
        <sz val="10"/>
        <rFont val="宋体"/>
        <family val="3"/>
        <charset val="134"/>
      </rPr>
      <t>债券投资</t>
    </r>
  </si>
  <si>
    <t>4-1-3</t>
  </si>
  <si>
    <r>
      <rPr>
        <sz val="10"/>
        <rFont val="宋体"/>
        <family val="3"/>
        <charset val="134"/>
      </rPr>
      <t>可供出售金融资产</t>
    </r>
    <r>
      <rPr>
        <sz val="10"/>
        <rFont val="Times New Roman"/>
        <family val="1"/>
      </rPr>
      <t>-</t>
    </r>
    <r>
      <rPr>
        <sz val="10"/>
        <rFont val="宋体"/>
        <family val="3"/>
        <charset val="134"/>
      </rPr>
      <t>其他投资</t>
    </r>
  </si>
  <si>
    <t>可供出售金融资产—股票投资评估明细表</t>
  </si>
  <si>
    <r>
      <rPr>
        <sz val="10"/>
        <rFont val="宋体"/>
        <family val="3"/>
        <charset val="134"/>
      </rPr>
      <t>表</t>
    </r>
    <r>
      <rPr>
        <sz val="10"/>
        <rFont val="Times New Roman"/>
        <family val="1"/>
      </rPr>
      <t>4-1-1</t>
    </r>
  </si>
  <si>
    <r>
      <rPr>
        <sz val="10"/>
        <rFont val="宋体"/>
        <family val="3"/>
        <charset val="134"/>
      </rPr>
      <t>股票性质</t>
    </r>
  </si>
  <si>
    <r>
      <rPr>
        <sz val="10"/>
        <rFont val="宋体"/>
        <family val="3"/>
        <charset val="134"/>
      </rPr>
      <t>基准日市价</t>
    </r>
  </si>
  <si>
    <r>
      <rPr>
        <sz val="10"/>
        <rFont val="宋体"/>
        <family val="3"/>
        <charset val="134"/>
      </rPr>
      <t>取得成本</t>
    </r>
  </si>
  <si>
    <t>合同
协议</t>
  </si>
  <si>
    <t>取价区间</t>
  </si>
  <si>
    <r>
      <rPr>
        <sz val="10"/>
        <rFont val="宋体"/>
        <family val="3"/>
        <charset val="134"/>
      </rPr>
      <t>合</t>
    </r>
    <r>
      <rPr>
        <sz val="10"/>
        <rFont val="Times New Roman"/>
        <family val="1"/>
      </rPr>
      <t xml:space="preserve">    </t>
    </r>
    <r>
      <rPr>
        <sz val="10"/>
        <rFont val="宋体"/>
        <family val="3"/>
        <charset val="134"/>
      </rPr>
      <t>计</t>
    </r>
  </si>
  <si>
    <r>
      <rPr>
        <sz val="10"/>
        <rFont val="宋体"/>
        <family val="3"/>
        <charset val="134"/>
      </rPr>
      <t>减：减值准备</t>
    </r>
  </si>
  <si>
    <r>
      <rPr>
        <sz val="10"/>
        <rFont val="宋体"/>
        <family val="3"/>
        <charset val="134"/>
      </rPr>
      <t>净</t>
    </r>
    <r>
      <rPr>
        <sz val="10"/>
        <rFont val="Times New Roman"/>
        <family val="1"/>
      </rPr>
      <t xml:space="preserve">    </t>
    </r>
    <r>
      <rPr>
        <sz val="10"/>
        <rFont val="宋体"/>
        <family val="3"/>
        <charset val="134"/>
      </rPr>
      <t>额</t>
    </r>
  </si>
  <si>
    <t>可供出售金融资产—债券投资评估明细表</t>
  </si>
  <si>
    <r>
      <rPr>
        <sz val="10"/>
        <rFont val="Times New Roman"/>
        <family val="1"/>
      </rPr>
      <t xml:space="preserve"> </t>
    </r>
    <r>
      <rPr>
        <sz val="10"/>
        <rFont val="宋体"/>
        <family val="3"/>
        <charset val="134"/>
      </rPr>
      <t>表</t>
    </r>
    <r>
      <rPr>
        <sz val="10"/>
        <rFont val="Times New Roman"/>
        <family val="1"/>
      </rPr>
      <t>4-1-2</t>
    </r>
  </si>
  <si>
    <r>
      <rPr>
        <sz val="10"/>
        <rFont val="宋体"/>
        <family val="3"/>
        <charset val="134"/>
      </rPr>
      <t>债券种类</t>
    </r>
  </si>
  <si>
    <r>
      <rPr>
        <sz val="10"/>
        <rFont val="宋体"/>
        <family val="3"/>
        <charset val="134"/>
      </rPr>
      <t>到期日</t>
    </r>
  </si>
  <si>
    <r>
      <rPr>
        <sz val="10"/>
        <rFont val="宋体"/>
        <family val="3"/>
        <charset val="134"/>
      </rPr>
      <t>成本（面值）</t>
    </r>
  </si>
  <si>
    <t>可供出售金融资产—其他投资评估明细表</t>
  </si>
  <si>
    <r>
      <rPr>
        <sz val="10"/>
        <rFont val="宋体"/>
        <family val="3"/>
        <charset val="134"/>
      </rPr>
      <t>表</t>
    </r>
    <r>
      <rPr>
        <sz val="10"/>
        <rFont val="Times New Roman"/>
        <family val="1"/>
      </rPr>
      <t>4-1-3</t>
    </r>
  </si>
  <si>
    <r>
      <rPr>
        <sz val="10"/>
        <rFont val="宋体"/>
        <family val="3"/>
        <charset val="134"/>
      </rPr>
      <t>金融资产名称</t>
    </r>
  </si>
  <si>
    <r>
      <rPr>
        <sz val="10"/>
        <rFont val="宋体"/>
        <family val="3"/>
        <charset val="134"/>
      </rPr>
      <t>金融资产代码</t>
    </r>
  </si>
  <si>
    <r>
      <rPr>
        <sz val="10"/>
        <rFont val="宋体"/>
        <family val="3"/>
        <charset val="134"/>
      </rPr>
      <t>持有数量</t>
    </r>
  </si>
  <si>
    <t>持有至到期投资评估明细表</t>
  </si>
  <si>
    <r>
      <rPr>
        <sz val="10"/>
        <rFont val="宋体"/>
        <family val="3"/>
        <charset val="134"/>
      </rPr>
      <t>表</t>
    </r>
    <r>
      <rPr>
        <sz val="10"/>
        <rFont val="Times New Roman"/>
        <family val="1"/>
      </rPr>
      <t>4-2</t>
    </r>
  </si>
  <si>
    <r>
      <rPr>
        <sz val="10"/>
        <rFont val="宋体"/>
        <family val="3"/>
        <charset val="134"/>
      </rPr>
      <t>投资类别</t>
    </r>
  </si>
  <si>
    <r>
      <rPr>
        <sz val="10"/>
        <rFont val="宋体"/>
        <family val="3"/>
        <charset val="134"/>
      </rPr>
      <t>投资成本</t>
    </r>
  </si>
  <si>
    <r>
      <rPr>
        <sz val="10"/>
        <rFont val="宋体"/>
        <family val="3"/>
        <charset val="134"/>
      </rPr>
      <t>持有至到期投资资产合计</t>
    </r>
  </si>
  <si>
    <r>
      <rPr>
        <sz val="10"/>
        <rFont val="宋体"/>
        <family val="3"/>
        <charset val="134"/>
      </rPr>
      <t>减：持有至到期投资减值准备</t>
    </r>
  </si>
  <si>
    <r>
      <rPr>
        <sz val="10"/>
        <rFont val="宋体"/>
        <family val="3"/>
        <charset val="134"/>
      </rPr>
      <t>持有至到期投资资产净额</t>
    </r>
  </si>
  <si>
    <t>长期应收款评估明细表</t>
  </si>
  <si>
    <r>
      <rPr>
        <sz val="10"/>
        <rFont val="宋体"/>
        <family val="3"/>
        <charset val="134"/>
      </rPr>
      <t>表</t>
    </r>
    <r>
      <rPr>
        <sz val="10"/>
        <rFont val="Times New Roman"/>
        <family val="1"/>
      </rPr>
      <t>4-3</t>
    </r>
  </si>
  <si>
    <r>
      <rPr>
        <sz val="10"/>
        <rFont val="宋体"/>
        <family val="3"/>
        <charset val="134"/>
      </rPr>
      <t>长期应收款合计</t>
    </r>
  </si>
  <si>
    <r>
      <rPr>
        <sz val="10"/>
        <rFont val="宋体"/>
        <family val="3"/>
        <charset val="134"/>
      </rPr>
      <t>减：长期应收款坏账准备</t>
    </r>
  </si>
  <si>
    <r>
      <rPr>
        <sz val="10"/>
        <rFont val="宋体"/>
        <family val="3"/>
        <charset val="134"/>
      </rPr>
      <t>长期应收款净额</t>
    </r>
  </si>
  <si>
    <t>长期股权投资评估明细表</t>
  </si>
  <si>
    <r>
      <rPr>
        <sz val="10"/>
        <rFont val="宋体"/>
        <family val="3"/>
        <charset val="134"/>
      </rPr>
      <t>表</t>
    </r>
    <r>
      <rPr>
        <sz val="10"/>
        <rFont val="Times New Roman"/>
        <family val="1"/>
      </rPr>
      <t>4-4</t>
    </r>
  </si>
  <si>
    <r>
      <rPr>
        <sz val="10"/>
        <rFont val="宋体"/>
        <family val="3"/>
        <charset val="134"/>
      </rPr>
      <t>协议投资期限</t>
    </r>
  </si>
  <si>
    <r>
      <rPr>
        <sz val="10"/>
        <rFont val="宋体"/>
        <family val="3"/>
        <charset val="134"/>
      </rPr>
      <t>持股比例（</t>
    </r>
    <r>
      <rPr>
        <sz val="10"/>
        <rFont val="Times New Roman"/>
        <family val="1"/>
      </rPr>
      <t>%</t>
    </r>
    <r>
      <rPr>
        <sz val="10"/>
        <rFont val="宋体"/>
        <family val="3"/>
        <charset val="134"/>
      </rPr>
      <t>）</t>
    </r>
  </si>
  <si>
    <r>
      <rPr>
        <sz val="10"/>
        <rFont val="宋体"/>
        <family val="3"/>
        <charset val="134"/>
      </rPr>
      <t>是否控股</t>
    </r>
  </si>
  <si>
    <r>
      <rPr>
        <sz val="10"/>
        <rFont val="宋体"/>
        <family val="3"/>
        <charset val="134"/>
      </rPr>
      <t>核算方法</t>
    </r>
  </si>
  <si>
    <t>投资
协议</t>
  </si>
  <si>
    <t>被投资单位
报表</t>
  </si>
  <si>
    <t>被投资单位
章程</t>
  </si>
  <si>
    <t>文件</t>
  </si>
  <si>
    <r>
      <rPr>
        <sz val="10"/>
        <rFont val="宋体"/>
        <family val="3"/>
        <charset val="134"/>
      </rPr>
      <t>长期股权投资合计</t>
    </r>
  </si>
  <si>
    <r>
      <rPr>
        <sz val="10"/>
        <rFont val="宋体"/>
        <family val="3"/>
        <charset val="134"/>
      </rPr>
      <t>减：长期股权投资减值准备</t>
    </r>
  </si>
  <si>
    <r>
      <rPr>
        <sz val="10"/>
        <rFont val="宋体"/>
        <family val="3"/>
        <charset val="134"/>
      </rPr>
      <t>长期股权投资净额</t>
    </r>
  </si>
  <si>
    <t>投资性房地产——房屋评估明细表（采用成本模式计量）</t>
  </si>
  <si>
    <r>
      <rPr>
        <sz val="10"/>
        <rFont val="宋体"/>
        <family val="3"/>
        <charset val="134"/>
      </rPr>
      <t>表</t>
    </r>
    <r>
      <rPr>
        <sz val="10"/>
        <rFont val="Times New Roman"/>
        <family val="1"/>
      </rPr>
      <t>4-5</t>
    </r>
  </si>
  <si>
    <r>
      <rPr>
        <sz val="10"/>
        <rFont val="宋体"/>
        <family val="3"/>
        <charset val="134"/>
      </rPr>
      <t>房屋对应宗地信息</t>
    </r>
  </si>
  <si>
    <r>
      <rPr>
        <sz val="10"/>
        <rFont val="宋体"/>
        <family val="3"/>
        <charset val="134"/>
      </rPr>
      <t>房产证号</t>
    </r>
  </si>
  <si>
    <r>
      <rPr>
        <sz val="10"/>
        <rFont val="宋体"/>
        <family val="3"/>
        <charset val="134"/>
      </rPr>
      <t>房产证载权利人</t>
    </r>
  </si>
  <si>
    <r>
      <rPr>
        <sz val="10"/>
        <rFont val="宋体"/>
        <family val="3"/>
        <charset val="134"/>
      </rPr>
      <t>房屋名称</t>
    </r>
  </si>
  <si>
    <r>
      <rPr>
        <sz val="10"/>
        <rFont val="宋体"/>
        <family val="3"/>
        <charset val="134"/>
      </rPr>
      <t>来源（外购、自建、自用转入、存货转入等）</t>
    </r>
  </si>
  <si>
    <r>
      <rPr>
        <sz val="10"/>
        <rFont val="宋体"/>
        <family val="3"/>
        <charset val="134"/>
      </rPr>
      <t>结构</t>
    </r>
  </si>
  <si>
    <r>
      <rPr>
        <sz val="10"/>
        <rFont val="宋体"/>
        <family val="3"/>
        <charset val="134"/>
      </rPr>
      <t>建成
年月</t>
    </r>
  </si>
  <si>
    <r>
      <rPr>
        <sz val="10"/>
        <rFont val="宋体"/>
        <family val="3"/>
        <charset val="134"/>
      </rPr>
      <t>建筑面积</t>
    </r>
  </si>
  <si>
    <r>
      <rPr>
        <sz val="10"/>
        <rFont val="宋体"/>
        <family val="3"/>
        <charset val="134"/>
      </rPr>
      <t>成本单价</t>
    </r>
    <r>
      <rPr>
        <sz val="10"/>
        <rFont val="Times New Roman"/>
        <family val="1"/>
      </rPr>
      <t>(</t>
    </r>
    <r>
      <rPr>
        <sz val="10"/>
        <rFont val="宋体"/>
        <family val="3"/>
        <charset val="134"/>
      </rPr>
      <t>元</t>
    </r>
    <r>
      <rPr>
        <sz val="10"/>
        <rFont val="Times New Roman"/>
        <family val="1"/>
      </rPr>
      <t>/m</t>
    </r>
    <r>
      <rPr>
        <vertAlign val="superscript"/>
        <sz val="10"/>
        <rFont val="Times New Roman"/>
        <family val="1"/>
      </rPr>
      <t>2</t>
    </r>
    <r>
      <rPr>
        <sz val="10"/>
        <rFont val="Times New Roman"/>
        <family val="1"/>
      </rPr>
      <t>)</t>
    </r>
  </si>
  <si>
    <r>
      <rPr>
        <sz val="10"/>
        <rFont val="宋体"/>
        <family val="3"/>
        <charset val="134"/>
      </rPr>
      <t>评估单价</t>
    </r>
    <r>
      <rPr>
        <sz val="10"/>
        <rFont val="Times New Roman"/>
        <family val="1"/>
      </rPr>
      <t>(</t>
    </r>
    <r>
      <rPr>
        <sz val="10"/>
        <rFont val="宋体"/>
        <family val="3"/>
        <charset val="134"/>
      </rPr>
      <t>元</t>
    </r>
    <r>
      <rPr>
        <sz val="10"/>
        <rFont val="Times New Roman"/>
        <family val="1"/>
      </rPr>
      <t>/m</t>
    </r>
    <r>
      <rPr>
        <vertAlign val="superscript"/>
        <sz val="10"/>
        <rFont val="Times New Roman"/>
        <family val="1"/>
      </rPr>
      <t>2</t>
    </r>
    <r>
      <rPr>
        <sz val="10"/>
        <rFont val="Times New Roman"/>
        <family val="1"/>
      </rPr>
      <t>)</t>
    </r>
  </si>
  <si>
    <t>权属
证明</t>
  </si>
  <si>
    <r>
      <rPr>
        <sz val="10"/>
        <rFont val="宋体"/>
        <family val="3"/>
        <charset val="134"/>
      </rPr>
      <t>对应土地证号</t>
    </r>
  </si>
  <si>
    <r>
      <rPr>
        <sz val="10"/>
        <rFont val="宋体"/>
        <family val="3"/>
        <charset val="134"/>
      </rPr>
      <t>对应宗地名称</t>
    </r>
  </si>
  <si>
    <r>
      <rPr>
        <sz val="10"/>
        <rFont val="宋体"/>
        <family val="3"/>
        <charset val="134"/>
      </rPr>
      <t>宗地开发程度</t>
    </r>
  </si>
  <si>
    <r>
      <rPr>
        <sz val="10"/>
        <rFont val="宋体"/>
        <family val="3"/>
        <charset val="134"/>
      </rPr>
      <t>宗地位置</t>
    </r>
  </si>
  <si>
    <r>
      <rPr>
        <sz val="10"/>
        <rFont val="宋体"/>
        <family val="3"/>
        <charset val="134"/>
      </rPr>
      <t>宗地用途</t>
    </r>
  </si>
  <si>
    <r>
      <rPr>
        <sz val="10"/>
        <rFont val="宋体"/>
        <family val="3"/>
        <charset val="134"/>
      </rPr>
      <t>用地性质</t>
    </r>
  </si>
  <si>
    <t>勘查</t>
  </si>
  <si>
    <t>结构</t>
  </si>
  <si>
    <r>
      <rPr>
        <sz val="10"/>
        <rFont val="宋体"/>
        <family val="3"/>
        <charset val="134"/>
      </rPr>
      <t>投资性房地产－房屋合计</t>
    </r>
  </si>
  <si>
    <r>
      <rPr>
        <sz val="10"/>
        <rFont val="宋体"/>
        <family val="3"/>
        <charset val="134"/>
      </rPr>
      <t>减：投资性房地产减值准备</t>
    </r>
  </si>
  <si>
    <r>
      <rPr>
        <sz val="10"/>
        <rFont val="宋体"/>
        <family val="3"/>
        <charset val="134"/>
      </rPr>
      <t>投资性房地产－房屋净额</t>
    </r>
  </si>
  <si>
    <t>投资性房地产——房屋评估明细表（采用公允价值模式计量）</t>
  </si>
  <si>
    <r>
      <rPr>
        <sz val="10"/>
        <rFont val="宋体"/>
        <family val="3"/>
        <charset val="134"/>
      </rPr>
      <t>建筑</t>
    </r>
    <r>
      <rPr>
        <sz val="10"/>
        <rFont val="Times New Roman"/>
        <family val="1"/>
      </rPr>
      <t xml:space="preserve">          </t>
    </r>
    <r>
      <rPr>
        <sz val="10"/>
        <rFont val="宋体"/>
        <family val="3"/>
        <charset val="134"/>
      </rPr>
      <t>面积</t>
    </r>
  </si>
  <si>
    <r>
      <rPr>
        <sz val="10"/>
        <rFont val="宋体"/>
        <family val="3"/>
        <charset val="134"/>
      </rPr>
      <t>原始入帐价值</t>
    </r>
    <r>
      <rPr>
        <sz val="10"/>
        <rFont val="Times New Roman"/>
        <family val="1"/>
      </rPr>
      <t xml:space="preserve">    </t>
    </r>
    <r>
      <rPr>
        <sz val="10"/>
        <rFont val="宋体"/>
        <family val="3"/>
        <charset val="134"/>
      </rPr>
      <t>（转入日公允价值）</t>
    </r>
  </si>
  <si>
    <t>增值率％</t>
  </si>
  <si>
    <t>增减值原因</t>
  </si>
  <si>
    <t>投资性房地产——土地使用权评估明细表（采用成本模式计量）</t>
  </si>
  <si>
    <r>
      <rPr>
        <sz val="10"/>
        <rFont val="宋体"/>
        <family val="3"/>
        <charset val="134"/>
      </rPr>
      <t>土地权证编号</t>
    </r>
  </si>
  <si>
    <r>
      <rPr>
        <sz val="10"/>
        <rFont val="宋体"/>
        <family val="3"/>
        <charset val="134"/>
      </rPr>
      <t>宗地名称</t>
    </r>
  </si>
  <si>
    <r>
      <rPr>
        <sz val="10"/>
        <rFont val="宋体"/>
        <family val="3"/>
        <charset val="134"/>
      </rPr>
      <t>是否空地</t>
    </r>
  </si>
  <si>
    <r>
      <rPr>
        <sz val="10"/>
        <rFont val="宋体"/>
        <family val="3"/>
        <charset val="134"/>
      </rPr>
      <t>土地位置</t>
    </r>
  </si>
  <si>
    <r>
      <rPr>
        <sz val="10"/>
        <rFont val="宋体"/>
        <family val="3"/>
        <charset val="134"/>
      </rPr>
      <t>取得日期</t>
    </r>
  </si>
  <si>
    <r>
      <rPr>
        <sz val="10"/>
        <rFont val="宋体"/>
        <family val="3"/>
        <charset val="134"/>
      </rPr>
      <t>土地用途</t>
    </r>
  </si>
  <si>
    <r>
      <rPr>
        <sz val="10"/>
        <rFont val="宋体"/>
        <family val="3"/>
        <charset val="134"/>
      </rPr>
      <t>准用年限</t>
    </r>
  </si>
  <si>
    <r>
      <rPr>
        <sz val="10"/>
        <rFont val="宋体"/>
        <family val="3"/>
        <charset val="134"/>
      </rPr>
      <t>开发程度</t>
    </r>
  </si>
  <si>
    <r>
      <rPr>
        <sz val="10"/>
        <rFont val="宋体"/>
        <family val="3"/>
        <charset val="134"/>
      </rPr>
      <t>面积</t>
    </r>
    <r>
      <rPr>
        <sz val="10"/>
        <rFont val="Times New Roman"/>
        <family val="1"/>
      </rPr>
      <t>(m</t>
    </r>
    <r>
      <rPr>
        <vertAlign val="superscript"/>
        <sz val="10"/>
        <rFont val="Times New Roman"/>
        <family val="1"/>
      </rPr>
      <t>2</t>
    </r>
    <r>
      <rPr>
        <sz val="10"/>
        <rFont val="Times New Roman"/>
        <family val="1"/>
      </rPr>
      <t>)</t>
    </r>
  </si>
  <si>
    <t>账面价值</t>
  </si>
  <si>
    <r>
      <rPr>
        <sz val="10"/>
        <rFont val="宋体"/>
        <family val="3"/>
        <charset val="134"/>
      </rPr>
      <t>投资性地产合计</t>
    </r>
  </si>
  <si>
    <r>
      <rPr>
        <sz val="10"/>
        <rFont val="宋体"/>
        <family val="3"/>
        <charset val="134"/>
      </rPr>
      <t>投资性地产净额</t>
    </r>
  </si>
  <si>
    <t>投资性房地产——土地使用权评估明细表（采用公允价值模式计量）</t>
  </si>
  <si>
    <r>
      <rPr>
        <sz val="10"/>
        <rFont val="宋体"/>
        <family val="3"/>
        <charset val="134"/>
      </rPr>
      <t>原始入账价值（转入日公允价值）</t>
    </r>
  </si>
  <si>
    <t>固定资产评估汇总表</t>
  </si>
  <si>
    <r>
      <rPr>
        <sz val="10"/>
        <rFont val="宋体"/>
        <family val="3"/>
        <charset val="134"/>
      </rPr>
      <t>表</t>
    </r>
    <r>
      <rPr>
        <sz val="10"/>
        <rFont val="Times New Roman"/>
        <family val="1"/>
      </rPr>
      <t>4-6</t>
    </r>
  </si>
  <si>
    <t>以下房产及车辆产权事宜统计结果，各组一定要在各明细表固定列处建立明确分类标识，采用SUMIF等公式汇总，以方便动态更新和迅速统计。</t>
  </si>
  <si>
    <r>
      <rPr>
        <sz val="10"/>
        <rFont val="宋体"/>
        <family val="3"/>
        <charset val="134"/>
      </rPr>
      <t>增值额</t>
    </r>
  </si>
  <si>
    <r>
      <rPr>
        <sz val="10"/>
        <rFont val="宋体"/>
        <family val="3"/>
        <charset val="134"/>
      </rPr>
      <t>总面积＝已办证面积</t>
    </r>
    <r>
      <rPr>
        <sz val="10"/>
        <rFont val="Times New Roman"/>
        <family val="1"/>
      </rPr>
      <t>+</t>
    </r>
    <r>
      <rPr>
        <sz val="10"/>
        <rFont val="宋体"/>
        <family val="3"/>
        <charset val="134"/>
      </rPr>
      <t>不需办证面积</t>
    </r>
    <r>
      <rPr>
        <sz val="10"/>
        <rFont val="Times New Roman"/>
        <family val="1"/>
      </rPr>
      <t>+</t>
    </r>
    <r>
      <rPr>
        <sz val="10"/>
        <rFont val="宋体"/>
        <family val="3"/>
        <charset val="134"/>
      </rPr>
      <t>未办证面积</t>
    </r>
  </si>
  <si>
    <r>
      <rPr>
        <sz val="10"/>
        <rFont val="宋体"/>
        <family val="3"/>
        <charset val="134"/>
      </rPr>
      <t>房产项数＝已办证数量</t>
    </r>
    <r>
      <rPr>
        <sz val="10"/>
        <rFont val="Times New Roman"/>
        <family val="1"/>
      </rPr>
      <t>+</t>
    </r>
    <r>
      <rPr>
        <sz val="10"/>
        <rFont val="宋体"/>
        <family val="3"/>
        <charset val="134"/>
      </rPr>
      <t>未办证数量</t>
    </r>
  </si>
  <si>
    <t>总面积M2</t>
  </si>
  <si>
    <t>已办证面积m2</t>
  </si>
  <si>
    <t>不需办证面积m2</t>
  </si>
  <si>
    <t>未办证面积m2</t>
  </si>
  <si>
    <t>办证比例</t>
  </si>
  <si>
    <t>房产项数</t>
  </si>
  <si>
    <t>已办证数量</t>
  </si>
  <si>
    <t>不需办证数量</t>
  </si>
  <si>
    <t>未办证数量</t>
  </si>
  <si>
    <t>产权证载权利人与实际产权人不符数量</t>
  </si>
  <si>
    <r>
      <rPr>
        <sz val="10"/>
        <color indexed="8"/>
        <rFont val="宋体"/>
        <family val="3"/>
        <charset val="134"/>
      </rPr>
      <t>房屋建筑物类合计</t>
    </r>
  </si>
  <si>
    <t>4-6-1</t>
  </si>
  <si>
    <r>
      <rPr>
        <sz val="10"/>
        <color indexed="8"/>
        <rFont val="宋体"/>
        <family val="3"/>
        <charset val="134"/>
      </rPr>
      <t>固定资产</t>
    </r>
    <r>
      <rPr>
        <sz val="10"/>
        <color indexed="8"/>
        <rFont val="Times New Roman"/>
        <family val="1"/>
      </rPr>
      <t>-</t>
    </r>
    <r>
      <rPr>
        <sz val="10"/>
        <color indexed="8"/>
        <rFont val="宋体"/>
        <family val="3"/>
        <charset val="134"/>
      </rPr>
      <t>房屋建筑物</t>
    </r>
  </si>
  <si>
    <t>4-6-2</t>
  </si>
  <si>
    <r>
      <rPr>
        <sz val="10"/>
        <color indexed="8"/>
        <rFont val="宋体"/>
        <family val="3"/>
        <charset val="134"/>
      </rPr>
      <t>固定资产</t>
    </r>
    <r>
      <rPr>
        <sz val="10"/>
        <color indexed="8"/>
        <rFont val="Times New Roman"/>
        <family val="1"/>
      </rPr>
      <t>-</t>
    </r>
    <r>
      <rPr>
        <sz val="10"/>
        <color indexed="8"/>
        <rFont val="宋体"/>
        <family val="3"/>
        <charset val="134"/>
      </rPr>
      <t>构筑物及其他辅助设施</t>
    </r>
  </si>
  <si>
    <t>4-6-3</t>
  </si>
  <si>
    <r>
      <rPr>
        <sz val="10"/>
        <color indexed="8"/>
        <rFont val="宋体"/>
        <family val="3"/>
        <charset val="134"/>
      </rPr>
      <t>固定资产</t>
    </r>
    <r>
      <rPr>
        <sz val="10"/>
        <color indexed="8"/>
        <rFont val="Times New Roman"/>
        <family val="1"/>
      </rPr>
      <t>-</t>
    </r>
    <r>
      <rPr>
        <sz val="10"/>
        <color indexed="8"/>
        <rFont val="宋体"/>
        <family val="3"/>
        <charset val="134"/>
      </rPr>
      <t>管道及沟槽</t>
    </r>
  </si>
  <si>
    <t>4-6-8</t>
  </si>
  <si>
    <r>
      <rPr>
        <sz val="10"/>
        <color indexed="8"/>
        <rFont val="宋体"/>
        <family val="3"/>
        <charset val="134"/>
      </rPr>
      <t>固定资产</t>
    </r>
    <r>
      <rPr>
        <sz val="10"/>
        <color indexed="8"/>
        <rFont val="Times New Roman"/>
        <family val="1"/>
      </rPr>
      <t>-</t>
    </r>
    <r>
      <rPr>
        <sz val="10"/>
        <color indexed="8"/>
        <rFont val="宋体"/>
        <family val="3"/>
        <charset val="134"/>
      </rPr>
      <t>井巷工程</t>
    </r>
  </si>
  <si>
    <r>
      <rPr>
        <sz val="10"/>
        <color indexed="8"/>
        <rFont val="宋体"/>
        <family val="3"/>
        <charset val="134"/>
      </rPr>
      <t>设备类合计</t>
    </r>
  </si>
  <si>
    <t>车辆产权统计</t>
  </si>
  <si>
    <t>4-6-4</t>
  </si>
  <si>
    <r>
      <rPr>
        <sz val="10"/>
        <color indexed="8"/>
        <rFont val="宋体"/>
        <family val="3"/>
        <charset val="134"/>
      </rPr>
      <t>固定资产</t>
    </r>
    <r>
      <rPr>
        <sz val="10"/>
        <color indexed="8"/>
        <rFont val="Times New Roman"/>
        <family val="1"/>
      </rPr>
      <t>-</t>
    </r>
    <r>
      <rPr>
        <sz val="10"/>
        <color indexed="8"/>
        <rFont val="宋体"/>
        <family val="3"/>
        <charset val="134"/>
      </rPr>
      <t>机器设备</t>
    </r>
  </si>
  <si>
    <t>车辆总数</t>
  </si>
  <si>
    <t>已办证车辆数量</t>
  </si>
  <si>
    <t>不需办证车辆数量</t>
  </si>
  <si>
    <t>未办证车辆项数</t>
  </si>
  <si>
    <t>行驶证载权利人与实际产权人不符数量</t>
  </si>
  <si>
    <t>4-6-5</t>
  </si>
  <si>
    <r>
      <rPr>
        <sz val="10"/>
        <color indexed="8"/>
        <rFont val="宋体"/>
        <family val="3"/>
        <charset val="134"/>
      </rPr>
      <t>固定资产</t>
    </r>
    <r>
      <rPr>
        <sz val="10"/>
        <color indexed="8"/>
        <rFont val="Times New Roman"/>
        <family val="1"/>
      </rPr>
      <t>-</t>
    </r>
    <r>
      <rPr>
        <sz val="10"/>
        <color indexed="8"/>
        <rFont val="宋体"/>
        <family val="3"/>
        <charset val="134"/>
      </rPr>
      <t>车辆</t>
    </r>
  </si>
  <si>
    <t>4-6-6</t>
  </si>
  <si>
    <r>
      <rPr>
        <sz val="10"/>
        <color indexed="8"/>
        <rFont val="宋体"/>
        <family val="3"/>
        <charset val="134"/>
      </rPr>
      <t>固定资产</t>
    </r>
    <r>
      <rPr>
        <sz val="10"/>
        <color indexed="8"/>
        <rFont val="Times New Roman"/>
        <family val="1"/>
      </rPr>
      <t>-</t>
    </r>
    <r>
      <rPr>
        <sz val="10"/>
        <color indexed="8"/>
        <rFont val="宋体"/>
        <family val="3"/>
        <charset val="134"/>
      </rPr>
      <t>电子设备</t>
    </r>
  </si>
  <si>
    <t>4-6-7</t>
  </si>
  <si>
    <r>
      <rPr>
        <sz val="10"/>
        <color indexed="8"/>
        <rFont val="宋体"/>
        <family val="3"/>
        <charset val="134"/>
      </rPr>
      <t>固定资产</t>
    </r>
    <r>
      <rPr>
        <sz val="10"/>
        <color indexed="8"/>
        <rFont val="Times New Roman"/>
        <family val="1"/>
      </rPr>
      <t>—</t>
    </r>
    <r>
      <rPr>
        <sz val="10"/>
        <color indexed="8"/>
        <rFont val="宋体"/>
        <family val="3"/>
        <charset val="134"/>
      </rPr>
      <t>土地</t>
    </r>
  </si>
  <si>
    <r>
      <rPr>
        <sz val="10"/>
        <color indexed="8"/>
        <rFont val="宋体"/>
        <family val="3"/>
        <charset val="134"/>
      </rPr>
      <t>固定资产合计</t>
    </r>
  </si>
  <si>
    <r>
      <rPr>
        <sz val="10"/>
        <rFont val="宋体"/>
        <family val="3"/>
        <charset val="134"/>
      </rPr>
      <t>减：固定资产减值准备</t>
    </r>
  </si>
  <si>
    <t>固定资产—房屋建筑物评估明细表</t>
  </si>
  <si>
    <r>
      <rPr>
        <sz val="10"/>
        <rFont val="宋体"/>
        <family val="3"/>
        <charset val="134"/>
      </rPr>
      <t>表</t>
    </r>
    <r>
      <rPr>
        <sz val="10"/>
        <rFont val="Times New Roman"/>
        <family val="1"/>
      </rPr>
      <t>4-6-1</t>
    </r>
  </si>
  <si>
    <r>
      <rPr>
        <sz val="10"/>
        <rFont val="宋体"/>
        <family val="3"/>
        <charset val="134"/>
      </rPr>
      <t>资产编号</t>
    </r>
  </si>
  <si>
    <r>
      <rPr>
        <sz val="10"/>
        <rFont val="宋体"/>
        <family val="3"/>
        <charset val="134"/>
      </rPr>
      <t>建筑物名称</t>
    </r>
  </si>
  <si>
    <r>
      <rPr>
        <sz val="10"/>
        <rFont val="宋体"/>
        <family val="3"/>
        <charset val="134"/>
      </rPr>
      <t>详细地址</t>
    </r>
  </si>
  <si>
    <r>
      <rPr>
        <sz val="10"/>
        <rFont val="宋体"/>
        <family val="3"/>
        <charset val="134"/>
      </rPr>
      <t>檐高</t>
    </r>
    <r>
      <rPr>
        <sz val="10"/>
        <rFont val="Times New Roman"/>
        <family val="1"/>
      </rPr>
      <t>(</t>
    </r>
    <r>
      <rPr>
        <sz val="10"/>
        <rFont val="宋体"/>
        <family val="3"/>
        <charset val="134"/>
      </rPr>
      <t>米</t>
    </r>
    <r>
      <rPr>
        <sz val="10"/>
        <rFont val="Times New Roman"/>
        <family val="1"/>
      </rPr>
      <t>)</t>
    </r>
  </si>
  <si>
    <r>
      <rPr>
        <sz val="10"/>
        <rFont val="宋体"/>
        <family val="3"/>
        <charset val="134"/>
      </rPr>
      <t>层数</t>
    </r>
  </si>
  <si>
    <r>
      <rPr>
        <sz val="10"/>
        <rFont val="宋体"/>
        <family val="3"/>
        <charset val="134"/>
      </rPr>
      <t>建筑面积</t>
    </r>
    <r>
      <rPr>
        <sz val="10"/>
        <rFont val="Times New Roman"/>
        <family val="1"/>
      </rPr>
      <t>(m</t>
    </r>
    <r>
      <rPr>
        <vertAlign val="superscript"/>
        <sz val="10"/>
        <rFont val="Times New Roman"/>
        <family val="1"/>
      </rPr>
      <t>2</t>
    </r>
    <r>
      <rPr>
        <sz val="10"/>
        <rFont val="Times New Roman"/>
        <family val="1"/>
      </rPr>
      <t>)</t>
    </r>
  </si>
  <si>
    <r>
      <rPr>
        <sz val="10"/>
        <rFont val="宋体"/>
        <family val="3"/>
        <charset val="134"/>
      </rPr>
      <t>折旧年限</t>
    </r>
  </si>
  <si>
    <t>概预算</t>
  </si>
  <si>
    <r>
      <rPr>
        <sz val="10"/>
        <rFont val="宋体"/>
        <family val="3"/>
        <charset val="134"/>
      </rPr>
      <t>计提减值
准备金额</t>
    </r>
  </si>
  <si>
    <t>照相</t>
  </si>
  <si>
    <t>取价
依据</t>
  </si>
  <si>
    <t>其他
依据</t>
  </si>
  <si>
    <t>依据补充
说明</t>
  </si>
  <si>
    <t>资产
类别</t>
  </si>
  <si>
    <t>耐用年限</t>
  </si>
  <si>
    <t>功能性贬值率</t>
  </si>
  <si>
    <t>经济性贬值率</t>
  </si>
  <si>
    <t>建安造价合计</t>
  </si>
  <si>
    <t>土建造价</t>
  </si>
  <si>
    <t>设备安装</t>
  </si>
  <si>
    <t>装修造价</t>
  </si>
  <si>
    <t>建安单价</t>
  </si>
  <si>
    <t>前期及其他费率
（按造价取）</t>
  </si>
  <si>
    <t>前期及其他费率
（按面积取）</t>
  </si>
  <si>
    <t>前期及其他费</t>
  </si>
  <si>
    <t>合理工期</t>
  </si>
  <si>
    <t>资金成本率</t>
  </si>
  <si>
    <t>资金成本</t>
  </si>
  <si>
    <t>重置全价</t>
  </si>
  <si>
    <t>成本法
测算过程</t>
  </si>
  <si>
    <t>可比案例1
名称</t>
  </si>
  <si>
    <t>可比案例1
单价</t>
  </si>
  <si>
    <t>可比案例2
名称</t>
  </si>
  <si>
    <t>可比案例2
单价</t>
  </si>
  <si>
    <t>可比案例3
名称</t>
  </si>
  <si>
    <t>可比案例3
单价</t>
  </si>
  <si>
    <t>平均单价</t>
  </si>
  <si>
    <t>评估值</t>
  </si>
  <si>
    <t>市场法
测算过程</t>
  </si>
  <si>
    <t>收益法
测算过程</t>
  </si>
  <si>
    <r>
      <rPr>
        <sz val="10"/>
        <rFont val="宋体"/>
        <family val="3"/>
        <charset val="134"/>
      </rPr>
      <t>房屋建筑物合计</t>
    </r>
  </si>
  <si>
    <r>
      <rPr>
        <sz val="10"/>
        <rFont val="宋体"/>
        <family val="3"/>
        <charset val="134"/>
      </rPr>
      <t>减：房屋建筑物减值准备</t>
    </r>
  </si>
  <si>
    <r>
      <rPr>
        <sz val="10"/>
        <rFont val="宋体"/>
        <family val="3"/>
        <charset val="134"/>
      </rPr>
      <t>房屋建筑物净额</t>
    </r>
  </si>
  <si>
    <t>固定资产—构筑物及其他辅助设施评估明细表</t>
  </si>
  <si>
    <r>
      <rPr>
        <sz val="10"/>
        <rFont val="宋体"/>
        <family val="3"/>
        <charset val="134"/>
      </rPr>
      <t>表</t>
    </r>
    <r>
      <rPr>
        <sz val="10"/>
        <rFont val="Times New Roman"/>
        <family val="1"/>
      </rPr>
      <t>4-6-2</t>
    </r>
  </si>
  <si>
    <r>
      <rPr>
        <sz val="10"/>
        <rFont val="Times New Roman"/>
        <family val="1"/>
      </rPr>
      <t xml:space="preserve"> </t>
    </r>
    <r>
      <rPr>
        <sz val="10"/>
        <rFont val="宋体"/>
        <family val="3"/>
        <charset val="134"/>
      </rPr>
      <t>名称</t>
    </r>
  </si>
  <si>
    <r>
      <rPr>
        <sz val="10"/>
        <rFont val="宋体"/>
        <family val="3"/>
        <charset val="134"/>
      </rPr>
      <t>材质</t>
    </r>
  </si>
  <si>
    <r>
      <rPr>
        <sz val="10"/>
        <rFont val="宋体"/>
        <family val="3"/>
        <charset val="134"/>
      </rPr>
      <t>规格尺寸</t>
    </r>
  </si>
  <si>
    <r>
      <rPr>
        <sz val="10"/>
        <rFont val="宋体"/>
        <family val="3"/>
        <charset val="134"/>
      </rPr>
      <t>建成年月</t>
    </r>
  </si>
  <si>
    <t>建安造价</t>
  </si>
  <si>
    <t>前期及其他费率</t>
  </si>
  <si>
    <r>
      <rPr>
        <sz val="10"/>
        <rFont val="宋体"/>
        <family val="3"/>
        <charset val="134"/>
      </rPr>
      <t>构筑物合计</t>
    </r>
  </si>
  <si>
    <r>
      <rPr>
        <sz val="10"/>
        <rFont val="宋体"/>
        <family val="3"/>
        <charset val="134"/>
      </rPr>
      <t>减：构筑物及其他辅助设施减值准备</t>
    </r>
  </si>
  <si>
    <r>
      <rPr>
        <sz val="10"/>
        <rFont val="宋体"/>
        <family val="3"/>
        <charset val="134"/>
      </rPr>
      <t>构筑物净额</t>
    </r>
  </si>
  <si>
    <t>固定资产—管道和沟槽评估明细表</t>
  </si>
  <si>
    <r>
      <rPr>
        <sz val="10"/>
        <rFont val="宋体"/>
        <family val="3"/>
        <charset val="134"/>
      </rPr>
      <t>表</t>
    </r>
    <r>
      <rPr>
        <sz val="10"/>
        <rFont val="Times New Roman"/>
        <family val="1"/>
      </rPr>
      <t>4-6-3</t>
    </r>
  </si>
  <si>
    <r>
      <rPr>
        <sz val="10"/>
        <rFont val="宋体"/>
        <family val="3"/>
        <charset val="134"/>
      </rPr>
      <t>起讫地址</t>
    </r>
  </si>
  <si>
    <r>
      <rPr>
        <sz val="10"/>
        <rFont val="宋体"/>
        <family val="3"/>
        <charset val="134"/>
      </rPr>
      <t xml:space="preserve">长度
</t>
    </r>
    <r>
      <rPr>
        <sz val="10"/>
        <rFont val="Times New Roman"/>
        <family val="1"/>
      </rPr>
      <t>(m)</t>
    </r>
  </si>
  <si>
    <r>
      <rPr>
        <sz val="10"/>
        <rFont val="宋体"/>
        <family val="3"/>
        <charset val="134"/>
      </rPr>
      <t xml:space="preserve">漕深
</t>
    </r>
    <r>
      <rPr>
        <sz val="10"/>
        <rFont val="Times New Roman"/>
        <family val="1"/>
      </rPr>
      <t>(m)</t>
    </r>
  </si>
  <si>
    <r>
      <rPr>
        <sz val="10"/>
        <rFont val="宋体"/>
        <family val="3"/>
        <charset val="134"/>
      </rPr>
      <t>沟宽</t>
    </r>
    <r>
      <rPr>
        <sz val="10"/>
        <rFont val="Times New Roman"/>
        <family val="1"/>
      </rPr>
      <t>*</t>
    </r>
    <r>
      <rPr>
        <sz val="10"/>
        <rFont val="宋体"/>
        <family val="3"/>
        <charset val="134"/>
      </rPr>
      <t>沟厚</t>
    </r>
    <r>
      <rPr>
        <sz val="10"/>
        <rFont val="Times New Roman"/>
        <family val="1"/>
      </rPr>
      <t xml:space="preserve">(mm*mm)
</t>
    </r>
    <r>
      <rPr>
        <sz val="10"/>
        <rFont val="宋体"/>
        <family val="3"/>
        <charset val="134"/>
      </rPr>
      <t>管径</t>
    </r>
    <r>
      <rPr>
        <sz val="10"/>
        <rFont val="Times New Roman"/>
        <family val="1"/>
      </rPr>
      <t>*</t>
    </r>
    <r>
      <rPr>
        <sz val="10"/>
        <rFont val="宋体"/>
        <family val="3"/>
        <charset val="134"/>
      </rPr>
      <t>壁厚</t>
    </r>
    <r>
      <rPr>
        <sz val="10"/>
        <rFont val="Times New Roman"/>
        <family val="1"/>
      </rPr>
      <t>(mm*mm)</t>
    </r>
  </si>
  <si>
    <r>
      <rPr>
        <sz val="10"/>
        <rFont val="宋体"/>
        <family val="3"/>
        <charset val="134"/>
      </rPr>
      <t>绝缘方式</t>
    </r>
  </si>
  <si>
    <t>依据补
充说明</t>
  </si>
  <si>
    <t>材质</t>
  </si>
  <si>
    <r>
      <rPr>
        <sz val="10"/>
        <rFont val="宋体"/>
        <family val="3"/>
        <charset val="134"/>
      </rPr>
      <t>管道沟槽合计</t>
    </r>
  </si>
  <si>
    <r>
      <rPr>
        <sz val="10"/>
        <rFont val="宋体"/>
        <family val="3"/>
        <charset val="134"/>
      </rPr>
      <t>减：管道和沟槽减值准备</t>
    </r>
  </si>
  <si>
    <r>
      <rPr>
        <sz val="10"/>
        <rFont val="宋体"/>
        <family val="3"/>
        <charset val="134"/>
      </rPr>
      <t>管道沟槽净额</t>
    </r>
  </si>
  <si>
    <t>固定资产—机器设备评估明细表</t>
  </si>
  <si>
    <r>
      <rPr>
        <sz val="10"/>
        <rFont val="宋体"/>
        <family val="3"/>
        <charset val="134"/>
      </rPr>
      <t>表</t>
    </r>
    <r>
      <rPr>
        <sz val="10"/>
        <rFont val="Times New Roman"/>
        <family val="1"/>
      </rPr>
      <t>4-6-4</t>
    </r>
  </si>
  <si>
    <r>
      <rPr>
        <sz val="10"/>
        <rFont val="宋体"/>
        <family val="3"/>
        <charset val="134"/>
      </rPr>
      <t>设备名称</t>
    </r>
  </si>
  <si>
    <r>
      <rPr>
        <sz val="10"/>
        <rFont val="宋体"/>
        <family val="3"/>
        <charset val="134"/>
      </rPr>
      <t>生产厂家</t>
    </r>
  </si>
  <si>
    <r>
      <rPr>
        <sz val="10"/>
        <rFont val="宋体"/>
        <family val="3"/>
        <charset val="134"/>
      </rPr>
      <t>设备材质</t>
    </r>
  </si>
  <si>
    <r>
      <rPr>
        <sz val="10"/>
        <rFont val="宋体"/>
        <family val="3"/>
        <charset val="134"/>
      </rPr>
      <t>设备重量（</t>
    </r>
    <r>
      <rPr>
        <sz val="10"/>
        <rFont val="Times New Roman"/>
        <family val="1"/>
      </rPr>
      <t>T</t>
    </r>
    <r>
      <rPr>
        <sz val="10"/>
        <rFont val="宋体"/>
        <family val="3"/>
        <charset val="134"/>
      </rPr>
      <t>）</t>
    </r>
  </si>
  <si>
    <t>存放地点或所属系统（电厂）</t>
  </si>
  <si>
    <r>
      <rPr>
        <sz val="10"/>
        <rFont val="宋体"/>
        <family val="3"/>
        <charset val="134"/>
      </rPr>
      <t>购置日期</t>
    </r>
  </si>
  <si>
    <r>
      <rPr>
        <sz val="10"/>
        <rFont val="宋体"/>
        <family val="3"/>
        <charset val="134"/>
      </rPr>
      <t>设备近期市场价格</t>
    </r>
  </si>
  <si>
    <r>
      <rPr>
        <sz val="10"/>
        <rFont val="宋体"/>
        <family val="3"/>
        <charset val="134"/>
      </rPr>
      <t>近期价格内涵</t>
    </r>
  </si>
  <si>
    <t>年检
证书</t>
  </si>
  <si>
    <t>核实</t>
  </si>
  <si>
    <t>年代</t>
  </si>
  <si>
    <t>经济寿命
年限</t>
  </si>
  <si>
    <t>FOB</t>
  </si>
  <si>
    <t>汇率</t>
  </si>
  <si>
    <t>海运
费率</t>
  </si>
  <si>
    <t>海外
保险费</t>
  </si>
  <si>
    <t>关税</t>
  </si>
  <si>
    <t>增值税</t>
  </si>
  <si>
    <t>购置价
（含税）</t>
  </si>
  <si>
    <t>基础费率</t>
  </si>
  <si>
    <t>安装调
试费率</t>
  </si>
  <si>
    <t>设备工程费</t>
  </si>
  <si>
    <t>建设单位管理费率</t>
  </si>
  <si>
    <t>工程监理费率</t>
  </si>
  <si>
    <t>勘察设计费率</t>
  </si>
  <si>
    <t>环境评价费率</t>
  </si>
  <si>
    <t>招投标代理费</t>
  </si>
  <si>
    <t>联合试运转费率</t>
  </si>
  <si>
    <t>前期及
其他费率</t>
  </si>
  <si>
    <t>前期及
其他费</t>
  </si>
  <si>
    <t>资金
成本率</t>
  </si>
  <si>
    <t>重置全价
（含税）</t>
  </si>
  <si>
    <t>重置全价
（不含税）</t>
  </si>
  <si>
    <r>
      <rPr>
        <sz val="10"/>
        <rFont val="宋体"/>
        <family val="3"/>
        <charset val="134"/>
      </rPr>
      <t>机器设备合计</t>
    </r>
  </si>
  <si>
    <r>
      <rPr>
        <sz val="10"/>
        <rFont val="宋体"/>
        <family val="3"/>
        <charset val="134"/>
      </rPr>
      <t>减：机器设备减值准备</t>
    </r>
  </si>
  <si>
    <r>
      <rPr>
        <sz val="10"/>
        <rFont val="宋体"/>
        <family val="3"/>
        <charset val="134"/>
      </rPr>
      <t>机器设备净额</t>
    </r>
  </si>
  <si>
    <t>固定资产—车辆评估明细表</t>
  </si>
  <si>
    <r>
      <rPr>
        <sz val="10"/>
        <rFont val="宋体"/>
        <family val="3"/>
        <charset val="134"/>
      </rPr>
      <t>表</t>
    </r>
    <r>
      <rPr>
        <sz val="10"/>
        <rFont val="Times New Roman"/>
        <family val="1"/>
      </rPr>
      <t>4-6-5</t>
    </r>
  </si>
  <si>
    <r>
      <rPr>
        <sz val="10"/>
        <rFont val="宋体"/>
        <family val="3"/>
        <charset val="134"/>
      </rPr>
      <t>车辆牌号</t>
    </r>
  </si>
  <si>
    <r>
      <rPr>
        <sz val="10"/>
        <rFont val="宋体"/>
        <family val="3"/>
        <charset val="134"/>
      </rPr>
      <t>行驶证载权利人</t>
    </r>
  </si>
  <si>
    <r>
      <rPr>
        <sz val="10"/>
        <rFont val="宋体"/>
        <family val="3"/>
        <charset val="134"/>
      </rPr>
      <t>车辆名称</t>
    </r>
  </si>
  <si>
    <r>
      <rPr>
        <sz val="10"/>
        <rFont val="宋体"/>
        <family val="3"/>
        <charset val="134"/>
      </rPr>
      <t>所属部门</t>
    </r>
  </si>
  <si>
    <r>
      <rPr>
        <sz val="10"/>
        <rFont val="宋体"/>
        <family val="3"/>
        <charset val="134"/>
      </rPr>
      <t>已行驶里程</t>
    </r>
    <r>
      <rPr>
        <sz val="10"/>
        <rFont val="Times New Roman"/>
        <family val="1"/>
      </rPr>
      <t>(</t>
    </r>
    <r>
      <rPr>
        <sz val="10"/>
        <rFont val="宋体"/>
        <family val="3"/>
        <charset val="134"/>
      </rPr>
      <t>公里</t>
    </r>
    <r>
      <rPr>
        <sz val="10"/>
        <rFont val="Times New Roman"/>
        <family val="1"/>
      </rPr>
      <t>)</t>
    </r>
  </si>
  <si>
    <t>行驶证</t>
  </si>
  <si>
    <t>年限
成新率</t>
  </si>
  <si>
    <t>规定行驶
里程</t>
  </si>
  <si>
    <t>已行驶里程</t>
  </si>
  <si>
    <t>里程
成新率</t>
  </si>
  <si>
    <t>现场勘查
成新率</t>
  </si>
  <si>
    <t>车辆购置税</t>
  </si>
  <si>
    <t>牌照费</t>
  </si>
  <si>
    <t>二手市场
平均价</t>
  </si>
  <si>
    <r>
      <rPr>
        <sz val="10"/>
        <rFont val="宋体"/>
        <family val="3"/>
        <charset val="134"/>
      </rPr>
      <t>车辆合计</t>
    </r>
  </si>
  <si>
    <r>
      <rPr>
        <sz val="10"/>
        <rFont val="宋体"/>
        <family val="3"/>
        <charset val="134"/>
      </rPr>
      <t>减：车辆减值准备</t>
    </r>
  </si>
  <si>
    <r>
      <rPr>
        <sz val="10"/>
        <rFont val="宋体"/>
        <family val="3"/>
        <charset val="134"/>
      </rPr>
      <t>车辆净额</t>
    </r>
  </si>
  <si>
    <t>固定资产—电子设备评估明细表</t>
  </si>
  <si>
    <r>
      <rPr>
        <sz val="10"/>
        <rFont val="宋体"/>
        <family val="3"/>
        <charset val="134"/>
      </rPr>
      <t>表</t>
    </r>
    <r>
      <rPr>
        <sz val="10"/>
        <rFont val="Times New Roman"/>
        <family val="1"/>
      </rPr>
      <t>4-6-6</t>
    </r>
  </si>
  <si>
    <t>其他费率</t>
  </si>
  <si>
    <t>二手
市场价</t>
  </si>
  <si>
    <r>
      <rPr>
        <sz val="10"/>
        <rFont val="宋体"/>
        <family val="3"/>
        <charset val="134"/>
      </rPr>
      <t>电子设备合计</t>
    </r>
  </si>
  <si>
    <r>
      <rPr>
        <sz val="10"/>
        <rFont val="宋体"/>
        <family val="3"/>
        <charset val="134"/>
      </rPr>
      <t>减：电子设备减值准备</t>
    </r>
  </si>
  <si>
    <r>
      <rPr>
        <sz val="10"/>
        <rFont val="宋体"/>
        <family val="3"/>
        <charset val="134"/>
      </rPr>
      <t>电子设备净额</t>
    </r>
  </si>
  <si>
    <t>固定资产—土地评估明细表</t>
  </si>
  <si>
    <r>
      <rPr>
        <sz val="10"/>
        <rFont val="宋体"/>
        <family val="3"/>
        <charset val="134"/>
      </rPr>
      <t>表</t>
    </r>
    <r>
      <rPr>
        <sz val="10"/>
        <rFont val="Times New Roman"/>
        <family val="1"/>
      </rPr>
      <t>4-6-7</t>
    </r>
  </si>
  <si>
    <t>土地证</t>
  </si>
  <si>
    <t>固定资产—井巷工程评估明细表</t>
  </si>
  <si>
    <r>
      <rPr>
        <sz val="11"/>
        <rFont val="宋体"/>
        <family val="3"/>
        <charset val="134"/>
      </rPr>
      <t>表</t>
    </r>
    <r>
      <rPr>
        <sz val="11"/>
        <rFont val="Times New Roman"/>
        <family val="1"/>
      </rPr>
      <t>4-6-8</t>
    </r>
  </si>
  <si>
    <t>序号</t>
  </si>
  <si>
    <t>井巷工程名称</t>
  </si>
  <si>
    <t>岩石硬度系数</t>
  </si>
  <si>
    <t>支护方式</t>
  </si>
  <si>
    <t>锚杆长度（M)</t>
  </si>
  <si>
    <t>锚杆数量（根/M)</t>
  </si>
  <si>
    <t>轨重(KG/m)</t>
  </si>
  <si>
    <t>轨距（MM)</t>
  </si>
  <si>
    <t>轨枕</t>
  </si>
  <si>
    <t>支护厚度(mm)</t>
  </si>
  <si>
    <r>
      <rPr>
        <sz val="10"/>
        <rFont val="宋体"/>
        <family val="3"/>
        <charset val="134"/>
        <scheme val="minor"/>
      </rPr>
      <t>掘进断面(m</t>
    </r>
    <r>
      <rPr>
        <vertAlign val="superscript"/>
        <sz val="10"/>
        <rFont val="宋体"/>
        <family val="3"/>
        <charset val="134"/>
      </rPr>
      <t>2</t>
    </r>
    <r>
      <rPr>
        <sz val="10"/>
        <rFont val="宋体"/>
        <family val="3"/>
        <charset val="134"/>
      </rPr>
      <t>)</t>
    </r>
  </si>
  <si>
    <t>巷道倾角(度)</t>
  </si>
  <si>
    <t>巷道长度(M)</t>
  </si>
  <si>
    <r>
      <rPr>
        <sz val="10"/>
        <rFont val="宋体"/>
        <family val="3"/>
        <charset val="134"/>
        <scheme val="minor"/>
      </rPr>
      <t>硐室体积(M</t>
    </r>
    <r>
      <rPr>
        <vertAlign val="superscript"/>
        <sz val="10"/>
        <rFont val="宋体"/>
        <family val="3"/>
        <charset val="134"/>
      </rPr>
      <t>3</t>
    </r>
    <r>
      <rPr>
        <sz val="10"/>
        <rFont val="宋体"/>
        <family val="3"/>
        <charset val="134"/>
      </rPr>
      <t>)</t>
    </r>
  </si>
  <si>
    <t>竣工年月</t>
  </si>
  <si>
    <t>所属矿区</t>
  </si>
  <si>
    <t>尚可服务年限</t>
  </si>
  <si>
    <t>折旧年限</t>
  </si>
  <si>
    <t>计提减值准备金额</t>
  </si>
  <si>
    <t>增值率%</t>
  </si>
  <si>
    <t>评估单价</t>
  </si>
  <si>
    <t>备注</t>
  </si>
  <si>
    <t>原值</t>
  </si>
  <si>
    <t>净值</t>
  </si>
  <si>
    <t>成新率%</t>
  </si>
  <si>
    <r>
      <rPr>
        <b/>
        <sz val="10"/>
        <rFont val="宋体"/>
        <family val="3"/>
        <charset val="134"/>
      </rPr>
      <t>合</t>
    </r>
    <r>
      <rPr>
        <b/>
        <sz val="10"/>
        <rFont val="Times New Roman"/>
        <family val="1"/>
      </rPr>
      <t xml:space="preserve">        </t>
    </r>
    <r>
      <rPr>
        <b/>
        <sz val="10"/>
        <rFont val="宋体"/>
        <family val="3"/>
        <charset val="134"/>
      </rPr>
      <t>计</t>
    </r>
  </si>
  <si>
    <t>在建工程评估汇总表</t>
  </si>
  <si>
    <r>
      <rPr>
        <sz val="10"/>
        <rFont val="宋体"/>
        <family val="3"/>
        <charset val="134"/>
      </rPr>
      <t>表</t>
    </r>
    <r>
      <rPr>
        <sz val="10"/>
        <rFont val="Times New Roman"/>
        <family val="1"/>
      </rPr>
      <t>4-7</t>
    </r>
  </si>
  <si>
    <r>
      <rPr>
        <sz val="10"/>
        <rFont val="宋体"/>
        <family val="3"/>
        <charset val="134"/>
      </rPr>
      <t>审计前账面值</t>
    </r>
  </si>
  <si>
    <t>4-7-1</t>
  </si>
  <si>
    <r>
      <rPr>
        <sz val="10"/>
        <rFont val="宋体"/>
        <family val="3"/>
        <charset val="134"/>
      </rPr>
      <t>在建工程</t>
    </r>
    <r>
      <rPr>
        <sz val="10"/>
        <rFont val="Times New Roman"/>
        <family val="1"/>
      </rPr>
      <t>—</t>
    </r>
    <r>
      <rPr>
        <sz val="10"/>
        <rFont val="宋体"/>
        <family val="3"/>
        <charset val="134"/>
      </rPr>
      <t>土建工程</t>
    </r>
  </si>
  <si>
    <t>4-7-2</t>
  </si>
  <si>
    <r>
      <rPr>
        <sz val="10"/>
        <rFont val="宋体"/>
        <family val="3"/>
        <charset val="134"/>
      </rPr>
      <t>在建工程</t>
    </r>
    <r>
      <rPr>
        <sz val="10"/>
        <rFont val="Times New Roman"/>
        <family val="1"/>
      </rPr>
      <t>—</t>
    </r>
    <r>
      <rPr>
        <sz val="10"/>
        <rFont val="宋体"/>
        <family val="3"/>
        <charset val="134"/>
      </rPr>
      <t>设备安装工程</t>
    </r>
  </si>
  <si>
    <r>
      <rPr>
        <sz val="10"/>
        <rFont val="宋体"/>
        <family val="3"/>
        <charset val="134"/>
      </rPr>
      <t>在建工程合计</t>
    </r>
  </si>
  <si>
    <r>
      <rPr>
        <sz val="10"/>
        <rFont val="宋体"/>
        <family val="3"/>
        <charset val="134"/>
      </rPr>
      <t>减：在建工程减值准备</t>
    </r>
  </si>
  <si>
    <r>
      <rPr>
        <sz val="10"/>
        <rFont val="宋体"/>
        <family val="3"/>
        <charset val="134"/>
      </rPr>
      <t>在建工程净额</t>
    </r>
  </si>
  <si>
    <t>在建工程—土建工程评估明细表</t>
  </si>
  <si>
    <r>
      <rPr>
        <sz val="10"/>
        <rFont val="宋体"/>
        <family val="3"/>
        <charset val="134"/>
      </rPr>
      <t>表</t>
    </r>
    <r>
      <rPr>
        <sz val="10"/>
        <rFont val="Times New Roman"/>
        <family val="1"/>
      </rPr>
      <t>4-7-1</t>
    </r>
  </si>
  <si>
    <r>
      <rPr>
        <sz val="10"/>
        <rFont val="宋体"/>
        <family val="3"/>
        <charset val="134"/>
      </rPr>
      <t>项目名称</t>
    </r>
  </si>
  <si>
    <r>
      <rPr>
        <sz val="10"/>
        <rFont val="宋体"/>
        <family val="3"/>
        <charset val="134"/>
      </rPr>
      <t>建筑面积</t>
    </r>
    <r>
      <rPr>
        <sz val="10"/>
        <rFont val="Times New Roman"/>
        <family val="1"/>
      </rPr>
      <t>/</t>
    </r>
    <r>
      <rPr>
        <sz val="10"/>
        <rFont val="宋体"/>
        <family val="3"/>
        <charset val="134"/>
      </rPr>
      <t>容积</t>
    </r>
  </si>
  <si>
    <r>
      <rPr>
        <sz val="10"/>
        <rFont val="宋体"/>
        <family val="3"/>
        <charset val="134"/>
      </rPr>
      <t>开工日期</t>
    </r>
  </si>
  <si>
    <r>
      <rPr>
        <sz val="10"/>
        <rFont val="宋体"/>
        <family val="3"/>
        <charset val="134"/>
      </rPr>
      <t>预计完工日期</t>
    </r>
  </si>
  <si>
    <r>
      <rPr>
        <sz val="10"/>
        <rFont val="宋体"/>
        <family val="3"/>
        <charset val="134"/>
      </rPr>
      <t>形象进度</t>
    </r>
  </si>
  <si>
    <r>
      <rPr>
        <sz val="10"/>
        <rFont val="宋体"/>
        <family val="3"/>
        <charset val="134"/>
      </rPr>
      <t>付款比例</t>
    </r>
  </si>
  <si>
    <r>
      <rPr>
        <sz val="10"/>
        <rFont val="宋体"/>
        <family val="3"/>
        <charset val="134"/>
      </rPr>
      <t>概算金额</t>
    </r>
    <r>
      <rPr>
        <sz val="10"/>
        <rFont val="Times New Roman"/>
        <family val="1"/>
      </rPr>
      <t>(</t>
    </r>
    <r>
      <rPr>
        <sz val="10"/>
        <rFont val="宋体"/>
        <family val="3"/>
        <charset val="134"/>
      </rPr>
      <t>元</t>
    </r>
    <r>
      <rPr>
        <sz val="10"/>
        <rFont val="Times New Roman"/>
        <family val="1"/>
      </rPr>
      <t>)</t>
    </r>
  </si>
  <si>
    <r>
      <rPr>
        <sz val="10"/>
        <rFont val="宋体"/>
        <family val="3"/>
        <charset val="134"/>
      </rPr>
      <t>土地出让合同</t>
    </r>
    <r>
      <rPr>
        <sz val="10"/>
        <rFont val="Times New Roman"/>
        <family val="1"/>
      </rPr>
      <t>(</t>
    </r>
    <r>
      <rPr>
        <sz val="10"/>
        <rFont val="宋体"/>
        <family val="3"/>
        <charset val="134"/>
      </rPr>
      <t>有</t>
    </r>
    <r>
      <rPr>
        <sz val="10"/>
        <rFont val="Times New Roman"/>
        <family val="1"/>
      </rPr>
      <t>/</t>
    </r>
    <r>
      <rPr>
        <sz val="10"/>
        <rFont val="宋体"/>
        <family val="3"/>
        <charset val="134"/>
      </rPr>
      <t>无</t>
    </r>
    <r>
      <rPr>
        <sz val="10"/>
        <rFont val="Times New Roman"/>
        <family val="1"/>
      </rPr>
      <t>)</t>
    </r>
  </si>
  <si>
    <r>
      <rPr>
        <sz val="10"/>
        <rFont val="宋体"/>
        <family val="3"/>
        <charset val="134"/>
      </rPr>
      <t>建筑用地许可证</t>
    </r>
    <r>
      <rPr>
        <sz val="10"/>
        <rFont val="Times New Roman"/>
        <family val="1"/>
      </rPr>
      <t>(</t>
    </r>
    <r>
      <rPr>
        <sz val="10"/>
        <rFont val="宋体"/>
        <family val="3"/>
        <charset val="134"/>
      </rPr>
      <t>有</t>
    </r>
    <r>
      <rPr>
        <sz val="10"/>
        <rFont val="Times New Roman"/>
        <family val="1"/>
      </rPr>
      <t>/</t>
    </r>
    <r>
      <rPr>
        <sz val="10"/>
        <rFont val="宋体"/>
        <family val="3"/>
        <charset val="134"/>
      </rPr>
      <t>无</t>
    </r>
    <r>
      <rPr>
        <sz val="10"/>
        <rFont val="Times New Roman"/>
        <family val="1"/>
      </rPr>
      <t>)</t>
    </r>
  </si>
  <si>
    <r>
      <rPr>
        <sz val="10"/>
        <rFont val="宋体"/>
        <family val="3"/>
        <charset val="134"/>
      </rPr>
      <t>建筑规划许可证</t>
    </r>
    <r>
      <rPr>
        <sz val="10"/>
        <rFont val="Times New Roman"/>
        <family val="1"/>
      </rPr>
      <t>(</t>
    </r>
    <r>
      <rPr>
        <sz val="10"/>
        <rFont val="宋体"/>
        <family val="3"/>
        <charset val="134"/>
      </rPr>
      <t>有</t>
    </r>
    <r>
      <rPr>
        <sz val="10"/>
        <rFont val="Times New Roman"/>
        <family val="1"/>
      </rPr>
      <t>/</t>
    </r>
    <r>
      <rPr>
        <sz val="10"/>
        <rFont val="宋体"/>
        <family val="3"/>
        <charset val="134"/>
      </rPr>
      <t>无</t>
    </r>
    <r>
      <rPr>
        <sz val="10"/>
        <rFont val="Times New Roman"/>
        <family val="1"/>
      </rPr>
      <t>)</t>
    </r>
  </si>
  <si>
    <r>
      <rPr>
        <sz val="10"/>
        <rFont val="宋体"/>
        <family val="3"/>
        <charset val="134"/>
      </rPr>
      <t>建筑开工许可证</t>
    </r>
    <r>
      <rPr>
        <sz val="10"/>
        <rFont val="Times New Roman"/>
        <family val="1"/>
      </rPr>
      <t>(</t>
    </r>
    <r>
      <rPr>
        <sz val="10"/>
        <rFont val="宋体"/>
        <family val="3"/>
        <charset val="134"/>
      </rPr>
      <t>有</t>
    </r>
    <r>
      <rPr>
        <sz val="10"/>
        <rFont val="Times New Roman"/>
        <family val="1"/>
      </rPr>
      <t>/</t>
    </r>
    <r>
      <rPr>
        <sz val="10"/>
        <rFont val="宋体"/>
        <family val="3"/>
        <charset val="134"/>
      </rPr>
      <t>无</t>
    </r>
    <r>
      <rPr>
        <sz val="10"/>
        <rFont val="Times New Roman"/>
        <family val="1"/>
      </rPr>
      <t>)</t>
    </r>
  </si>
  <si>
    <t>房产证</t>
  </si>
  <si>
    <t>核实调整后账面值</t>
  </si>
  <si>
    <r>
      <rPr>
        <sz val="10"/>
        <rFont val="宋体"/>
        <family val="3"/>
        <charset val="134"/>
      </rPr>
      <t>在建工程－土建工程合计</t>
    </r>
  </si>
  <si>
    <r>
      <rPr>
        <sz val="10"/>
        <rFont val="宋体"/>
        <family val="3"/>
        <charset val="134"/>
      </rPr>
      <t>减：在建土建工程减值准备</t>
    </r>
  </si>
  <si>
    <r>
      <rPr>
        <sz val="10"/>
        <rFont val="宋体"/>
        <family val="3"/>
        <charset val="134"/>
      </rPr>
      <t>在建工程－土建工程净额</t>
    </r>
  </si>
  <si>
    <t>在建工程—设备安装工程评估明细表</t>
  </si>
  <si>
    <r>
      <rPr>
        <sz val="10"/>
        <rFont val="宋体"/>
        <family val="3"/>
        <charset val="134"/>
      </rPr>
      <t>表</t>
    </r>
    <r>
      <rPr>
        <sz val="10"/>
        <rFont val="Times New Roman"/>
        <family val="1"/>
      </rPr>
      <t>4-7-2</t>
    </r>
  </si>
  <si>
    <r>
      <rPr>
        <sz val="10"/>
        <rFont val="宋体"/>
        <family val="3"/>
        <charset val="134"/>
      </rPr>
      <t>开工
日期</t>
    </r>
  </si>
  <si>
    <r>
      <rPr>
        <sz val="10"/>
        <rFont val="宋体"/>
        <family val="3"/>
        <charset val="134"/>
      </rPr>
      <t>预计完
工日期</t>
    </r>
  </si>
  <si>
    <r>
      <rPr>
        <sz val="10"/>
        <rFont val="宋体"/>
        <family val="3"/>
        <charset val="134"/>
      </rPr>
      <t>合同</t>
    </r>
    <r>
      <rPr>
        <sz val="10"/>
        <rFont val="Times New Roman"/>
        <family val="1"/>
      </rPr>
      <t>(</t>
    </r>
    <r>
      <rPr>
        <sz val="10"/>
        <rFont val="宋体"/>
        <family val="3"/>
        <charset val="134"/>
      </rPr>
      <t>概算</t>
    </r>
    <r>
      <rPr>
        <sz val="10"/>
        <rFont val="Times New Roman"/>
        <family val="1"/>
      </rPr>
      <t>)</t>
    </r>
    <r>
      <rPr>
        <sz val="10"/>
        <rFont val="宋体"/>
        <family val="3"/>
        <charset val="134"/>
      </rPr>
      <t>金额</t>
    </r>
  </si>
  <si>
    <r>
      <rPr>
        <sz val="10"/>
        <rFont val="宋体"/>
        <family val="3"/>
        <charset val="134"/>
      </rPr>
      <t>付款比例</t>
    </r>
    <r>
      <rPr>
        <sz val="10"/>
        <rFont val="Times New Roman"/>
        <family val="1"/>
      </rPr>
      <t>(%)</t>
    </r>
  </si>
  <si>
    <r>
      <rPr>
        <sz val="10"/>
        <rFont val="宋体"/>
        <family val="3"/>
        <charset val="134"/>
      </rPr>
      <t>设备费</t>
    </r>
  </si>
  <si>
    <r>
      <rPr>
        <sz val="10"/>
        <rFont val="宋体"/>
        <family val="3"/>
        <charset val="134"/>
      </rPr>
      <t>资金成本</t>
    </r>
  </si>
  <si>
    <r>
      <rPr>
        <sz val="10"/>
        <rFont val="宋体"/>
        <family val="3"/>
        <charset val="134"/>
      </rPr>
      <t>安装费及其他</t>
    </r>
  </si>
  <si>
    <t>设备费</t>
  </si>
  <si>
    <t>安装费
及其他</t>
  </si>
  <si>
    <r>
      <rPr>
        <sz val="10"/>
        <rFont val="宋体"/>
        <family val="3"/>
        <charset val="134"/>
      </rPr>
      <t>在建工程－设备在建工程合计</t>
    </r>
  </si>
  <si>
    <r>
      <rPr>
        <sz val="10"/>
        <rFont val="宋体"/>
        <family val="3"/>
        <charset val="134"/>
      </rPr>
      <t>减：在建设备安装工程减值准备</t>
    </r>
  </si>
  <si>
    <r>
      <rPr>
        <sz val="10"/>
        <rFont val="宋体"/>
        <family val="3"/>
        <charset val="134"/>
      </rPr>
      <t>在建工程－设备在建工程净额</t>
    </r>
  </si>
  <si>
    <t>工程物资评估明细表</t>
  </si>
  <si>
    <r>
      <rPr>
        <sz val="10"/>
        <rFont val="宋体"/>
        <family val="3"/>
        <charset val="134"/>
      </rPr>
      <t>表</t>
    </r>
    <r>
      <rPr>
        <sz val="10"/>
        <rFont val="Times New Roman"/>
        <family val="1"/>
      </rPr>
      <t>4-8</t>
    </r>
  </si>
  <si>
    <r>
      <rPr>
        <sz val="10"/>
        <rFont val="宋体"/>
        <family val="3"/>
        <charset val="134"/>
      </rPr>
      <t>名称</t>
    </r>
  </si>
  <si>
    <r>
      <rPr>
        <sz val="10"/>
        <rFont val="宋体"/>
        <family val="3"/>
        <charset val="134"/>
      </rPr>
      <t>工程项目</t>
    </r>
  </si>
  <si>
    <r>
      <rPr>
        <sz val="10"/>
        <rFont val="宋体"/>
        <family val="3"/>
        <charset val="134"/>
      </rPr>
      <t>计量
单位</t>
    </r>
  </si>
  <si>
    <r>
      <rPr>
        <sz val="10"/>
        <rFont val="宋体"/>
        <family val="3"/>
        <charset val="134"/>
      </rPr>
      <t xml:space="preserve">增值率
</t>
    </r>
    <r>
      <rPr>
        <sz val="10"/>
        <rFont val="Times New Roman"/>
        <family val="1"/>
      </rPr>
      <t>%</t>
    </r>
  </si>
  <si>
    <t>发票</t>
  </si>
  <si>
    <t>购置价（不含税）</t>
  </si>
  <si>
    <r>
      <rPr>
        <sz val="10"/>
        <rFont val="宋体"/>
        <family val="3"/>
        <charset val="134"/>
      </rPr>
      <t>工程物资合计</t>
    </r>
  </si>
  <si>
    <r>
      <rPr>
        <sz val="10"/>
        <rFont val="宋体"/>
        <family val="3"/>
        <charset val="134"/>
      </rPr>
      <t>减：工程物资减值准备</t>
    </r>
  </si>
  <si>
    <r>
      <rPr>
        <sz val="10"/>
        <rFont val="宋体"/>
        <family val="3"/>
        <charset val="134"/>
      </rPr>
      <t>工程物资净额</t>
    </r>
  </si>
  <si>
    <t>固定资产清理评估明细表</t>
  </si>
  <si>
    <r>
      <rPr>
        <sz val="10"/>
        <rFont val="宋体"/>
        <family val="3"/>
        <charset val="134"/>
      </rPr>
      <t>表</t>
    </r>
    <r>
      <rPr>
        <sz val="10"/>
        <rFont val="Times New Roman"/>
        <family val="1"/>
      </rPr>
      <t>4-9</t>
    </r>
  </si>
  <si>
    <r>
      <rPr>
        <sz val="10"/>
        <rFont val="宋体"/>
        <family val="3"/>
        <charset val="134"/>
      </rPr>
      <t>待处理资产名称</t>
    </r>
  </si>
  <si>
    <r>
      <rPr>
        <sz val="10"/>
        <rFont val="宋体"/>
        <family val="3"/>
        <charset val="134"/>
      </rPr>
      <t>在基准日是否存在实物</t>
    </r>
  </si>
  <si>
    <r>
      <rPr>
        <sz val="10"/>
        <rFont val="宋体"/>
        <family val="3"/>
        <charset val="134"/>
      </rPr>
      <t>在基准日至填表日期间是否已处置</t>
    </r>
  </si>
  <si>
    <r>
      <rPr>
        <sz val="10"/>
        <rFont val="宋体"/>
        <family val="3"/>
        <charset val="134"/>
      </rPr>
      <t>已确定的处置净收入额</t>
    </r>
  </si>
  <si>
    <t>生产性生物资产评估明细表</t>
  </si>
  <si>
    <r>
      <rPr>
        <sz val="10"/>
        <rFont val="宋体"/>
        <family val="3"/>
        <charset val="134"/>
      </rPr>
      <t>表</t>
    </r>
    <r>
      <rPr>
        <sz val="10"/>
        <rFont val="Times New Roman"/>
        <family val="1"/>
      </rPr>
      <t>4-10</t>
    </r>
  </si>
  <si>
    <r>
      <rPr>
        <sz val="10"/>
        <rFont val="宋体"/>
        <family val="3"/>
        <charset val="134"/>
      </rPr>
      <t>种类</t>
    </r>
  </si>
  <si>
    <t>胸径</t>
  </si>
  <si>
    <t>冠幅</t>
  </si>
  <si>
    <t>香樟</t>
  </si>
  <si>
    <t>5-10</t>
  </si>
  <si>
    <t>棵</t>
  </si>
  <si>
    <t>10-15</t>
  </si>
  <si>
    <t>15-20</t>
  </si>
  <si>
    <t>20-25</t>
  </si>
  <si>
    <t>25-30</t>
  </si>
  <si>
    <t>30-35</t>
  </si>
  <si>
    <t>35-40</t>
  </si>
  <si>
    <t>40-50</t>
  </si>
  <si>
    <t>50-60以上</t>
  </si>
  <si>
    <t>广玉兰</t>
  </si>
  <si>
    <t>樱花</t>
  </si>
  <si>
    <t>15-20以上</t>
  </si>
  <si>
    <t>夹竹桃</t>
  </si>
  <si>
    <t>200-300</t>
  </si>
  <si>
    <t>木槿</t>
  </si>
  <si>
    <t>红叶石楠球</t>
  </si>
  <si>
    <t>钓鱼竹</t>
  </si>
  <si>
    <t>300以上</t>
  </si>
  <si>
    <t>株</t>
  </si>
  <si>
    <t>红叶李</t>
  </si>
  <si>
    <t>孝顺竹</t>
  </si>
  <si>
    <t>棕榈</t>
  </si>
  <si>
    <t>20-30</t>
  </si>
  <si>
    <t>雪松</t>
  </si>
  <si>
    <t>15</t>
  </si>
  <si>
    <t>法青</t>
  </si>
  <si>
    <t>蚊母</t>
  </si>
  <si>
    <t>200以上</t>
  </si>
  <si>
    <t>塔柏</t>
  </si>
  <si>
    <t>10-20</t>
  </si>
  <si>
    <t>龙柏</t>
  </si>
  <si>
    <t>10-20以上</t>
  </si>
  <si>
    <t>小龙柏</t>
  </si>
  <si>
    <t>铁树</t>
  </si>
  <si>
    <t>紫薇</t>
  </si>
  <si>
    <t>桂花</t>
  </si>
  <si>
    <t>桃树，红叶桃</t>
  </si>
  <si>
    <t>桧柏</t>
  </si>
  <si>
    <t>垂槐</t>
  </si>
  <si>
    <t>银杏</t>
  </si>
  <si>
    <t>垂丝海棠</t>
  </si>
  <si>
    <t>侧柏</t>
  </si>
  <si>
    <t>茶花</t>
  </si>
  <si>
    <t>6-8</t>
  </si>
  <si>
    <t>红花檵木球</t>
  </si>
  <si>
    <t>5-8</t>
  </si>
  <si>
    <t>南天竹</t>
  </si>
  <si>
    <t>2-3</t>
  </si>
  <si>
    <t>50x50</t>
  </si>
  <si>
    <t>杜鹃</t>
  </si>
  <si>
    <t>八角金盘</t>
  </si>
  <si>
    <t>100x100</t>
  </si>
  <si>
    <t>银荆</t>
  </si>
  <si>
    <t>20</t>
  </si>
  <si>
    <t>柳杉</t>
  </si>
  <si>
    <t>枇杷树</t>
  </si>
  <si>
    <t>3</t>
  </si>
  <si>
    <t>海桐球</t>
  </si>
  <si>
    <t>卫矛</t>
  </si>
  <si>
    <t>柏桦树</t>
  </si>
  <si>
    <t>40-45</t>
  </si>
  <si>
    <t>李子树</t>
  </si>
  <si>
    <t>柳树</t>
  </si>
  <si>
    <t>泡桐</t>
  </si>
  <si>
    <t>杨树</t>
  </si>
  <si>
    <t>槐树</t>
  </si>
  <si>
    <t>冬青树</t>
  </si>
  <si>
    <t>迎春花</t>
  </si>
  <si>
    <t>刚竹</t>
  </si>
  <si>
    <t>朴树</t>
  </si>
  <si>
    <t>石榴</t>
  </si>
  <si>
    <t>白玉兰</t>
  </si>
  <si>
    <t>紫玉兰</t>
  </si>
  <si>
    <t>25</t>
  </si>
  <si>
    <t>构树</t>
  </si>
  <si>
    <t>瓜子黄杨</t>
  </si>
  <si>
    <t>楸树</t>
  </si>
  <si>
    <t>梧桐树</t>
  </si>
  <si>
    <r>
      <t>总</t>
    </r>
    <r>
      <rPr>
        <b/>
        <sz val="10"/>
        <rFont val="Times New Roman"/>
        <family val="1"/>
      </rPr>
      <t xml:space="preserve">          </t>
    </r>
    <r>
      <rPr>
        <b/>
        <sz val="10"/>
        <rFont val="宋体"/>
        <family val="3"/>
        <charset val="134"/>
      </rPr>
      <t>计</t>
    </r>
  </si>
  <si>
    <t>减：生产性生物资产减值准备</t>
  </si>
  <si>
    <r>
      <t>净</t>
    </r>
    <r>
      <rPr>
        <b/>
        <sz val="10"/>
        <rFont val="Times New Roman"/>
        <family val="1"/>
      </rPr>
      <t xml:space="preserve">            </t>
    </r>
    <r>
      <rPr>
        <b/>
        <sz val="10"/>
        <rFont val="宋体"/>
        <family val="3"/>
        <charset val="134"/>
      </rPr>
      <t>额</t>
    </r>
  </si>
  <si>
    <t>油气资产评估明细表</t>
  </si>
  <si>
    <r>
      <rPr>
        <sz val="10"/>
        <rFont val="宋体"/>
        <family val="3"/>
        <charset val="134"/>
      </rPr>
      <t>表</t>
    </r>
    <r>
      <rPr>
        <sz val="10"/>
        <rFont val="Times New Roman"/>
        <family val="1"/>
      </rPr>
      <t>4-11</t>
    </r>
  </si>
  <si>
    <r>
      <rPr>
        <sz val="10"/>
        <rFont val="宋体"/>
        <family val="3"/>
        <charset val="134"/>
      </rPr>
      <t>类别</t>
    </r>
  </si>
  <si>
    <r>
      <rPr>
        <sz val="10"/>
        <rFont val="宋体"/>
        <family val="3"/>
        <charset val="134"/>
      </rPr>
      <t>矿区（或油田）</t>
    </r>
  </si>
  <si>
    <r>
      <rPr>
        <sz val="10"/>
        <rFont val="宋体"/>
        <family val="3"/>
        <charset val="134"/>
      </rPr>
      <t>形成日期</t>
    </r>
  </si>
  <si>
    <r>
      <rPr>
        <sz val="10"/>
        <rFont val="宋体"/>
        <family val="3"/>
        <charset val="134"/>
      </rPr>
      <t>来源（购入、自行建造）</t>
    </r>
  </si>
  <si>
    <r>
      <rPr>
        <sz val="10"/>
        <rFont val="宋体"/>
        <family val="3"/>
        <charset val="134"/>
      </rPr>
      <t>油气资产合计</t>
    </r>
  </si>
  <si>
    <r>
      <rPr>
        <sz val="10"/>
        <rFont val="宋体"/>
        <family val="3"/>
        <charset val="134"/>
      </rPr>
      <t>减：油气资产减值准备</t>
    </r>
  </si>
  <si>
    <r>
      <rPr>
        <sz val="10"/>
        <rFont val="宋体"/>
        <family val="3"/>
        <charset val="134"/>
      </rPr>
      <t>油气资产净额</t>
    </r>
  </si>
  <si>
    <t>无形资产评估汇总表</t>
  </si>
  <si>
    <r>
      <rPr>
        <sz val="10"/>
        <rFont val="宋体"/>
        <family val="3"/>
        <charset val="134"/>
      </rPr>
      <t>表</t>
    </r>
    <r>
      <rPr>
        <sz val="10"/>
        <rFont val="Times New Roman"/>
        <family val="1"/>
      </rPr>
      <t>4-12</t>
    </r>
  </si>
  <si>
    <t>4-12-1</t>
  </si>
  <si>
    <r>
      <rPr>
        <sz val="10"/>
        <rFont val="宋体"/>
        <family val="3"/>
        <charset val="134"/>
      </rPr>
      <t>无形资产</t>
    </r>
    <r>
      <rPr>
        <sz val="10"/>
        <rFont val="Times New Roman"/>
        <family val="1"/>
      </rPr>
      <t>-</t>
    </r>
    <r>
      <rPr>
        <sz val="10"/>
        <rFont val="宋体"/>
        <family val="3"/>
        <charset val="134"/>
      </rPr>
      <t>土地使用权</t>
    </r>
  </si>
  <si>
    <t>4-12-2</t>
  </si>
  <si>
    <r>
      <rPr>
        <sz val="10"/>
        <rFont val="宋体"/>
        <family val="3"/>
        <charset val="134"/>
      </rPr>
      <t>无形资产</t>
    </r>
    <r>
      <rPr>
        <sz val="10"/>
        <rFont val="Times New Roman"/>
        <family val="1"/>
      </rPr>
      <t>-</t>
    </r>
    <r>
      <rPr>
        <sz val="10"/>
        <rFont val="宋体"/>
        <family val="3"/>
        <charset val="134"/>
      </rPr>
      <t>矿业权</t>
    </r>
  </si>
  <si>
    <t>4-12-3</t>
  </si>
  <si>
    <r>
      <rPr>
        <sz val="10"/>
        <rFont val="宋体"/>
        <family val="3"/>
        <charset val="134"/>
      </rPr>
      <t>无形资产</t>
    </r>
    <r>
      <rPr>
        <sz val="10"/>
        <rFont val="Times New Roman"/>
        <family val="1"/>
      </rPr>
      <t>-</t>
    </r>
    <r>
      <rPr>
        <sz val="10"/>
        <rFont val="宋体"/>
        <family val="3"/>
        <charset val="134"/>
      </rPr>
      <t>其他无形资产</t>
    </r>
  </si>
  <si>
    <r>
      <rPr>
        <sz val="10"/>
        <rFont val="宋体"/>
        <family val="3"/>
        <charset val="134"/>
      </rPr>
      <t>无形资产合计</t>
    </r>
  </si>
  <si>
    <r>
      <rPr>
        <sz val="10"/>
        <rFont val="宋体"/>
        <family val="3"/>
        <charset val="134"/>
      </rPr>
      <t>其中：土地使用权</t>
    </r>
  </si>
  <si>
    <r>
      <rPr>
        <sz val="10"/>
        <rFont val="宋体"/>
        <family val="3"/>
        <charset val="134"/>
      </rPr>
      <t>减：无形资产减值准备</t>
    </r>
  </si>
  <si>
    <r>
      <rPr>
        <sz val="10"/>
        <rFont val="宋体"/>
        <family val="3"/>
        <charset val="134"/>
      </rPr>
      <t>无形资产净额</t>
    </r>
  </si>
  <si>
    <t>无形资产—土地使用权评估明细表</t>
  </si>
  <si>
    <r>
      <rPr>
        <sz val="10"/>
        <rFont val="宋体"/>
        <family val="3"/>
        <charset val="134"/>
      </rPr>
      <t>表</t>
    </r>
    <r>
      <rPr>
        <sz val="10"/>
        <rFont val="Times New Roman"/>
        <family val="1"/>
      </rPr>
      <t>4-12-1</t>
    </r>
  </si>
  <si>
    <r>
      <rPr>
        <sz val="10"/>
        <rFont val="宋体"/>
        <family val="3"/>
        <charset val="134"/>
      </rPr>
      <t>他项权利</t>
    </r>
  </si>
  <si>
    <t>无形资产—矿业权评估明细表</t>
  </si>
  <si>
    <r>
      <rPr>
        <sz val="10"/>
        <rFont val="宋体"/>
        <family val="3"/>
        <charset val="134"/>
      </rPr>
      <t>表</t>
    </r>
    <r>
      <rPr>
        <sz val="10"/>
        <rFont val="Times New Roman"/>
        <family val="1"/>
      </rPr>
      <t>4-12-2</t>
    </r>
  </si>
  <si>
    <t>矿业
权证</t>
  </si>
  <si>
    <r>
      <rPr>
        <sz val="10"/>
        <rFont val="宋体"/>
        <family val="3"/>
        <charset val="134"/>
      </rPr>
      <t>名称、种类（探矿权</t>
    </r>
    <r>
      <rPr>
        <sz val="10"/>
        <rFont val="Times New Roman"/>
        <family val="1"/>
      </rPr>
      <t>/</t>
    </r>
    <r>
      <rPr>
        <sz val="10"/>
        <rFont val="宋体"/>
        <family val="3"/>
        <charset val="134"/>
      </rPr>
      <t>采矿权）</t>
    </r>
  </si>
  <si>
    <r>
      <rPr>
        <sz val="10"/>
        <rFont val="宋体"/>
        <family val="3"/>
        <charset val="134"/>
      </rPr>
      <t>勘查（采矿）许可证编号</t>
    </r>
  </si>
  <si>
    <r>
      <rPr>
        <sz val="10"/>
        <rFont val="宋体"/>
        <family val="3"/>
        <charset val="134"/>
      </rPr>
      <t>取得方式</t>
    </r>
  </si>
  <si>
    <r>
      <rPr>
        <sz val="10"/>
        <rFont val="宋体"/>
        <family val="3"/>
        <charset val="134"/>
      </rPr>
      <t>剩余有效年限</t>
    </r>
  </si>
  <si>
    <r>
      <rPr>
        <sz val="10"/>
        <rFont val="宋体"/>
        <family val="3"/>
        <charset val="134"/>
      </rPr>
      <t>勘查开发阶段</t>
    </r>
  </si>
  <si>
    <r>
      <rPr>
        <sz val="10"/>
        <rFont val="宋体"/>
        <family val="3"/>
        <charset val="134"/>
      </rPr>
      <t>核定（批准）生产规模</t>
    </r>
  </si>
  <si>
    <t>无形资产—其他无形资产评估明细表</t>
  </si>
  <si>
    <r>
      <rPr>
        <sz val="10"/>
        <rFont val="宋体"/>
        <family val="3"/>
        <charset val="134"/>
      </rPr>
      <t>表</t>
    </r>
    <r>
      <rPr>
        <sz val="10"/>
        <rFont val="Times New Roman"/>
        <family val="1"/>
      </rPr>
      <t>4-12-3</t>
    </r>
  </si>
  <si>
    <t>证书</t>
  </si>
  <si>
    <r>
      <rPr>
        <sz val="10"/>
        <rFont val="宋体"/>
        <family val="3"/>
        <charset val="134"/>
      </rPr>
      <t>无形资产名称和内容</t>
    </r>
  </si>
  <si>
    <r>
      <rPr>
        <sz val="10"/>
        <rFont val="宋体"/>
        <family val="3"/>
        <charset val="134"/>
      </rPr>
      <t>法定</t>
    </r>
    <r>
      <rPr>
        <sz val="10"/>
        <rFont val="Times New Roman"/>
        <family val="1"/>
      </rPr>
      <t>/</t>
    </r>
    <r>
      <rPr>
        <sz val="10"/>
        <rFont val="宋体"/>
        <family val="3"/>
        <charset val="134"/>
      </rPr>
      <t>预计使用年限</t>
    </r>
  </si>
  <si>
    <r>
      <rPr>
        <sz val="10"/>
        <rFont val="宋体"/>
        <family val="3"/>
        <charset val="134"/>
      </rPr>
      <t>尚可使用年限</t>
    </r>
  </si>
  <si>
    <t>开发支出评估明细表</t>
  </si>
  <si>
    <r>
      <rPr>
        <sz val="10"/>
        <rFont val="宋体"/>
        <family val="3"/>
        <charset val="134"/>
      </rPr>
      <t>表</t>
    </r>
    <r>
      <rPr>
        <sz val="10"/>
        <rFont val="Times New Roman"/>
        <family val="1"/>
      </rPr>
      <t>4-13</t>
    </r>
  </si>
  <si>
    <r>
      <rPr>
        <sz val="10"/>
        <rFont val="宋体"/>
        <family val="3"/>
        <charset val="134"/>
      </rPr>
      <t>内容或名称</t>
    </r>
  </si>
  <si>
    <r>
      <rPr>
        <sz val="10"/>
        <rFont val="宋体"/>
        <family val="3"/>
        <charset val="134"/>
      </rPr>
      <t>发生日期（年月）</t>
    </r>
  </si>
  <si>
    <r>
      <rPr>
        <sz val="10"/>
        <rFont val="宋体"/>
        <family val="3"/>
        <charset val="134"/>
      </rPr>
      <t>预计完成日期（年月）</t>
    </r>
  </si>
  <si>
    <r>
      <rPr>
        <sz val="10"/>
        <rFont val="宋体"/>
        <family val="3"/>
        <charset val="134"/>
      </rPr>
      <t>拟形成无形资产类型（专有技术</t>
    </r>
    <r>
      <rPr>
        <sz val="10"/>
        <rFont val="Times New Roman"/>
        <family val="1"/>
      </rPr>
      <t>/</t>
    </r>
    <r>
      <rPr>
        <sz val="10"/>
        <rFont val="宋体"/>
        <family val="3"/>
        <charset val="134"/>
      </rPr>
      <t>专利）</t>
    </r>
  </si>
  <si>
    <r>
      <rPr>
        <sz val="10"/>
        <rFont val="宋体"/>
        <family val="3"/>
        <charset val="134"/>
      </rPr>
      <t>技术成熟度</t>
    </r>
  </si>
  <si>
    <r>
      <rPr>
        <sz val="10"/>
        <rFont val="宋体"/>
        <family val="3"/>
        <charset val="134"/>
      </rPr>
      <t>业内技术水平</t>
    </r>
  </si>
  <si>
    <r>
      <rPr>
        <sz val="10"/>
        <rFont val="宋体"/>
        <family val="3"/>
        <charset val="134"/>
      </rPr>
      <t>预算投入金额</t>
    </r>
  </si>
  <si>
    <t>商誉评估明细表</t>
  </si>
  <si>
    <r>
      <rPr>
        <sz val="10"/>
        <rFont val="宋体"/>
        <family val="3"/>
        <charset val="134"/>
      </rPr>
      <t>表</t>
    </r>
    <r>
      <rPr>
        <sz val="10"/>
        <rFont val="Times New Roman"/>
        <family val="1"/>
      </rPr>
      <t>4-14</t>
    </r>
  </si>
  <si>
    <r>
      <rPr>
        <sz val="10"/>
        <rFont val="宋体"/>
        <family val="3"/>
        <charset val="134"/>
      </rPr>
      <t>商誉合计</t>
    </r>
  </si>
  <si>
    <r>
      <rPr>
        <sz val="10"/>
        <rFont val="宋体"/>
        <family val="3"/>
        <charset val="134"/>
      </rPr>
      <t>减：商誉减值准备</t>
    </r>
  </si>
  <si>
    <r>
      <rPr>
        <sz val="10"/>
        <rFont val="宋体"/>
        <family val="3"/>
        <charset val="134"/>
      </rPr>
      <t>商誉净额</t>
    </r>
  </si>
  <si>
    <t>长期待摊费用评估明细表</t>
  </si>
  <si>
    <r>
      <rPr>
        <sz val="10"/>
        <rFont val="宋体"/>
        <family val="3"/>
        <charset val="134"/>
      </rPr>
      <t>表</t>
    </r>
    <r>
      <rPr>
        <sz val="10"/>
        <rFont val="Times New Roman"/>
        <family val="1"/>
      </rPr>
      <t>4-15</t>
    </r>
  </si>
  <si>
    <r>
      <rPr>
        <sz val="10"/>
        <rFont val="宋体"/>
        <family val="3"/>
        <charset val="134"/>
      </rPr>
      <t>费用名称或内容</t>
    </r>
  </si>
  <si>
    <r>
      <rPr>
        <sz val="10"/>
        <rFont val="宋体"/>
        <family val="3"/>
        <charset val="134"/>
      </rPr>
      <t>原始发生额</t>
    </r>
  </si>
  <si>
    <r>
      <rPr>
        <sz val="10"/>
        <rFont val="宋体"/>
        <family val="3"/>
        <charset val="134"/>
      </rPr>
      <t>预计摊
销月数</t>
    </r>
  </si>
  <si>
    <r>
      <rPr>
        <sz val="10"/>
        <rFont val="宋体"/>
        <family val="3"/>
        <charset val="134"/>
      </rPr>
      <t>尚存受
益月数</t>
    </r>
  </si>
  <si>
    <t>总受益年限</t>
  </si>
  <si>
    <t>尚可受益年限</t>
  </si>
  <si>
    <r>
      <rPr>
        <sz val="10"/>
        <rFont val="宋体"/>
        <family val="3"/>
        <charset val="134"/>
      </rPr>
      <t>合</t>
    </r>
    <r>
      <rPr>
        <sz val="10"/>
        <rFont val="Times New Roman"/>
        <family val="1"/>
      </rPr>
      <t xml:space="preserve">                    </t>
    </r>
    <r>
      <rPr>
        <sz val="10"/>
        <rFont val="宋体"/>
        <family val="3"/>
        <charset val="134"/>
      </rPr>
      <t>计</t>
    </r>
  </si>
  <si>
    <t>递延所得税资产评估明细表</t>
  </si>
  <si>
    <r>
      <rPr>
        <sz val="10"/>
        <rFont val="宋体"/>
        <family val="3"/>
        <charset val="134"/>
      </rPr>
      <t>表</t>
    </r>
    <r>
      <rPr>
        <sz val="10"/>
        <rFont val="Times New Roman"/>
        <family val="1"/>
      </rPr>
      <t>4-16</t>
    </r>
  </si>
  <si>
    <t>其他非流动资产评估明细表</t>
  </si>
  <si>
    <r>
      <rPr>
        <sz val="10"/>
        <rFont val="宋体"/>
        <family val="3"/>
        <charset val="134"/>
      </rPr>
      <t>表</t>
    </r>
    <r>
      <rPr>
        <sz val="10"/>
        <rFont val="Times New Roman"/>
        <family val="1"/>
      </rPr>
      <t>4-17</t>
    </r>
  </si>
  <si>
    <t>流动负债评估汇总表</t>
  </si>
  <si>
    <r>
      <rPr>
        <sz val="10"/>
        <rFont val="宋体"/>
        <family val="3"/>
        <charset val="134"/>
      </rPr>
      <t>表</t>
    </r>
    <r>
      <rPr>
        <sz val="10"/>
        <rFont val="Times New Roman"/>
        <family val="1"/>
      </rPr>
      <t>5</t>
    </r>
  </si>
  <si>
    <t>5-1</t>
  </si>
  <si>
    <r>
      <rPr>
        <sz val="10"/>
        <rFont val="宋体"/>
        <family val="3"/>
        <charset val="134"/>
      </rPr>
      <t>短期借款</t>
    </r>
  </si>
  <si>
    <t>5-2</t>
  </si>
  <si>
    <r>
      <rPr>
        <sz val="10"/>
        <rFont val="宋体"/>
        <family val="3"/>
        <charset val="134"/>
      </rPr>
      <t>交易性金融负债</t>
    </r>
  </si>
  <si>
    <t>5-3</t>
  </si>
  <si>
    <r>
      <rPr>
        <sz val="10"/>
        <rFont val="宋体"/>
        <family val="3"/>
        <charset val="134"/>
      </rPr>
      <t>应付票据</t>
    </r>
  </si>
  <si>
    <t>5-4</t>
  </si>
  <si>
    <r>
      <rPr>
        <sz val="10"/>
        <rFont val="宋体"/>
        <family val="3"/>
        <charset val="134"/>
      </rPr>
      <t>应付账款</t>
    </r>
  </si>
  <si>
    <t>5-5</t>
  </si>
  <si>
    <r>
      <rPr>
        <sz val="10"/>
        <rFont val="宋体"/>
        <family val="3"/>
        <charset val="134"/>
      </rPr>
      <t>预收款项</t>
    </r>
  </si>
  <si>
    <t>5-6</t>
  </si>
  <si>
    <r>
      <rPr>
        <sz val="10"/>
        <rFont val="宋体"/>
        <family val="3"/>
        <charset val="134"/>
      </rPr>
      <t>应付职工薪酬</t>
    </r>
  </si>
  <si>
    <t>5-7</t>
  </si>
  <si>
    <r>
      <rPr>
        <sz val="10"/>
        <rFont val="宋体"/>
        <family val="3"/>
        <charset val="134"/>
      </rPr>
      <t>应交税费</t>
    </r>
  </si>
  <si>
    <r>
      <rPr>
        <sz val="10"/>
        <rFont val="宋体"/>
        <family val="3"/>
        <charset val="134"/>
      </rPr>
      <t>应付利息</t>
    </r>
  </si>
  <si>
    <t>5-9</t>
  </si>
  <si>
    <r>
      <rPr>
        <sz val="10"/>
        <rFont val="宋体"/>
        <family val="3"/>
        <charset val="134"/>
      </rPr>
      <t>应付股利（应付利润）</t>
    </r>
  </si>
  <si>
    <r>
      <rPr>
        <sz val="10"/>
        <rFont val="宋体"/>
        <family val="3"/>
        <charset val="134"/>
      </rPr>
      <t>其他应付款</t>
    </r>
  </si>
  <si>
    <t>5-11</t>
  </si>
  <si>
    <r>
      <rPr>
        <sz val="10"/>
        <rFont val="宋体"/>
        <family val="3"/>
        <charset val="134"/>
      </rPr>
      <t>一年内到期的非流动负债</t>
    </r>
  </si>
  <si>
    <t>5-12</t>
  </si>
  <si>
    <r>
      <rPr>
        <sz val="10"/>
        <rFont val="宋体"/>
        <family val="3"/>
        <charset val="134"/>
      </rPr>
      <t>其他流动负债</t>
    </r>
  </si>
  <si>
    <r>
      <rPr>
        <sz val="10"/>
        <rFont val="宋体"/>
        <family val="3"/>
        <charset val="134"/>
      </rPr>
      <t>流动负债合计</t>
    </r>
  </si>
  <si>
    <t>短期借款评估明细表</t>
  </si>
  <si>
    <r>
      <rPr>
        <sz val="10"/>
        <rFont val="Times New Roman"/>
        <family val="1"/>
      </rPr>
      <t xml:space="preserve"> </t>
    </r>
    <r>
      <rPr>
        <sz val="10"/>
        <rFont val="宋体"/>
        <family val="3"/>
        <charset val="134"/>
      </rPr>
      <t>表</t>
    </r>
    <r>
      <rPr>
        <sz val="10"/>
        <rFont val="Times New Roman"/>
        <family val="1"/>
      </rPr>
      <t>5-1</t>
    </r>
  </si>
  <si>
    <t>是否需要支付
的负债</t>
  </si>
  <si>
    <r>
      <rPr>
        <sz val="10"/>
        <rFont val="宋体"/>
        <family val="3"/>
        <charset val="134"/>
      </rPr>
      <t>放款银行（或机构）名称</t>
    </r>
  </si>
  <si>
    <r>
      <rPr>
        <sz val="10"/>
        <rFont val="宋体"/>
        <family val="3"/>
        <charset val="134"/>
      </rPr>
      <t>借款方式</t>
    </r>
  </si>
  <si>
    <r>
      <rPr>
        <sz val="10"/>
        <rFont val="宋体"/>
        <family val="3"/>
        <charset val="134"/>
      </rPr>
      <t>月利率</t>
    </r>
    <r>
      <rPr>
        <sz val="10"/>
        <rFont val="Times New Roman"/>
        <family val="1"/>
      </rPr>
      <t>%</t>
    </r>
  </si>
  <si>
    <r>
      <rPr>
        <sz val="10"/>
        <rFont val="宋体"/>
        <family val="3"/>
        <charset val="134"/>
      </rPr>
      <t>外币金额</t>
    </r>
  </si>
  <si>
    <r>
      <rPr>
        <sz val="10"/>
        <rFont val="宋体"/>
        <family val="3"/>
        <charset val="134"/>
      </rPr>
      <t>外币基准日汇率</t>
    </r>
  </si>
  <si>
    <t>函证</t>
  </si>
  <si>
    <t>交易性金融负债评估明细表</t>
  </si>
  <si>
    <r>
      <rPr>
        <sz val="10"/>
        <rFont val="宋体"/>
        <family val="3"/>
        <charset val="134"/>
      </rPr>
      <t>表</t>
    </r>
    <r>
      <rPr>
        <sz val="10"/>
        <rFont val="Times New Roman"/>
        <family val="1"/>
      </rPr>
      <t>5-2</t>
    </r>
  </si>
  <si>
    <t>应付票据评估明细表</t>
  </si>
  <si>
    <r>
      <rPr>
        <sz val="10"/>
        <rFont val="宋体"/>
        <family val="3"/>
        <charset val="134"/>
      </rPr>
      <t>表</t>
    </r>
    <r>
      <rPr>
        <sz val="10"/>
        <rFont val="Times New Roman"/>
        <family val="1"/>
      </rPr>
      <t>5-3</t>
    </r>
  </si>
  <si>
    <t>应付账款评估明细表</t>
  </si>
  <si>
    <r>
      <rPr>
        <sz val="10"/>
        <rFont val="宋体"/>
        <family val="3"/>
        <charset val="134"/>
      </rPr>
      <t>表</t>
    </r>
    <r>
      <rPr>
        <sz val="10"/>
        <rFont val="Times New Roman"/>
        <family val="1"/>
      </rPr>
      <t>5-4</t>
    </r>
  </si>
  <si>
    <t>预收账款评估明细表</t>
  </si>
  <si>
    <r>
      <rPr>
        <sz val="10"/>
        <rFont val="宋体"/>
        <family val="3"/>
        <charset val="134"/>
      </rPr>
      <t>表</t>
    </r>
    <r>
      <rPr>
        <sz val="10"/>
        <rFont val="Times New Roman"/>
        <family val="1"/>
      </rPr>
      <t>5-5</t>
    </r>
  </si>
  <si>
    <t>应付职工薪酬评估明细表</t>
  </si>
  <si>
    <r>
      <rPr>
        <sz val="10"/>
        <rFont val="宋体"/>
        <family val="3"/>
        <charset val="134"/>
      </rPr>
      <t>表</t>
    </r>
    <r>
      <rPr>
        <sz val="10"/>
        <rFont val="Times New Roman"/>
        <family val="1"/>
      </rPr>
      <t>5-6</t>
    </r>
  </si>
  <si>
    <r>
      <rPr>
        <sz val="10"/>
        <rFont val="宋体"/>
        <family val="3"/>
        <charset val="134"/>
      </rPr>
      <t>工资、奖金、津贴和补贴</t>
    </r>
  </si>
  <si>
    <r>
      <rPr>
        <sz val="10"/>
        <rFont val="宋体"/>
        <family val="3"/>
        <charset val="134"/>
      </rPr>
      <t>职工福利费</t>
    </r>
  </si>
  <si>
    <r>
      <rPr>
        <sz val="10"/>
        <rFont val="宋体"/>
        <family val="3"/>
        <charset val="134"/>
      </rPr>
      <t>医疗保险费</t>
    </r>
  </si>
  <si>
    <r>
      <rPr>
        <sz val="10"/>
        <rFont val="宋体"/>
        <family val="3"/>
        <charset val="134"/>
      </rPr>
      <t>基本养老保险费</t>
    </r>
  </si>
  <si>
    <r>
      <rPr>
        <sz val="10"/>
        <rFont val="宋体"/>
        <family val="3"/>
        <charset val="134"/>
      </rPr>
      <t>年金缴费</t>
    </r>
  </si>
  <si>
    <r>
      <rPr>
        <sz val="10"/>
        <rFont val="宋体"/>
        <family val="3"/>
        <charset val="134"/>
      </rPr>
      <t>失业保险费</t>
    </r>
  </si>
  <si>
    <r>
      <rPr>
        <sz val="10"/>
        <rFont val="宋体"/>
        <family val="3"/>
        <charset val="134"/>
      </rPr>
      <t>工伤保险费</t>
    </r>
  </si>
  <si>
    <r>
      <rPr>
        <sz val="10"/>
        <rFont val="宋体"/>
        <family val="3"/>
        <charset val="134"/>
      </rPr>
      <t>生育保险费</t>
    </r>
  </si>
  <si>
    <r>
      <rPr>
        <sz val="10"/>
        <rFont val="宋体"/>
        <family val="3"/>
        <charset val="134"/>
      </rPr>
      <t>住房公积金</t>
    </r>
  </si>
  <si>
    <r>
      <rPr>
        <sz val="10"/>
        <rFont val="宋体"/>
        <family val="3"/>
        <charset val="134"/>
      </rPr>
      <t>工会经费</t>
    </r>
  </si>
  <si>
    <r>
      <rPr>
        <sz val="10"/>
        <rFont val="宋体"/>
        <family val="3"/>
        <charset val="134"/>
      </rPr>
      <t>职工教育经费</t>
    </r>
  </si>
  <si>
    <r>
      <rPr>
        <sz val="10"/>
        <rFont val="宋体"/>
        <family val="3"/>
        <charset val="134"/>
      </rPr>
      <t>非货币性福利</t>
    </r>
  </si>
  <si>
    <r>
      <rPr>
        <sz val="10"/>
        <rFont val="宋体"/>
        <family val="3"/>
        <charset val="134"/>
      </rPr>
      <t>辞退福利</t>
    </r>
  </si>
  <si>
    <r>
      <rPr>
        <sz val="10"/>
        <rFont val="宋体"/>
        <family val="3"/>
        <charset val="134"/>
      </rPr>
      <t>股份支付</t>
    </r>
  </si>
  <si>
    <t>应交税费评估明细表</t>
  </si>
  <si>
    <r>
      <rPr>
        <sz val="10"/>
        <rFont val="宋体"/>
        <family val="3"/>
        <charset val="134"/>
      </rPr>
      <t>表</t>
    </r>
    <r>
      <rPr>
        <sz val="10"/>
        <rFont val="Times New Roman"/>
        <family val="1"/>
      </rPr>
      <t>5-7</t>
    </r>
  </si>
  <si>
    <r>
      <rPr>
        <sz val="10"/>
        <rFont val="宋体"/>
        <family val="3"/>
        <charset val="134"/>
      </rPr>
      <t>征税机关</t>
    </r>
  </si>
  <si>
    <r>
      <rPr>
        <sz val="10"/>
        <rFont val="宋体"/>
        <family val="3"/>
        <charset val="134"/>
      </rPr>
      <t>税费种类</t>
    </r>
  </si>
  <si>
    <t>应付利息评估明细表</t>
  </si>
  <si>
    <r>
      <rPr>
        <sz val="10"/>
        <rFont val="宋体"/>
        <family val="3"/>
        <charset val="134"/>
      </rPr>
      <t>表</t>
    </r>
    <r>
      <rPr>
        <sz val="10"/>
        <rFont val="Times New Roman"/>
        <family val="1"/>
      </rPr>
      <t>5-8</t>
    </r>
  </si>
  <si>
    <t>应付股利（应付利润）评估明细表</t>
  </si>
  <si>
    <r>
      <rPr>
        <sz val="10"/>
        <rFont val="宋体"/>
        <family val="3"/>
        <charset val="134"/>
      </rPr>
      <t>表</t>
    </r>
    <r>
      <rPr>
        <sz val="10"/>
        <rFont val="Times New Roman"/>
        <family val="1"/>
      </rPr>
      <t>5-9</t>
    </r>
  </si>
  <si>
    <r>
      <rPr>
        <sz val="10"/>
        <rFont val="宋体"/>
        <family val="3"/>
        <charset val="134"/>
      </rPr>
      <t>投资单位名称（股东）</t>
    </r>
  </si>
  <si>
    <r>
      <rPr>
        <sz val="10"/>
        <rFont val="宋体"/>
        <family val="3"/>
        <charset val="134"/>
      </rPr>
      <t>利润所属期间</t>
    </r>
  </si>
  <si>
    <t>其他应付款评估明细表</t>
  </si>
  <si>
    <r>
      <rPr>
        <sz val="10"/>
        <rFont val="宋体"/>
        <family val="3"/>
        <charset val="134"/>
      </rPr>
      <t>表</t>
    </r>
    <r>
      <rPr>
        <sz val="10"/>
        <rFont val="Times New Roman"/>
        <family val="1"/>
      </rPr>
      <t>5-10</t>
    </r>
  </si>
  <si>
    <t>一年内到期的非流动负债评估明细表</t>
  </si>
  <si>
    <r>
      <rPr>
        <sz val="10"/>
        <rFont val="宋体"/>
        <family val="3"/>
        <charset val="134"/>
      </rPr>
      <t>表</t>
    </r>
    <r>
      <rPr>
        <sz val="10"/>
        <rFont val="Times New Roman"/>
        <family val="1"/>
      </rPr>
      <t>5-11</t>
    </r>
  </si>
  <si>
    <r>
      <rPr>
        <sz val="10"/>
        <rFont val="宋体"/>
        <family val="3"/>
        <charset val="134"/>
      </rPr>
      <t>结算项目</t>
    </r>
  </si>
  <si>
    <r>
      <rPr>
        <sz val="10"/>
        <rFont val="宋体"/>
        <family val="3"/>
        <charset val="134"/>
      </rPr>
      <t>票面月利率</t>
    </r>
    <r>
      <rPr>
        <sz val="10"/>
        <rFont val="Times New Roman"/>
        <family val="1"/>
      </rPr>
      <t>%</t>
    </r>
  </si>
  <si>
    <t>其他流动负债评估明细表</t>
  </si>
  <si>
    <r>
      <rPr>
        <sz val="10"/>
        <rFont val="宋体"/>
        <family val="3"/>
        <charset val="134"/>
      </rPr>
      <t>表</t>
    </r>
    <r>
      <rPr>
        <sz val="10"/>
        <rFont val="Times New Roman"/>
        <family val="1"/>
      </rPr>
      <t>5-12</t>
    </r>
  </si>
  <si>
    <t>非流动负债评估汇总表</t>
  </si>
  <si>
    <r>
      <rPr>
        <sz val="10"/>
        <rFont val="宋体"/>
        <family val="3"/>
        <charset val="134"/>
      </rPr>
      <t>表</t>
    </r>
    <r>
      <rPr>
        <sz val="10"/>
        <rFont val="Times New Roman"/>
        <family val="1"/>
      </rPr>
      <t>6</t>
    </r>
  </si>
  <si>
    <t>6-1</t>
  </si>
  <si>
    <r>
      <rPr>
        <sz val="10"/>
        <rFont val="宋体"/>
        <family val="3"/>
        <charset val="134"/>
      </rPr>
      <t>长期借款</t>
    </r>
  </si>
  <si>
    <t>6-2</t>
  </si>
  <si>
    <r>
      <rPr>
        <sz val="10"/>
        <rFont val="宋体"/>
        <family val="3"/>
        <charset val="134"/>
      </rPr>
      <t>应付债券</t>
    </r>
  </si>
  <si>
    <t>6-3</t>
  </si>
  <si>
    <r>
      <rPr>
        <sz val="10"/>
        <rFont val="宋体"/>
        <family val="3"/>
        <charset val="134"/>
      </rPr>
      <t>长期应付款</t>
    </r>
  </si>
  <si>
    <t>6-4</t>
  </si>
  <si>
    <r>
      <rPr>
        <sz val="10"/>
        <rFont val="宋体"/>
        <family val="3"/>
        <charset val="134"/>
      </rPr>
      <t>专项应付款</t>
    </r>
  </si>
  <si>
    <t>6-5</t>
  </si>
  <si>
    <r>
      <rPr>
        <sz val="10"/>
        <rFont val="宋体"/>
        <family val="3"/>
        <charset val="134"/>
      </rPr>
      <t>预计负债</t>
    </r>
  </si>
  <si>
    <t>6-6</t>
  </si>
  <si>
    <r>
      <rPr>
        <sz val="10"/>
        <rFont val="宋体"/>
        <family val="3"/>
        <charset val="134"/>
      </rPr>
      <t>递延所得税负债</t>
    </r>
  </si>
  <si>
    <t>6-7</t>
  </si>
  <si>
    <r>
      <rPr>
        <sz val="10"/>
        <rFont val="宋体"/>
        <family val="3"/>
        <charset val="134"/>
      </rPr>
      <t>其他非流动负债</t>
    </r>
  </si>
  <si>
    <r>
      <rPr>
        <sz val="10"/>
        <rFont val="宋体"/>
        <family val="3"/>
        <charset val="134"/>
      </rPr>
      <t>非流动负债合计</t>
    </r>
  </si>
  <si>
    <t>长期借款评估明细表</t>
  </si>
  <si>
    <r>
      <rPr>
        <sz val="10"/>
        <rFont val="宋体"/>
        <family val="3"/>
        <charset val="134"/>
      </rPr>
      <t>表</t>
    </r>
    <r>
      <rPr>
        <sz val="10"/>
        <rFont val="Times New Roman"/>
        <family val="1"/>
      </rPr>
      <t>6-1</t>
    </r>
  </si>
  <si>
    <t>应付债券评估明细表</t>
  </si>
  <si>
    <r>
      <rPr>
        <sz val="10"/>
        <rFont val="宋体"/>
        <family val="3"/>
        <charset val="134"/>
      </rPr>
      <t>表</t>
    </r>
    <r>
      <rPr>
        <sz val="10"/>
        <rFont val="Times New Roman"/>
        <family val="1"/>
      </rPr>
      <t>6-2</t>
    </r>
  </si>
  <si>
    <r>
      <rPr>
        <sz val="10"/>
        <rFont val="宋体"/>
        <family val="3"/>
        <charset val="134"/>
      </rPr>
      <t>债券发行单位</t>
    </r>
  </si>
  <si>
    <r>
      <rPr>
        <sz val="10"/>
        <rFont val="Times New Roman"/>
        <family val="1"/>
      </rPr>
      <t xml:space="preserve"> </t>
    </r>
    <r>
      <rPr>
        <sz val="10"/>
        <rFont val="宋体"/>
        <family val="3"/>
        <charset val="134"/>
      </rPr>
      <t>备</t>
    </r>
    <r>
      <rPr>
        <sz val="10"/>
        <rFont val="Times New Roman"/>
        <family val="1"/>
      </rPr>
      <t xml:space="preserve"> </t>
    </r>
    <r>
      <rPr>
        <sz val="10"/>
        <rFont val="宋体"/>
        <family val="3"/>
        <charset val="134"/>
      </rPr>
      <t>注</t>
    </r>
  </si>
  <si>
    <t>长期应付款评估明细表</t>
  </si>
  <si>
    <r>
      <rPr>
        <sz val="10"/>
        <rFont val="宋体"/>
        <family val="3"/>
        <charset val="134"/>
      </rPr>
      <t>表</t>
    </r>
    <r>
      <rPr>
        <sz val="10"/>
        <rFont val="Times New Roman"/>
        <family val="1"/>
      </rPr>
      <t>6-3</t>
    </r>
  </si>
  <si>
    <r>
      <rPr>
        <sz val="10"/>
        <rFont val="宋体"/>
        <family val="3"/>
        <charset val="134"/>
      </rPr>
      <t>勘查</t>
    </r>
  </si>
  <si>
    <r>
      <rPr>
        <sz val="10"/>
        <rFont val="宋体"/>
        <family val="3"/>
        <charset val="134"/>
      </rPr>
      <t>账实相符</t>
    </r>
  </si>
  <si>
    <r>
      <rPr>
        <sz val="10"/>
        <rFont val="宋体"/>
        <family val="3"/>
        <charset val="134"/>
      </rPr>
      <t>权属证明有瑕疵</t>
    </r>
  </si>
  <si>
    <t>专项应付款评估明细表</t>
  </si>
  <si>
    <r>
      <rPr>
        <sz val="10"/>
        <rFont val="宋体"/>
        <family val="3"/>
        <charset val="134"/>
      </rPr>
      <t>表</t>
    </r>
    <r>
      <rPr>
        <sz val="10"/>
        <rFont val="Times New Roman"/>
        <family val="1"/>
      </rPr>
      <t>6-4</t>
    </r>
  </si>
  <si>
    <r>
      <rPr>
        <sz val="10"/>
        <rFont val="宋体"/>
        <family val="3"/>
        <charset val="134"/>
      </rPr>
      <t>户名（或结算对象）</t>
    </r>
  </si>
  <si>
    <r>
      <rPr>
        <sz val="10"/>
        <rFont val="宋体"/>
        <family val="3"/>
        <charset val="134"/>
      </rPr>
      <t>款项内容</t>
    </r>
  </si>
  <si>
    <r>
      <rPr>
        <sz val="10"/>
        <rFont val="宋体"/>
        <family val="3"/>
        <charset val="134"/>
      </rPr>
      <t>对应批文文号</t>
    </r>
  </si>
  <si>
    <t>预计负债评估明细表</t>
  </si>
  <si>
    <r>
      <rPr>
        <sz val="10"/>
        <rFont val="宋体"/>
        <family val="3"/>
        <charset val="134"/>
      </rPr>
      <t>表</t>
    </r>
    <r>
      <rPr>
        <sz val="10"/>
        <rFont val="Times New Roman"/>
        <family val="1"/>
      </rPr>
      <t>6-5</t>
    </r>
  </si>
  <si>
    <r>
      <rPr>
        <sz val="10"/>
        <rFont val="宋体"/>
        <family val="3"/>
        <charset val="134"/>
      </rPr>
      <t>核算内容</t>
    </r>
  </si>
  <si>
    <t>递延所得税负债评估明细表</t>
  </si>
  <si>
    <r>
      <rPr>
        <sz val="10"/>
        <rFont val="宋体"/>
        <family val="3"/>
        <charset val="134"/>
      </rPr>
      <t>表</t>
    </r>
    <r>
      <rPr>
        <sz val="10"/>
        <rFont val="Times New Roman"/>
        <family val="1"/>
      </rPr>
      <t>6-6</t>
    </r>
  </si>
  <si>
    <r>
      <rPr>
        <sz val="10"/>
        <rFont val="宋体"/>
        <family val="3"/>
        <charset val="134"/>
      </rPr>
      <t>内容</t>
    </r>
  </si>
  <si>
    <t>其他非流动负债评估明细表</t>
  </si>
  <si>
    <r>
      <rPr>
        <sz val="10"/>
        <rFont val="宋体"/>
        <family val="3"/>
        <charset val="134"/>
      </rPr>
      <t>表</t>
    </r>
    <r>
      <rPr>
        <sz val="10"/>
        <rFont val="Times New Roman"/>
        <family val="1"/>
      </rPr>
      <t>6-7</t>
    </r>
  </si>
  <si>
    <t>小计</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</si>
</sst>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41" formatCode="_ * #,##0_ ;_ * \-#,##0_ ;_ * &quot;-&quot;_ ;_ @_ "/>
    <numFmt numFmtId="43" formatCode="_ * #,##0.00_ ;_ * \-#,##0.00_ ;_ * &quot;-&quot;??_ ;_ @_ "/>
    <numFmt numFmtId="24" formatCode="\$#,##0_);[Red]\(\$#,##0\)"/>
    <numFmt numFmtId="25" formatCode="\$#,##0.00_);\(\$#,##0.00\)"/>
    <numFmt numFmtId="178" formatCode="_-#,##0%_-;\(#,##0%\);_-\ &quot;-&quot;_-"/>
    <numFmt numFmtId="179" formatCode="#,##0.00\¥;[Red]\-#,##0.00\¥"/>
    <numFmt numFmtId="180" formatCode="#,##0.0\ ;\(#,##0.0\)"/>
    <numFmt numFmtId="181" formatCode="##.\ \ "/>
    <numFmt numFmtId="182" formatCode="mmmm\ d\,\ yyyy"/>
    <numFmt numFmtId="183" formatCode="&quot;$&quot;_(#,##0.00_);&quot;$&quot;\(#,##0.00\)"/>
    <numFmt numFmtId="184" formatCode="#,##0.0"/>
    <numFmt numFmtId="185" formatCode="\&amp;\,\&amp;\&amp;&quot;ð&quot;.&quot;ð&quot;&quot;ð&quot;_);\(\&amp;\,\&amp;\&amp;&quot;ð&quot;.&quot;ð&quot;&quot;ð&quot;\)"/>
    <numFmt numFmtId="186" formatCode="_(* #,##0_);_(* \(#,##0\);_(* &quot;-&quot;_);_(@_)"/>
    <numFmt numFmtId="187" formatCode="0.0%"/>
    <numFmt numFmtId="188" formatCode="dd\ mmmyy\ hh:mm"/>
    <numFmt numFmtId="189" formatCode="#,##0.0_);\(#,##0.0\)"/>
    <numFmt numFmtId="190" formatCode="_-* #,##0.00\ _B_E_F_-;\-* #,##0.00\ _B_E_F_-;_-* &quot;-&quot;??\ _B_E_F_-;_-@_-"/>
    <numFmt numFmtId="191" formatCode="0.0%;\(0.0%\)"/>
    <numFmt numFmtId="192" formatCode="_-* #,##0_-;\-* #,##0_-;_-* &quot;-&quot;_-;_-@_-"/>
    <numFmt numFmtId="193" formatCode="&quot;Ç&quot;\ &quot;´&quot;&quot;´&quot;&quot;´&quot;&quot;´&quot;\ &quot;»&quot;&quot;»&quot;&quot;»&quot;&quot;»&quot;"/>
    <numFmt numFmtId="194" formatCode="###0.0;\(###0.0\)"/>
    <numFmt numFmtId="195" formatCode="#,##0;\(#,##0\)"/>
    <numFmt numFmtId="196" formatCode="&quot;\&quot;#,##0;[Red]&quot;\&quot;&quot;\&quot;&quot;\&quot;&quot;\&quot;&quot;\&quot;&quot;\&quot;&quot;\&quot;\-#,##0"/>
    <numFmt numFmtId="197" formatCode="###0.0&quot;x&quot;;\(###0.0\)&quot;x&quot;"/>
    <numFmt numFmtId="198" formatCode="&quot;£&quot;_(#,##0.00_);&quot;£&quot;\(#,##0.00\)"/>
    <numFmt numFmtId="199" formatCode="&quot;$&quot;#,##0_);\(&quot;$&quot;#,##0\)"/>
    <numFmt numFmtId="200" formatCode="mmm\ dd\,\ yy"/>
    <numFmt numFmtId="201" formatCode="_-&quot;$&quot;* #,##0_-;\-&quot;$&quot;* #,##0_-;_-&quot;$&quot;* &quot;-&quot;_-;_-@_-"/>
    <numFmt numFmtId="202" formatCode="_(&quot;$&quot;* #,##0.00_);_(&quot;$&quot;* \(#,##0.00\);_(&quot;$&quot;* &quot;-&quot;??_);_(@_)"/>
    <numFmt numFmtId="203" formatCode="_-#,###.00,_-;\(#,###.00,\);_-\ \ &quot;-&quot;_-;_-@_-"/>
    <numFmt numFmtId="204" formatCode="_-#,##0.00_-;\(#,##0.00\);_-\ \ &quot;-&quot;_-;_-@_-"/>
    <numFmt numFmtId="205" formatCode="mmm/dd/yyyy;_-\ &quot;N/A&quot;_-;_-\ &quot;-&quot;_-"/>
    <numFmt numFmtId="206" formatCode="_ &quot;\&quot;* #,##0.00_ ;_ &quot;\&quot;* \-#,##0.00_ ;_ &quot;\&quot;* &quot;-&quot;??_ ;_ @_ "/>
    <numFmt numFmtId="207" formatCode="&quot;\&quot;#,##0;&quot;\&quot;\-#,##0"/>
    <numFmt numFmtId="208" formatCode="_ \¥* #,##0.00_ ;_ \¥* \-#,##0.00_ ;_ \¥* &quot;-&quot;??_ ;_ @_ "/>
    <numFmt numFmtId="209" formatCode="#,##0\ &quot;FB&quot;;\-#,##0\ &quot;FB&quot;"/>
    <numFmt numFmtId="210" formatCode="_(* #,##0.0000000_);_(* \(#,##0.0000000\);_(* &quot;-&quot;??_);_(@_)"/>
    <numFmt numFmtId="211" formatCode="#,##0.000000"/>
    <numFmt numFmtId="212" formatCode="&quot;$&quot;#,##0.00;[Red]&quot;$&quot;#,##0.00"/>
    <numFmt numFmtId="213" formatCode="_-&quot;$&quot;\ * #,##0_-;_-&quot;$&quot;\ * #,##0\-;_-&quot;$&quot;\ * &quot;-&quot;_-;_-@_-"/>
    <numFmt numFmtId="214" formatCode="#,##0.0_)_%;\(#,##0.0\)_%"/>
    <numFmt numFmtId="215" formatCode="&quot;$&quot;#,##0.00_);\(&quot;$&quot;#,##0.00\)"/>
    <numFmt numFmtId="216" formatCode="_-* #,##0.00\¥_-;\-* #,##0.00\¥_-;_-* &quot;-&quot;??\¥_-;_-@_-"/>
    <numFmt numFmtId="217" formatCode="0%;\(0%\)"/>
    <numFmt numFmtId="218" formatCode="###0;\(###0\)"/>
    <numFmt numFmtId="219" formatCode="&quot;£&quot;#,##0;[Red]\-&quot;£&quot;#,##0"/>
    <numFmt numFmtId="220" formatCode="&quot;$&quot;#,##0;\-&quot;$&quot;#,##0"/>
    <numFmt numFmtId="221" formatCode="0.0"/>
    <numFmt numFmtId="222" formatCode="&quot;\&quot;#,##0;[Red]&quot;\&quot;\-#,##0"/>
    <numFmt numFmtId="223" formatCode="_-* #,##0\ _k_r_-;\-* #,##0\ _k_r_-;_-* &quot;-&quot;\ _k_r_-;_-@_-"/>
    <numFmt numFmtId="224" formatCode="#,##0.00\ &quot;FB&quot;;\-#,##0.00\ &quot;FB&quot;"/>
    <numFmt numFmtId="225" formatCode="_(* #,##0.00_);_(* \(#,##0.00\);_(* &quot;-&quot;??_);_(@_)"/>
    <numFmt numFmtId="226" formatCode="#,##0.000_);\(#,##0.000\)"/>
    <numFmt numFmtId="227" formatCode="_-* #,##0.00\ _k_r_-;\-* #,##0.00\ _k_r_-;_-* &quot;-&quot;??\ _k_r_-;_-@_-"/>
    <numFmt numFmtId="228" formatCode="#,##0.0_)_%;\(#,##0.0\)_%;0.0_)_%;@_)_%"/>
    <numFmt numFmtId="229" formatCode="&quot;ð&quot;\%"/>
    <numFmt numFmtId="230" formatCode="&quot;\&quot;#,##0.00;[Red]&quot;\&quot;\-#,##0.00"/>
    <numFmt numFmtId="231" formatCode="&quot;$&quot;#,##0.000_);\(&quot;$&quot;#,##0.000\)"/>
    <numFmt numFmtId="232" formatCode="0.0_)\%;\(0.0\)\%"/>
    <numFmt numFmtId="233" formatCode="0.0_)\%;\(0.0\)\%;0.0_)\%;@_)_%"/>
    <numFmt numFmtId="234" formatCode=";;;"/>
    <numFmt numFmtId="235" formatCode="#,##0.0_)\x;\(#,##0.0\)\x"/>
    <numFmt numFmtId="236" formatCode="_([$€-2]* #,##0.00_);_([$€-2]* \(#,##0.00\);_([$€-2]* &quot;-&quot;??_)"/>
    <numFmt numFmtId="237" formatCode="#,##0.00_);\(#,##0.00\)"/>
    <numFmt numFmtId="238" formatCode="_-#0&quot;.&quot;0,_-;\(#0&quot;.&quot;0,\);_-\ \ &quot;-&quot;_-;_-@_-"/>
    <numFmt numFmtId="239" formatCode="#,##0.00;[Red]\(#,##0.00\)"/>
    <numFmt numFmtId="240" formatCode="#,##0.00;\(#,##0.00\)"/>
    <numFmt numFmtId="241" formatCode="_-&quot;$&quot;* #,##0.00_-;\-&quot;$&quot;* #,##0.00_-;_-&quot;$&quot;* &quot;-&quot;??_-;_-@_-"/>
    <numFmt numFmtId="242" formatCode="#,##0\ ;\(#,##0\)"/>
    <numFmt numFmtId="243" formatCode="[$￥-804]#,##0.000_);\([$￥-804]#,##0.000\)"/>
    <numFmt numFmtId="244" formatCode="&quot;$&quot;#,##0.0_);\(&quot;$&quot;#,##0.0\)"/>
    <numFmt numFmtId="245" formatCode="&quot;$&quot;#,##0.0000;[Red]&quot;$&quot;#,##0.0000"/>
    <numFmt numFmtId="246" formatCode="#,##0\ ;\-#,##0"/>
    <numFmt numFmtId="247" formatCode="#,##0.00\ &quot;FB&quot;;[Red]\-#,##0.00\ &quot;FB&quot;"/>
    <numFmt numFmtId="248" formatCode="0.000_ "/>
    <numFmt numFmtId="249" formatCode="_(* #,##0.0_)_x_x_x_x;_(* \(#,##0.0\)_x_x_x_x;_(* &quot;-&quot;??_)_x_x_x_x;_(@_)_x_x_x_x"/>
    <numFmt numFmtId="250" formatCode="mmm/yyyy"/>
    <numFmt numFmtId="251" formatCode="#,##0.0_)_x_x_x_x_x;\(#,##0.0\)_x_x_x_x_x;0_._0_)_x_x_x_x_x"/>
    <numFmt numFmtId="252" formatCode="_(* #,##0.0_)_x_x_x;_(* \(#,##0.0\)_x_x_x;_(* &quot;-&quot;??_)_x_x_x;_(@_)_x_x_x"/>
    <numFmt numFmtId="253" formatCode="\$#,##0.00;[Red]\-\$#,##0.00"/>
    <numFmt numFmtId="254" formatCode="0%_);\(0%\)"/>
    <numFmt numFmtId="255" formatCode="mmm/yyyy;_-\ &quot;N/A&quot;_-;_-\ &quot;-&quot;_-"/>
    <numFmt numFmtId="256" formatCode="_-* #,##0.00_-;\-* #,##0.00_-;_-* &quot;-&quot;??_-;_-@_-"/>
    <numFmt numFmtId="257" formatCode="&quot;$&quot;#,##0.00_);[Red]\(&quot;$&quot;#,##0.00\)"/>
    <numFmt numFmtId="258" formatCode="#,##0.0_)_x;\(#,##0.0\)_x"/>
    <numFmt numFmtId="259" formatCode="#,##0.0;\(#,##0.0\)"/>
    <numFmt numFmtId="260" formatCode="&quot;€&quot;_(#,##0.00_);&quot;€&quot;\(#,##0.00\);&quot;€&quot;_(0.00_);@_)"/>
    <numFmt numFmtId="261" formatCode="&quot;$&quot;\ #,##0.00_-;[Red]&quot;$&quot;\ #,##0.00\-"/>
    <numFmt numFmtId="262" formatCode="_-* #,##0.00\ &quot;kr&quot;_-;\-* #,##0.00\ &quot;kr&quot;_-;_-* &quot;-&quot;??\ &quot;kr&quot;_-;_-@_-"/>
    <numFmt numFmtId="263" formatCode="0.00%;\(0.00%\)"/>
    <numFmt numFmtId="264" formatCode="0.0000%"/>
    <numFmt numFmtId="265" formatCode="_(* #,##0.000000_);_(* \(#,##0.000000\);_(* &quot;-&quot;??_);_(@_)"/>
    <numFmt numFmtId="266"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67" formatCode="0.000%"/>
    <numFmt numFmtId="268" formatCode="_-* #,##0_-;\-* #,##0_-;_-* &quot;-&quot;??_-;_-@_-"/>
    <numFmt numFmtId="269" formatCode="_-&quot;?&quot;* #,##0_-;\-&quot;?&quot;* #,##0_-;_-&quot;?&quot;* &quot;-&quot;_-;_-@_-"/>
    <numFmt numFmtId="270" formatCode="#,##0.00\¥;\-#,##0.00\¥"/>
    <numFmt numFmtId="271" formatCode="0.0&quot;x&quot;"/>
    <numFmt numFmtId="272" formatCode="_-#0&quot;.&quot;0000_-;\(#0&quot;.&quot;0000\);_-\ \ &quot;-&quot;_-;_-@_-"/>
    <numFmt numFmtId="273" formatCode="_(\?* \t#,##0_);_(\?* \(\t#,##0\);_(\?* &quot;-&quot;_);_(@_)"/>
    <numFmt numFmtId="274" formatCode="&quot;cash&quot;;\(#,##0.0\)"/>
    <numFmt numFmtId="275" formatCode="#,##0;\(#,###\)"/>
    <numFmt numFmtId="276" formatCode="_-#,##0_-;\(#,##0\);_-\ \ &quot;-&quot;_-;_-@_-"/>
    <numFmt numFmtId="277" formatCode="_-#,###,_-;\(#,###,\);_-\ \ &quot;-&quot;_-;_-@_-"/>
    <numFmt numFmtId="278" formatCode="#.\ \ "/>
    <numFmt numFmtId="279" formatCode="yy\.mm\.dd"/>
    <numFmt numFmtId="280" formatCode="#,##0;\-#,##0;&quot;-&quot;"/>
    <numFmt numFmtId="281" formatCode="0.00_);[Red]\(0.00\)"/>
    <numFmt numFmtId="282" formatCode="_(* #,##0.0000_);_(* \(#,##0.0000\);_(* &quot;-&quot;??_);_(@_)"/>
    <numFmt numFmtId="283" formatCode="#,##0\ ;[Red]\-#,##0.00\ "/>
    <numFmt numFmtId="284" formatCode="&quot;$&quot;#.#"/>
    <numFmt numFmtId="285" formatCode="0.0&quot;x&quot;;@_)"/>
    <numFmt numFmtId="286" formatCode="#,##0\ &quot; &quot;;\(#,##0\)\ ;&quot;—&quot;&quot; &quot;&quot; &quot;&quot; &quot;&quot; &quot;"/>
    <numFmt numFmtId="287" formatCode="#,##0.0%;[Red]\(#,##0.0\)%"/>
    <numFmt numFmtId="288" formatCode="_(&quot;$&quot;* #,##0_);_(&quot;$&quot;* \(#,##0\);_(&quot;$&quot;* &quot;-&quot;_);_(@_)"/>
    <numFmt numFmtId="289" formatCode="_-* #,##0\¥_-;\-* #,##0\¥_-;_-* &quot;-&quot;\¥_-;_-@_-"/>
    <numFmt numFmtId="290" formatCode="###0.0_x;\(###0.0\)_x"/>
    <numFmt numFmtId="291" formatCode="#,##0.0\x;\(#,##0.0\x\)"/>
    <numFmt numFmtId="292" formatCode="_-&quot;$&quot;* #,##0_-;\-&quot;$&quot;* #,##0_-;_-&quot;$&quot;* &quot;-&quot;??_-;_-@_-"/>
    <numFmt numFmtId="293" formatCode="0.0&quot;%&quot;_);\(0.0&quot;%&quot;\)"/>
    <numFmt numFmtId="294" formatCode="0_)"/>
    <numFmt numFmtId="295" formatCode="_(* #,##0.0,_);_(* \(#,##0.0,\);_(* &quot;-&quot;_);_(@_)"/>
    <numFmt numFmtId="296" formatCode="_-* #,##0\ &quot;kr&quot;_-;\-* #,##0\ &quot;kr&quot;_-;_-* &quot;-&quot;\ &quot;kr&quot;_-;_-@_-"/>
    <numFmt numFmtId="297" formatCode="0.00_)"/>
    <numFmt numFmtId="298" formatCode="&quot;\&quot;#,##0;[Red]&quot;\&quot;&quot;\&quot;\-#,##0"/>
    <numFmt numFmtId="299" formatCode="#,##0.00_ "/>
    <numFmt numFmtId="300" formatCode="#,##0_ "/>
    <numFmt numFmtId="301" formatCode="[$-F800]dddd\,\ mmmm\ dd\,\ yyyy"/>
    <numFmt numFmtId="302" formatCode="#,##0.00_ ;[Red]\-#,##0.00\ "/>
    <numFmt numFmtId="303" formatCode="#,##0_ ;[Red]\-#,##0\ "/>
    <numFmt numFmtId="304" formatCode="\¥#,##0.00;\¥\-#,##0.00"/>
  </numFmts>
  <fonts count="201">
    <font>
      <sz val="12"/>
      <name val="Times New Roman"/>
      <charset val="134"/>
    </font>
    <font>
      <sz val="18"/>
      <name val="黑体"/>
      <family val="3"/>
      <charset val="134"/>
    </font>
    <font>
      <sz val="10"/>
      <name val="Times New Roman"/>
      <family val="1"/>
    </font>
    <font>
      <b/>
      <sz val="10"/>
      <color indexed="12"/>
      <name val="Times New Roman"/>
      <family val="1"/>
    </font>
    <font>
      <sz val="10"/>
      <color indexed="8"/>
      <name val="Times New Roman"/>
      <family val="1"/>
    </font>
    <font>
      <sz val="10"/>
      <name val="宋体"/>
      <family val="3"/>
      <charset val="134"/>
    </font>
    <font>
      <b/>
      <sz val="10"/>
      <name val="Times New Roman"/>
      <family val="1"/>
    </font>
    <font>
      <sz val="12"/>
      <name val="黑体"/>
      <family val="3"/>
      <charset val="134"/>
    </font>
    <font>
      <sz val="10"/>
      <color theme="1"/>
      <name val="Arial Narrow"/>
      <family val="2"/>
    </font>
    <font>
      <sz val="9"/>
      <color rgb="FF000000"/>
      <name val="宋体"/>
      <family val="3"/>
      <charset val="134"/>
    </font>
    <font>
      <sz val="9"/>
      <color theme="1"/>
      <name val="Times New Roman"/>
      <family val="1"/>
    </font>
    <font>
      <b/>
      <sz val="9"/>
      <color rgb="FF000000"/>
      <name val="宋体"/>
      <family val="3"/>
      <charset val="134"/>
    </font>
    <font>
      <b/>
      <sz val="9"/>
      <color theme="1"/>
      <name val="Times New Roman"/>
      <family val="1"/>
    </font>
    <font>
      <sz val="9"/>
      <name val="Times New Roman"/>
      <family val="1"/>
    </font>
    <font>
      <b/>
      <sz val="10"/>
      <name val="宋体"/>
      <family val="3"/>
      <charset val="134"/>
    </font>
    <font>
      <b/>
      <sz val="18"/>
      <name val="黑体"/>
      <family val="3"/>
      <charset val="134"/>
    </font>
    <font>
      <sz val="11"/>
      <name val="宋体"/>
      <family val="3"/>
      <charset val="134"/>
    </font>
    <font>
      <sz val="11"/>
      <name val="Arial Narrow"/>
      <family val="2"/>
    </font>
    <font>
      <sz val="10"/>
      <name val="Arial Narrow"/>
      <family val="2"/>
    </font>
    <font>
      <sz val="10"/>
      <name val="宋体"/>
      <family val="3"/>
      <charset val="134"/>
      <scheme val="minor"/>
    </font>
    <font>
      <sz val="11"/>
      <name val="Times New Roman"/>
      <family val="1"/>
    </font>
    <font>
      <sz val="10"/>
      <color rgb="FFFF0000"/>
      <name val="宋体"/>
      <family val="3"/>
      <charset val="134"/>
    </font>
    <font>
      <sz val="10"/>
      <name val="黑体"/>
      <family val="3"/>
      <charset val="134"/>
    </font>
    <font>
      <sz val="9"/>
      <name val="Arial Narrow"/>
      <family val="2"/>
    </font>
    <font>
      <sz val="9"/>
      <name val="宋体"/>
      <family val="3"/>
      <charset val="134"/>
    </font>
    <font>
      <b/>
      <sz val="10"/>
      <color indexed="8"/>
      <name val="Times New Roman"/>
      <family val="1"/>
    </font>
    <font>
      <sz val="20"/>
      <name val="黑体"/>
      <family val="3"/>
      <charset val="134"/>
    </font>
    <font>
      <b/>
      <sz val="16"/>
      <name val="Times New Roman"/>
      <family val="1"/>
    </font>
    <font>
      <b/>
      <sz val="16"/>
      <name val="黑体"/>
      <family val="3"/>
      <charset val="134"/>
    </font>
    <font>
      <b/>
      <sz val="10"/>
      <color indexed="10"/>
      <name val="Times New Roman"/>
      <family val="1"/>
    </font>
    <font>
      <u/>
      <sz val="10"/>
      <name val="宋体"/>
      <family val="3"/>
      <charset val="134"/>
    </font>
    <font>
      <sz val="12"/>
      <name val="宋体"/>
      <family val="3"/>
      <charset val="134"/>
    </font>
    <font>
      <b/>
      <sz val="12"/>
      <name val="宋体"/>
      <family val="3"/>
      <charset val="134"/>
    </font>
    <font>
      <i/>
      <sz val="12"/>
      <name val="宋体"/>
      <family val="3"/>
      <charset val="134"/>
    </font>
    <font>
      <b/>
      <sz val="20"/>
      <name val="黑体"/>
      <family val="3"/>
      <charset val="134"/>
    </font>
    <font>
      <b/>
      <sz val="15"/>
      <name val="黑体"/>
      <family val="3"/>
      <charset val="134"/>
    </font>
    <font>
      <b/>
      <sz val="14"/>
      <name val="黑体"/>
      <family val="3"/>
      <charset val="134"/>
    </font>
    <font>
      <sz val="14"/>
      <name val="仿宋_GB2312"/>
      <charset val="134"/>
    </font>
    <font>
      <b/>
      <sz val="14"/>
      <name val="仿宋_GB2312"/>
      <charset val="134"/>
    </font>
    <font>
      <b/>
      <sz val="12"/>
      <name val="Times New Roman"/>
      <family val="1"/>
    </font>
    <font>
      <b/>
      <sz val="14"/>
      <name val="Times New Roman"/>
      <family val="1"/>
    </font>
    <font>
      <b/>
      <sz val="10"/>
      <color indexed="12"/>
      <name val="宋体"/>
      <family val="3"/>
      <charset val="134"/>
    </font>
    <font>
      <u/>
      <sz val="9"/>
      <color theme="10"/>
      <name val="宋体"/>
      <family val="3"/>
      <charset val="134"/>
    </font>
    <font>
      <b/>
      <sz val="9"/>
      <name val="宋体"/>
      <family val="3"/>
      <charset val="134"/>
    </font>
    <font>
      <sz val="10"/>
      <color indexed="8"/>
      <name val="宋体"/>
      <family val="3"/>
      <charset val="134"/>
    </font>
    <font>
      <u/>
      <sz val="10"/>
      <color indexed="12"/>
      <name val="宋体"/>
      <family val="3"/>
      <charset val="134"/>
    </font>
    <font>
      <b/>
      <sz val="16"/>
      <name val="宋体"/>
      <family val="3"/>
      <charset val="134"/>
    </font>
    <font>
      <b/>
      <sz val="9"/>
      <name val="Times New Roman"/>
      <family val="1"/>
    </font>
    <font>
      <sz val="10"/>
      <color indexed="12"/>
      <name val="宋体"/>
      <family val="3"/>
      <charset val="134"/>
    </font>
    <font>
      <sz val="12"/>
      <color theme="0"/>
      <name val="宋体"/>
      <family val="3"/>
      <charset val="134"/>
      <scheme val="minor"/>
    </font>
    <font>
      <sz val="12"/>
      <name val="宋体"/>
      <family val="3"/>
      <charset val="134"/>
      <scheme val="minor"/>
    </font>
    <font>
      <sz val="9"/>
      <color theme="0"/>
      <name val="宋体"/>
      <family val="3"/>
      <charset val="134"/>
      <scheme val="minor"/>
    </font>
    <font>
      <sz val="18"/>
      <color theme="0"/>
      <name val="宋体"/>
      <family val="3"/>
      <charset val="134"/>
      <scheme val="minor"/>
    </font>
    <font>
      <sz val="9"/>
      <name val="宋体"/>
      <family val="3"/>
      <charset val="134"/>
      <scheme val="minor"/>
    </font>
    <font>
      <sz val="11"/>
      <name val="宋体"/>
      <family val="3"/>
      <charset val="134"/>
      <scheme val="minor"/>
    </font>
    <font>
      <sz val="14"/>
      <name val="宋体"/>
      <family val="3"/>
      <charset val="134"/>
      <scheme val="minor"/>
    </font>
    <font>
      <sz val="10"/>
      <name val="Arial"/>
      <family val="2"/>
    </font>
    <font>
      <sz val="11"/>
      <color theme="1"/>
      <name val="宋体"/>
      <family val="3"/>
      <charset val="134"/>
      <scheme val="minor"/>
    </font>
    <font>
      <sz val="9"/>
      <name val="Arial"/>
      <family val="2"/>
    </font>
    <font>
      <sz val="11"/>
      <color indexed="17"/>
      <name val="宋体"/>
      <family val="3"/>
      <charset val="134"/>
    </font>
    <font>
      <sz val="12"/>
      <color indexed="8"/>
      <name val="宋体"/>
      <family val="3"/>
      <charset val="134"/>
    </font>
    <font>
      <sz val="11"/>
      <color indexed="8"/>
      <name val="宋体"/>
      <family val="3"/>
      <charset val="134"/>
    </font>
    <font>
      <sz val="10"/>
      <name val="Helv"/>
      <family val="2"/>
    </font>
    <font>
      <sz val="10"/>
      <name val="ＭＳ Ｐゴシック"/>
      <charset val="134"/>
    </font>
    <font>
      <sz val="11"/>
      <color indexed="20"/>
      <name val="宋体"/>
      <family val="3"/>
      <charset val="134"/>
    </font>
    <font>
      <b/>
      <sz val="22"/>
      <color indexed="18"/>
      <name val="Arial"/>
      <family val="2"/>
    </font>
    <font>
      <b/>
      <sz val="10"/>
      <color indexed="18"/>
      <name val="Arial"/>
      <family val="2"/>
    </font>
    <font>
      <sz val="10"/>
      <name val="Courier New"/>
      <family val="3"/>
    </font>
    <font>
      <sz val="10"/>
      <name val="Book Antiqua"/>
      <family val="1"/>
    </font>
    <font>
      <sz val="12"/>
      <name val="뼻뮝"/>
      <charset val="134"/>
    </font>
    <font>
      <sz val="10"/>
      <name val="MS Sans Serif"/>
      <family val="1"/>
    </font>
    <font>
      <sz val="11"/>
      <color indexed="10"/>
      <name val="Arial"/>
      <family val="2"/>
    </font>
    <font>
      <sz val="10"/>
      <name val="Helvetica"/>
      <family val="2"/>
    </font>
    <font>
      <b/>
      <sz val="12"/>
      <name val="Arial"/>
      <family val="2"/>
    </font>
    <font>
      <sz val="8"/>
      <name val="Arial"/>
      <family val="2"/>
    </font>
    <font>
      <b/>
      <sz val="10"/>
      <name val="Book Antiqua"/>
      <family val="1"/>
    </font>
    <font>
      <sz val="10"/>
      <name val="Courier"/>
      <family val="3"/>
    </font>
    <font>
      <sz val="1"/>
      <color indexed="8"/>
      <name val="Courier"/>
      <family val="3"/>
    </font>
    <font>
      <sz val="10"/>
      <color indexed="8"/>
      <name val="Arial"/>
      <family val="2"/>
    </font>
    <font>
      <sz val="11"/>
      <name val="ＭＳ Ｐゴシック"/>
      <charset val="134"/>
    </font>
    <font>
      <sz val="11"/>
      <name val="MS P????"/>
      <family val="1"/>
    </font>
    <font>
      <sz val="12"/>
      <color indexed="9"/>
      <name val="宋体"/>
      <family val="3"/>
      <charset val="134"/>
    </font>
    <font>
      <sz val="12"/>
      <name val="MS Sans Serif"/>
      <family val="2"/>
    </font>
    <font>
      <sz val="10"/>
      <color indexed="9"/>
      <name val="Arial"/>
      <family val="2"/>
    </font>
    <font>
      <b/>
      <sz val="14"/>
      <color indexed="18"/>
      <name val="Arial"/>
      <family val="2"/>
    </font>
    <font>
      <b/>
      <sz val="13"/>
      <name val="Tms Rmn"/>
      <family val="1"/>
    </font>
    <font>
      <sz val="12"/>
      <name val="Arial"/>
      <family val="2"/>
    </font>
    <font>
      <sz val="11"/>
      <name val="宋体繁体"/>
      <charset val="134"/>
    </font>
    <font>
      <sz val="13"/>
      <name val="Tms Rmn"/>
      <family val="1"/>
    </font>
    <font>
      <sz val="20"/>
      <name val="Times New Roman"/>
      <family val="1"/>
    </font>
    <font>
      <sz val="12"/>
      <name val="굴림체"/>
      <charset val="134"/>
    </font>
    <font>
      <sz val="10"/>
      <color indexed="22"/>
      <name val="Arial"/>
      <family val="2"/>
    </font>
    <font>
      <i/>
      <sz val="12"/>
      <name val="Times New Roman"/>
      <family val="1"/>
    </font>
    <font>
      <u/>
      <sz val="12"/>
      <color indexed="12"/>
      <name val="Times New Roman"/>
      <family val="1"/>
    </font>
    <font>
      <sz val="12"/>
      <name val="新細明體"/>
      <charset val="134"/>
    </font>
    <font>
      <b/>
      <sz val="11"/>
      <color indexed="20"/>
      <name val="宋体"/>
      <family val="3"/>
      <charset val="134"/>
    </font>
    <font>
      <sz val="11"/>
      <color indexed="8"/>
      <name val="Times New Roman"/>
      <family val="1"/>
    </font>
    <font>
      <b/>
      <sz val="10"/>
      <color indexed="16"/>
      <name val="Arial Narrow"/>
      <family val="2"/>
    </font>
    <font>
      <b/>
      <sz val="10"/>
      <color indexed="18"/>
      <name val="Arial Narrow"/>
      <family val="2"/>
    </font>
    <font>
      <b/>
      <sz val="10"/>
      <name val="MS Sans Serif"/>
      <family val="2"/>
    </font>
    <font>
      <b/>
      <sz val="10"/>
      <name val="Tms Rmn"/>
      <family val="1"/>
    </font>
    <font>
      <b/>
      <sz val="12"/>
      <name val="MS Sans Serif"/>
      <family val="2"/>
    </font>
    <font>
      <b/>
      <sz val="10"/>
      <color indexed="10"/>
      <name val="Arial"/>
      <family val="2"/>
    </font>
    <font>
      <b/>
      <sz val="8"/>
      <name val="Arial"/>
      <family val="2"/>
    </font>
    <font>
      <u val="singleAccounting"/>
      <vertAlign val="subscript"/>
      <sz val="10"/>
      <name val="Times New Roman"/>
      <family val="1"/>
    </font>
    <font>
      <u/>
      <sz val="9"/>
      <color indexed="36"/>
      <name val="Arial"/>
      <family val="2"/>
    </font>
    <font>
      <sz val="8"/>
      <name val="Times New Roman"/>
      <family val="1"/>
    </font>
    <font>
      <sz val="10"/>
      <color indexed="8"/>
      <name val="MS Sans Serif"/>
      <family val="2"/>
    </font>
    <font>
      <sz val="7"/>
      <color indexed="10"/>
      <name val="Helv"/>
      <family val="2"/>
    </font>
    <font>
      <b/>
      <sz val="12"/>
      <color indexed="8"/>
      <name val="宋体"/>
      <family val="3"/>
      <charset val="134"/>
    </font>
    <font>
      <b/>
      <sz val="11"/>
      <name val="Arial"/>
      <family val="2"/>
    </font>
    <font>
      <sz val="10"/>
      <color indexed="18"/>
      <name val="Palatino"/>
      <family val="1"/>
    </font>
    <font>
      <sz val="10"/>
      <name val="明朝"/>
      <charset val="134"/>
    </font>
    <font>
      <sz val="12"/>
      <color indexed="12"/>
      <name val="Times New Roman"/>
      <family val="1"/>
    </font>
    <font>
      <b/>
      <sz val="12"/>
      <color indexed="61"/>
      <name val="Tahoma"/>
      <family val="2"/>
    </font>
    <font>
      <b/>
      <sz val="10"/>
      <color indexed="9"/>
      <name val="Arial"/>
      <family val="2"/>
    </font>
    <font>
      <sz val="12"/>
      <name val="Tms Rmn"/>
      <family val="1"/>
    </font>
    <font>
      <sz val="10"/>
      <color indexed="12"/>
      <name val="Arial"/>
      <family val="2"/>
    </font>
    <font>
      <sz val="11"/>
      <name val="俵俽 柧挬"/>
      <charset val="134"/>
    </font>
    <font>
      <b/>
      <sz val="1"/>
      <color indexed="8"/>
      <name val="Courier"/>
      <family val="3"/>
    </font>
    <font>
      <b/>
      <sz val="11"/>
      <name val="Helv"/>
      <family val="2"/>
    </font>
    <font>
      <u/>
      <sz val="11"/>
      <color theme="10"/>
      <name val="宋体"/>
      <family val="3"/>
      <charset val="134"/>
    </font>
    <font>
      <sz val="10"/>
      <name val="奔覆眉"/>
      <charset val="134"/>
    </font>
    <font>
      <sz val="7"/>
      <name val="Times New Roman"/>
      <family val="1"/>
    </font>
    <font>
      <sz val="11"/>
      <name val="明朝"/>
      <charset val="134"/>
    </font>
    <font>
      <b/>
      <sz val="14"/>
      <name val="楷体"/>
      <family val="3"/>
      <charset val="134"/>
    </font>
    <font>
      <sz val="10"/>
      <name val="Geneva"/>
      <family val="1"/>
    </font>
    <font>
      <sz val="7"/>
      <name val="Helv"/>
      <family val="2"/>
    </font>
    <font>
      <b/>
      <sz val="11"/>
      <color indexed="16"/>
      <name val="Times New Roman"/>
      <family val="1"/>
    </font>
    <font>
      <b/>
      <sz val="9"/>
      <color indexed="12"/>
      <name val="Tahoma"/>
      <family val="2"/>
    </font>
    <font>
      <b/>
      <sz val="8"/>
      <color indexed="9"/>
      <name val="Arial"/>
      <family val="2"/>
    </font>
    <font>
      <b/>
      <sz val="10"/>
      <name val="Arial"/>
      <family val="2"/>
    </font>
    <font>
      <sz val="14"/>
      <name val="뼻뮝"/>
      <charset val="134"/>
    </font>
    <font>
      <b/>
      <sz val="13"/>
      <name val="Arial"/>
      <family val="2"/>
    </font>
    <font>
      <sz val="10"/>
      <name val="Palatino"/>
      <family val="1"/>
    </font>
    <font>
      <sz val="10"/>
      <name val="BERNHARD"/>
      <family val="1"/>
    </font>
    <font>
      <sz val="14"/>
      <name val="Times New Roman"/>
      <family val="1"/>
    </font>
    <font>
      <sz val="10"/>
      <color indexed="17"/>
      <name val="宋体"/>
      <family val="3"/>
      <charset val="134"/>
    </font>
    <font>
      <sz val="9"/>
      <color indexed="8"/>
      <name val="Arial"/>
      <family val="2"/>
    </font>
    <font>
      <b/>
      <u val="singleAccounting"/>
      <sz val="10"/>
      <color indexed="18"/>
      <name val="Arial"/>
      <family val="2"/>
    </font>
    <font>
      <u/>
      <sz val="9.9"/>
      <color indexed="36"/>
      <name val="Times New Roman"/>
      <family val="1"/>
    </font>
    <font>
      <b/>
      <i/>
      <sz val="12"/>
      <name val="Times New Roman"/>
      <family val="1"/>
    </font>
    <font>
      <b/>
      <i/>
      <sz val="10"/>
      <name val="Times New Roman"/>
      <family val="1"/>
    </font>
    <font>
      <b/>
      <sz val="13"/>
      <name val="Times New Roman"/>
      <family val="1"/>
    </font>
    <font>
      <i/>
      <sz val="9"/>
      <name val="Times New Roman"/>
      <family val="1"/>
    </font>
    <font>
      <sz val="12"/>
      <name val="楷体"/>
      <family val="3"/>
      <charset val="134"/>
    </font>
    <font>
      <sz val="18"/>
      <name val="Times New Roman"/>
      <family val="1"/>
    </font>
    <font>
      <u/>
      <sz val="11"/>
      <color indexed="12"/>
      <name val="돋움"/>
      <charset val="134"/>
    </font>
    <font>
      <sz val="9"/>
      <name val="Tahoma"/>
      <family val="2"/>
    </font>
    <font>
      <sz val="12"/>
      <color indexed="8"/>
      <name val="Times New Roman"/>
      <family val="1"/>
    </font>
    <font>
      <u/>
      <sz val="12"/>
      <color indexed="12"/>
      <name val="宋体"/>
      <family val="3"/>
      <charset val="134"/>
    </font>
    <font>
      <u/>
      <sz val="9"/>
      <color indexed="12"/>
      <name val="Arial"/>
      <family val="2"/>
    </font>
    <font>
      <b/>
      <sz val="10"/>
      <name val="Helv"/>
      <family val="2"/>
    </font>
    <font>
      <u/>
      <sz val="10"/>
      <color indexed="12"/>
      <name val="Arial"/>
      <family val="2"/>
    </font>
    <font>
      <b/>
      <sz val="9"/>
      <name val="Tahoma"/>
      <family val="2"/>
    </font>
    <font>
      <sz val="10"/>
      <name val="MS Serif"/>
      <family val="1"/>
    </font>
    <font>
      <sz val="11"/>
      <color indexed="12"/>
      <name val="Book Antiqua"/>
      <family val="1"/>
    </font>
    <font>
      <sz val="10"/>
      <color indexed="16"/>
      <name val="MS Serif"/>
      <family val="1"/>
    </font>
    <font>
      <b/>
      <sz val="9"/>
      <name val="Arial"/>
      <family val="2"/>
    </font>
    <font>
      <sz val="12"/>
      <color indexed="39"/>
      <name val="Times New Roman"/>
      <family val="1"/>
    </font>
    <font>
      <b/>
      <sz val="12"/>
      <name val="Helv"/>
      <family val="2"/>
    </font>
    <font>
      <sz val="10.5"/>
      <name val="Times New Roman"/>
      <family val="1"/>
    </font>
    <font>
      <b/>
      <sz val="18"/>
      <name val="Arial"/>
      <family val="2"/>
    </font>
    <font>
      <u/>
      <sz val="8"/>
      <color indexed="12"/>
      <name val="Arial"/>
      <family val="2"/>
    </font>
    <font>
      <u/>
      <sz val="8"/>
      <color indexed="36"/>
      <name val="Arial"/>
      <family val="2"/>
    </font>
    <font>
      <sz val="8"/>
      <color indexed="17"/>
      <name val="Times New Roman"/>
      <family val="1"/>
    </font>
    <font>
      <b/>
      <sz val="9"/>
      <color indexed="63"/>
      <name val="Tahoma"/>
      <family val="2"/>
    </font>
    <font>
      <sz val="12"/>
      <name val="官帕眉"/>
      <charset val="134"/>
    </font>
    <font>
      <b/>
      <sz val="12"/>
      <color indexed="20"/>
      <name val="Tahoma"/>
      <family val="2"/>
    </font>
    <font>
      <sz val="12"/>
      <name val="바탕체"/>
      <charset val="134"/>
    </font>
    <font>
      <sz val="7"/>
      <name val="Small Fonts"/>
      <charset val="134"/>
    </font>
    <font>
      <b/>
      <i/>
      <sz val="16"/>
      <name val="Helv"/>
      <family val="2"/>
    </font>
    <font>
      <b/>
      <i/>
      <sz val="11"/>
      <color indexed="8"/>
      <name val="Times New Roman"/>
      <family val="1"/>
    </font>
    <font>
      <b/>
      <sz val="22"/>
      <color indexed="8"/>
      <name val="Times New Roman"/>
      <family val="1"/>
    </font>
    <font>
      <b/>
      <sz val="26"/>
      <name val="Times New Roman"/>
      <family val="1"/>
    </font>
    <font>
      <b/>
      <sz val="18"/>
      <name val="Times New Roman"/>
      <family val="1"/>
    </font>
    <font>
      <sz val="10"/>
      <name val="Verdana"/>
      <family val="2"/>
    </font>
    <font>
      <sz val="10"/>
      <name val="Tms Rmn"/>
      <family val="1"/>
    </font>
    <font>
      <sz val="10"/>
      <color indexed="12"/>
      <name val="MS Sans Serif"/>
      <family val="2"/>
    </font>
    <font>
      <sz val="8"/>
      <color indexed="16"/>
      <name val="Century Schoolbook"/>
      <family val="1"/>
    </font>
    <font>
      <b/>
      <sz val="9"/>
      <color indexed="8"/>
      <name val="Tahoma"/>
      <family val="2"/>
    </font>
    <font>
      <b/>
      <sz val="14"/>
      <color indexed="9"/>
      <name val="Times New Roman"/>
      <family val="1"/>
    </font>
    <font>
      <sz val="12"/>
      <color indexed="17"/>
      <name val="宋体"/>
      <family val="3"/>
      <charset val="134"/>
    </font>
    <font>
      <b/>
      <sz val="10"/>
      <color indexed="12"/>
      <name val="MS Sans Serif"/>
      <family val="2"/>
    </font>
    <font>
      <b/>
      <sz val="8"/>
      <color indexed="8"/>
      <name val="Helv"/>
      <family val="2"/>
    </font>
    <font>
      <sz val="11"/>
      <color indexed="12"/>
      <name val="Times New Roman"/>
      <family val="1"/>
    </font>
    <font>
      <b/>
      <sz val="18"/>
      <color indexed="62"/>
      <name val="宋体"/>
      <family val="3"/>
      <charset val="134"/>
    </font>
    <font>
      <sz val="10"/>
      <name val="楷体"/>
      <family val="3"/>
      <charset val="134"/>
    </font>
    <font>
      <sz val="10"/>
      <color indexed="20"/>
      <name val="Arial"/>
      <family val="2"/>
    </font>
    <font>
      <sz val="12"/>
      <color indexed="16"/>
      <name val="宋体"/>
      <family val="3"/>
      <charset val="134"/>
    </font>
    <font>
      <sz val="10"/>
      <color indexed="20"/>
      <name val="宋体"/>
      <family val="3"/>
      <charset val="134"/>
    </font>
    <font>
      <sz val="10"/>
      <color indexed="17"/>
      <name val="Arial"/>
      <family val="2"/>
    </font>
    <font>
      <vertAlign val="superscript"/>
      <sz val="10"/>
      <name val="Times New Roman"/>
      <family val="1"/>
    </font>
    <font>
      <vertAlign val="superscript"/>
      <sz val="10"/>
      <name val="宋体"/>
      <family val="3"/>
      <charset val="134"/>
    </font>
    <font>
      <b/>
      <sz val="10"/>
      <color indexed="8"/>
      <name val="宋体"/>
      <family val="3"/>
      <charset val="134"/>
    </font>
    <font>
      <b/>
      <sz val="7"/>
      <name val="Times New Roman"/>
      <family val="1"/>
    </font>
    <font>
      <b/>
      <sz val="12"/>
      <name val="仿宋_GB2312"/>
      <charset val="134"/>
    </font>
    <font>
      <sz val="14"/>
      <name val="Symbol"/>
      <family val="1"/>
      <charset val="2"/>
    </font>
    <font>
      <sz val="12"/>
      <name val="仿宋_GB2312"/>
      <charset val="134"/>
    </font>
    <font>
      <vertAlign val="superscript"/>
      <sz val="12"/>
      <name val="宋体"/>
      <family val="3"/>
      <charset val="134"/>
    </font>
    <font>
      <sz val="12"/>
      <name val="Times New Roman"/>
      <family val="1"/>
    </font>
  </fonts>
  <fills count="53">
    <fill>
      <patternFill patternType="none"/>
    </fill>
    <fill>
      <patternFill patternType="gray125"/>
    </fill>
    <fill>
      <patternFill patternType="solid">
        <fgColor theme="0" tint="-0.1498764000366222"/>
        <bgColor indexed="64"/>
      </patternFill>
    </fill>
    <fill>
      <patternFill patternType="solid">
        <fgColor theme="2"/>
        <bgColor indexed="64"/>
      </patternFill>
    </fill>
    <fill>
      <patternFill patternType="solid">
        <fgColor theme="3" tint="0.79985961485641044"/>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indexed="22"/>
        <bgColor indexed="64"/>
      </patternFill>
    </fill>
    <fill>
      <patternFill patternType="solid">
        <fgColor rgb="FF00B0F0"/>
        <bgColor indexed="64"/>
      </patternFill>
    </fill>
    <fill>
      <patternFill patternType="solid">
        <fgColor theme="8" tint="0.79985961485641044"/>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9" tint="0.79985961485641044"/>
        <bgColor indexed="64"/>
      </patternFill>
    </fill>
    <fill>
      <patternFill patternType="solid">
        <fgColor indexed="42"/>
        <bgColor indexed="64"/>
      </patternFill>
    </fill>
    <fill>
      <patternFill patternType="solid">
        <fgColor indexed="22"/>
        <bgColor indexed="22"/>
      </patternFill>
    </fill>
    <fill>
      <patternFill patternType="solid">
        <fgColor indexed="45"/>
        <bgColor indexed="64"/>
      </patternFill>
    </fill>
    <fill>
      <patternFill patternType="solid">
        <fgColor indexed="9"/>
        <bgColor indexed="64"/>
      </patternFill>
    </fill>
    <fill>
      <patternFill patternType="gray0625">
        <fgColor indexed="10"/>
      </patternFill>
    </fill>
    <fill>
      <patternFill patternType="solid">
        <fgColor indexed="38"/>
        <bgColor indexed="64"/>
      </patternFill>
    </fill>
    <fill>
      <patternFill patternType="gray0625"/>
    </fill>
    <fill>
      <patternFill patternType="solid">
        <fgColor indexed="26"/>
        <bgColor indexed="26"/>
      </patternFill>
    </fill>
    <fill>
      <patternFill patternType="solid">
        <fgColor indexed="65"/>
        <bgColor indexed="64"/>
      </patternFill>
    </fill>
    <fill>
      <patternFill patternType="solid">
        <fgColor indexed="47"/>
        <bgColor indexed="47"/>
      </patternFill>
    </fill>
    <fill>
      <patternFill patternType="solid">
        <fgColor indexed="31"/>
        <bgColor indexed="64"/>
      </patternFill>
    </fill>
    <fill>
      <patternFill patternType="lightUp">
        <fgColor indexed="9"/>
        <bgColor indexed="29"/>
      </patternFill>
    </fill>
    <fill>
      <patternFill patternType="solid">
        <fgColor indexed="62"/>
        <bgColor indexed="64"/>
      </patternFill>
    </fill>
    <fill>
      <patternFill patternType="solid">
        <fgColor indexed="18"/>
        <bgColor indexed="64"/>
      </patternFill>
    </fill>
    <fill>
      <patternFill patternType="solid">
        <fgColor indexed="27"/>
        <bgColor indexed="27"/>
      </patternFill>
    </fill>
    <fill>
      <patternFill patternType="solid">
        <fgColor indexed="43"/>
        <bgColor indexed="64"/>
      </patternFill>
    </fill>
    <fill>
      <patternFill patternType="solid">
        <fgColor indexed="46"/>
        <bgColor indexed="64"/>
      </patternFill>
    </fill>
    <fill>
      <patternFill patternType="solid">
        <fgColor indexed="15"/>
        <bgColor indexed="64"/>
      </patternFill>
    </fill>
    <fill>
      <patternFill patternType="solid">
        <fgColor indexed="23"/>
        <bgColor indexed="64"/>
      </patternFill>
    </fill>
    <fill>
      <patternFill patternType="solid">
        <fgColor indexed="31"/>
        <bgColor indexed="31"/>
      </patternFill>
    </fill>
    <fill>
      <patternFill patternType="solid">
        <fgColor indexed="13"/>
        <bgColor indexed="64"/>
      </patternFill>
    </fill>
    <fill>
      <patternFill patternType="solid">
        <fgColor indexed="25"/>
        <bgColor indexed="25"/>
      </patternFill>
    </fill>
    <fill>
      <patternFill patternType="solid">
        <fgColor indexed="54"/>
        <bgColor indexed="54"/>
      </patternFill>
    </fill>
    <fill>
      <patternFill patternType="solid">
        <fgColor indexed="44"/>
        <bgColor indexed="44"/>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26"/>
        <bgColor indexed="64"/>
      </patternFill>
    </fill>
    <fill>
      <patternFill patternType="solid">
        <fgColor indexed="12"/>
        <bgColor indexed="64"/>
      </patternFill>
    </fill>
    <fill>
      <patternFill patternType="solid">
        <fgColor indexed="21"/>
        <bgColor indexed="64"/>
      </patternFill>
    </fill>
    <fill>
      <patternFill patternType="solid">
        <fgColor indexed="32"/>
        <bgColor indexed="64"/>
      </patternFill>
    </fill>
    <fill>
      <patternFill patternType="lightUp">
        <fgColor indexed="9"/>
        <bgColor indexed="55"/>
      </patternFill>
    </fill>
    <fill>
      <patternFill patternType="mediumGray">
        <fgColor indexed="22"/>
      </patternFill>
    </fill>
    <fill>
      <patternFill patternType="solid">
        <fgColor indexed="63"/>
        <bgColor indexed="64"/>
      </patternFill>
    </fill>
    <fill>
      <patternFill patternType="solid">
        <fgColor indexed="54"/>
        <bgColor indexed="64"/>
      </patternFill>
    </fill>
    <fill>
      <patternFill patternType="solid">
        <fgColor indexed="27"/>
        <bgColor indexed="64"/>
      </patternFill>
    </fill>
    <fill>
      <patternFill patternType="solid">
        <fgColor indexed="45"/>
        <bgColor indexed="45"/>
      </patternFill>
    </fill>
    <fill>
      <patternFill patternType="lightUp">
        <fgColor indexed="9"/>
        <bgColor indexed="22"/>
      </patternFill>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
      <left style="medium">
        <color rgb="FF0070C0"/>
      </left>
      <right style="medium">
        <color rgb="FF0070C0"/>
      </right>
      <top style="medium">
        <color rgb="FF0070C0"/>
      </top>
      <bottom style="medium">
        <color rgb="FF0070C0"/>
      </bottom>
      <diagonal/>
    </border>
    <border>
      <left/>
      <right/>
      <top/>
      <bottom style="thin">
        <color indexed="8"/>
      </bottom>
      <diagonal/>
    </border>
    <border>
      <left/>
      <right style="medium">
        <color auto="1"/>
      </right>
      <top/>
      <bottom/>
      <diagonal/>
    </border>
    <border>
      <left/>
      <right/>
      <top style="medium">
        <color auto="1"/>
      </top>
      <bottom style="medium">
        <color auto="1"/>
      </bottom>
      <diagonal/>
    </border>
    <border>
      <left/>
      <right/>
      <top style="hair">
        <color indexed="20"/>
      </top>
      <bottom style="hair">
        <color indexed="20"/>
      </bottom>
      <diagonal/>
    </border>
    <border>
      <left/>
      <right/>
      <top/>
      <bottom style="medium">
        <color indexed="18"/>
      </bottom>
      <diagonal/>
    </border>
    <border>
      <left/>
      <right/>
      <top style="thin">
        <color auto="1"/>
      </top>
      <bottom style="double">
        <color auto="1"/>
      </bottom>
      <diagonal/>
    </border>
    <border>
      <left/>
      <right/>
      <top/>
      <bottom style="double">
        <color auto="1"/>
      </bottom>
      <diagonal/>
    </border>
    <border>
      <left style="medium">
        <color indexed="9"/>
      </left>
      <right style="medium">
        <color indexed="9"/>
      </right>
      <top/>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top style="thin">
        <color indexed="8"/>
      </top>
      <bottom style="thin">
        <color indexed="8"/>
      </bottom>
      <diagonal/>
    </border>
    <border>
      <left/>
      <right/>
      <top/>
      <bottom style="thin">
        <color indexed="44"/>
      </bottom>
      <diagonal/>
    </border>
    <border>
      <left/>
      <right style="thin">
        <color indexed="63"/>
      </right>
      <top style="thin">
        <color indexed="63"/>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bottom style="hair">
        <color indexed="20"/>
      </bottom>
      <diagonal/>
    </border>
    <border>
      <left/>
      <right/>
      <top style="thin">
        <color indexed="8"/>
      </top>
      <bottom/>
      <diagonal/>
    </border>
    <border>
      <left style="double">
        <color indexed="12"/>
      </left>
      <right style="double">
        <color indexed="12"/>
      </right>
      <top style="double">
        <color indexed="12"/>
      </top>
      <bottom style="dotted">
        <color indexed="12"/>
      </bottom>
      <diagonal/>
    </border>
    <border>
      <left style="hair">
        <color auto="1"/>
      </left>
      <right style="hair">
        <color auto="1"/>
      </right>
      <top style="hair">
        <color auto="1"/>
      </top>
      <bottom style="hair">
        <color auto="1"/>
      </bottom>
      <diagonal/>
    </border>
    <border>
      <left style="thick">
        <color indexed="12"/>
      </left>
      <right style="thick">
        <color indexed="12"/>
      </right>
      <top style="thick">
        <color indexed="12"/>
      </top>
      <bottom/>
      <diagonal/>
    </border>
    <border>
      <left style="thin">
        <color auto="1"/>
      </left>
      <right style="thin">
        <color auto="1"/>
      </right>
      <top style="medium">
        <color indexed="64"/>
      </top>
      <bottom/>
      <diagonal/>
    </border>
  </borders>
  <cellStyleXfs count="1631">
    <xf numFmtId="0" fontId="0" fillId="0" borderId="0" applyNumberFormat="0" applyFill="0" applyBorder="0" applyAlignment="0" applyProtection="0"/>
    <xf numFmtId="0" fontId="56" fillId="0" borderId="0"/>
    <xf numFmtId="0" fontId="56" fillId="0" borderId="0"/>
    <xf numFmtId="0" fontId="56" fillId="0" borderId="0"/>
    <xf numFmtId="0" fontId="56" fillId="0" borderId="0"/>
    <xf numFmtId="0" fontId="200" fillId="0" borderId="0"/>
    <xf numFmtId="180" fontId="58" fillId="0" borderId="0"/>
    <xf numFmtId="0" fontId="56" fillId="0" borderId="0"/>
    <xf numFmtId="189" fontId="56" fillId="0" borderId="0"/>
    <xf numFmtId="0" fontId="56" fillId="0" borderId="0"/>
    <xf numFmtId="0" fontId="56" fillId="0" borderId="0"/>
    <xf numFmtId="0" fontId="56" fillId="0" borderId="0"/>
    <xf numFmtId="0" fontId="56" fillId="0" borderId="0"/>
    <xf numFmtId="0" fontId="24" fillId="0" borderId="0">
      <protection locked="0"/>
    </xf>
    <xf numFmtId="0" fontId="59" fillId="14" borderId="0" applyNumberFormat="0" applyBorder="0" applyAlignment="0" applyProtection="0">
      <alignment vertical="center"/>
    </xf>
    <xf numFmtId="0" fontId="24" fillId="0" borderId="0">
      <protection locked="0"/>
    </xf>
    <xf numFmtId="0" fontId="60" fillId="15" borderId="0" applyNumberFormat="0" applyBorder="0" applyAlignment="0" applyProtection="0"/>
    <xf numFmtId="183" fontId="56" fillId="0" borderId="0" applyFont="0" applyFill="0" applyBorder="0" applyAlignment="0" applyProtection="0"/>
    <xf numFmtId="37" fontId="200" fillId="0" borderId="1" applyFont="0" applyFill="0" applyBorder="0" applyAlignment="0" applyProtection="0"/>
    <xf numFmtId="182" fontId="56" fillId="0" borderId="0" applyFill="0" applyBorder="0" applyAlignment="0"/>
    <xf numFmtId="0" fontId="56" fillId="0" borderId="0"/>
    <xf numFmtId="0" fontId="56" fillId="0" borderId="0"/>
    <xf numFmtId="0" fontId="56" fillId="0" borderId="0"/>
    <xf numFmtId="0" fontId="56" fillId="0" borderId="0"/>
    <xf numFmtId="0" fontId="200" fillId="0" borderId="0"/>
    <xf numFmtId="43" fontId="200" fillId="0" borderId="0" applyFont="0" applyFill="0" applyBorder="0" applyAlignment="0" applyProtection="0">
      <alignment vertical="center"/>
    </xf>
    <xf numFmtId="0" fontId="56" fillId="0" borderId="0"/>
    <xf numFmtId="0" fontId="56" fillId="0" borderId="0"/>
    <xf numFmtId="0" fontId="56" fillId="0" borderId="0"/>
    <xf numFmtId="0" fontId="56" fillId="0" borderId="0"/>
    <xf numFmtId="0" fontId="56" fillId="0" borderId="0"/>
    <xf numFmtId="187" fontId="13" fillId="0" borderId="0"/>
    <xf numFmtId="9" fontId="200" fillId="0" borderId="0" applyFont="0" applyFill="0" applyBorder="0" applyAlignment="0" applyProtection="0"/>
    <xf numFmtId="189" fontId="200" fillId="0" borderId="0" applyNumberFormat="0" applyFill="0" applyBorder="0" applyAlignment="0" applyProtection="0"/>
    <xf numFmtId="0" fontId="56" fillId="0" borderId="0">
      <protection locked="0"/>
    </xf>
    <xf numFmtId="0" fontId="13" fillId="0" borderId="0">
      <alignment horizontal="left"/>
    </xf>
    <xf numFmtId="0" fontId="56" fillId="0" borderId="0"/>
    <xf numFmtId="0" fontId="61" fillId="0" borderId="0">
      <alignment vertical="center"/>
    </xf>
    <xf numFmtId="0" fontId="56" fillId="0" borderId="0"/>
    <xf numFmtId="191" fontId="62" fillId="0" borderId="0" applyFill="0" applyBorder="0" applyAlignment="0"/>
    <xf numFmtId="0" fontId="56" fillId="0" borderId="0"/>
    <xf numFmtId="189" fontId="2" fillId="0" borderId="0" applyFont="0" applyFill="0" applyBorder="0" applyAlignment="0" applyProtection="0"/>
    <xf numFmtId="0" fontId="56" fillId="0" borderId="0"/>
    <xf numFmtId="0" fontId="56" fillId="0" borderId="0"/>
    <xf numFmtId="0" fontId="31" fillId="0" borderId="0"/>
    <xf numFmtId="24" fontId="63" fillId="0" borderId="0" applyFont="0" applyFill="0" applyBorder="0" applyAlignment="0" applyProtection="0"/>
    <xf numFmtId="0" fontId="56" fillId="0" borderId="0"/>
    <xf numFmtId="0" fontId="56" fillId="0" borderId="0"/>
    <xf numFmtId="0" fontId="56" fillId="0" borderId="0"/>
    <xf numFmtId="0" fontId="64" fillId="16" borderId="0" applyNumberFormat="0" applyBorder="0" applyAlignment="0" applyProtection="0">
      <alignment vertical="center"/>
    </xf>
    <xf numFmtId="0" fontId="65" fillId="0" borderId="0" applyNumberFormat="0" applyFill="0" applyBorder="0" applyAlignment="0" applyProtection="0"/>
    <xf numFmtId="185" fontId="56" fillId="0" borderId="0"/>
    <xf numFmtId="9" fontId="31" fillId="0" borderId="0" applyFont="0" applyFill="0" applyBorder="0" applyAlignment="0" applyProtection="0"/>
    <xf numFmtId="0" fontId="59" fillId="14" borderId="0" applyNumberFormat="0" applyBorder="0" applyAlignment="0" applyProtection="0">
      <alignment vertical="center"/>
    </xf>
    <xf numFmtId="0" fontId="66" fillId="0" borderId="43" applyNumberFormat="0" applyFill="0" applyProtection="0">
      <alignment horizontal="centerContinuous"/>
    </xf>
    <xf numFmtId="189" fontId="2" fillId="0" borderId="0"/>
    <xf numFmtId="0" fontId="56" fillId="0" borderId="0"/>
    <xf numFmtId="185" fontId="56" fillId="0" borderId="0"/>
    <xf numFmtId="0" fontId="56" fillId="0" borderId="0"/>
    <xf numFmtId="9" fontId="200" fillId="0" borderId="0" applyFont="0" applyFill="0" applyBorder="0" applyAlignment="0" applyProtection="0"/>
    <xf numFmtId="41" fontId="56" fillId="0" borderId="0" applyFont="0" applyFill="0" applyBorder="0" applyAlignment="0" applyProtection="0"/>
    <xf numFmtId="187" fontId="13" fillId="0" borderId="0"/>
    <xf numFmtId="0" fontId="56" fillId="0" borderId="0"/>
    <xf numFmtId="0" fontId="56" fillId="0" borderId="0"/>
    <xf numFmtId="0" fontId="56" fillId="0" borderId="0"/>
    <xf numFmtId="0" fontId="56" fillId="0" borderId="0"/>
    <xf numFmtId="0" fontId="56" fillId="0" borderId="0"/>
    <xf numFmtId="0" fontId="56" fillId="0" borderId="0"/>
    <xf numFmtId="191" fontId="62" fillId="0" borderId="0" applyFill="0" applyBorder="0" applyAlignment="0"/>
    <xf numFmtId="0" fontId="56" fillId="0" borderId="0"/>
    <xf numFmtId="0" fontId="56" fillId="0" borderId="0">
      <protection locked="0"/>
    </xf>
    <xf numFmtId="0" fontId="56" fillId="0" borderId="0"/>
    <xf numFmtId="0" fontId="56" fillId="0" borderId="0"/>
    <xf numFmtId="0" fontId="56" fillId="0" borderId="0"/>
    <xf numFmtId="0" fontId="56" fillId="0" borderId="0"/>
    <xf numFmtId="0" fontId="67" fillId="0" borderId="0" applyNumberFormat="0" applyFill="0" applyBorder="0" applyAlignment="0" applyProtection="0"/>
    <xf numFmtId="0" fontId="64" fillId="16" borderId="0" applyNumberFormat="0" applyBorder="0" applyAlignment="0" applyProtection="0">
      <alignment vertical="center"/>
    </xf>
    <xf numFmtId="0" fontId="59" fillId="14" borderId="0" applyNumberFormat="0" applyBorder="0" applyAlignment="0" applyProtection="0">
      <alignment vertical="center"/>
    </xf>
    <xf numFmtId="0" fontId="31" fillId="0" borderId="0"/>
    <xf numFmtId="39" fontId="2" fillId="0" borderId="0" applyFont="0" applyFill="0" applyBorder="0" applyAlignment="0" applyProtection="0"/>
    <xf numFmtId="0" fontId="56" fillId="0" borderId="0"/>
    <xf numFmtId="0" fontId="200" fillId="0" borderId="0">
      <alignment horizontal="centerContinuous"/>
    </xf>
    <xf numFmtId="0" fontId="56" fillId="0" borderId="0"/>
    <xf numFmtId="0" fontId="56" fillId="0" borderId="0"/>
    <xf numFmtId="0" fontId="56" fillId="0" borderId="0"/>
    <xf numFmtId="0" fontId="56" fillId="0" borderId="0"/>
    <xf numFmtId="181" fontId="68" fillId="0" borderId="0"/>
    <xf numFmtId="0" fontId="200" fillId="0" borderId="0" applyNumberFormat="0" applyFill="0" applyProtection="0">
      <alignment horizontal="centerContinuous"/>
    </xf>
    <xf numFmtId="0" fontId="56" fillId="0" borderId="0"/>
    <xf numFmtId="0" fontId="56" fillId="0" borderId="0"/>
    <xf numFmtId="185" fontId="56" fillId="0" borderId="0"/>
    <xf numFmtId="0" fontId="56" fillId="0" borderId="0"/>
    <xf numFmtId="0" fontId="56" fillId="0" borderId="0"/>
    <xf numFmtId="202" fontId="62" fillId="0" borderId="0" applyFill="0" applyBorder="0" applyAlignment="0"/>
    <xf numFmtId="0" fontId="56" fillId="0" borderId="0"/>
    <xf numFmtId="0" fontId="69" fillId="0" borderId="0"/>
    <xf numFmtId="0" fontId="56" fillId="0" borderId="0"/>
    <xf numFmtId="0" fontId="56" fillId="0" borderId="0"/>
    <xf numFmtId="0" fontId="56" fillId="0" borderId="0"/>
    <xf numFmtId="0" fontId="56" fillId="0" borderId="0"/>
    <xf numFmtId="0" fontId="56" fillId="0" borderId="0"/>
    <xf numFmtId="0" fontId="56" fillId="0" borderId="0"/>
    <xf numFmtId="41" fontId="56" fillId="0" borderId="0" applyFont="0" applyFill="0" applyBorder="0" applyAlignment="0" applyProtection="0"/>
    <xf numFmtId="0" fontId="70" fillId="0" borderId="0" applyNumberFormat="0" applyFont="0" applyFill="0" applyBorder="0" applyAlignment="0" applyProtection="0">
      <alignment horizontal="left"/>
    </xf>
    <xf numFmtId="0" fontId="56" fillId="0" borderId="0"/>
    <xf numFmtId="185" fontId="56" fillId="0" borderId="0"/>
    <xf numFmtId="0" fontId="56" fillId="0" borderId="0"/>
    <xf numFmtId="0" fontId="56" fillId="0" borderId="0"/>
    <xf numFmtId="0" fontId="56" fillId="0" borderId="0"/>
    <xf numFmtId="189" fontId="2" fillId="0" borderId="0"/>
    <xf numFmtId="0" fontId="56" fillId="0" borderId="0"/>
    <xf numFmtId="3" fontId="2" fillId="0" borderId="0" applyFont="0" applyFill="0" applyBorder="0" applyAlignment="0" applyProtection="0"/>
    <xf numFmtId="185" fontId="56" fillId="0" borderId="0"/>
    <xf numFmtId="0" fontId="56" fillId="0" borderId="0"/>
    <xf numFmtId="185" fontId="56" fillId="0" borderId="0"/>
    <xf numFmtId="0" fontId="56" fillId="0" borderId="0"/>
    <xf numFmtId="211" fontId="56" fillId="0" borderId="0">
      <protection locked="0"/>
    </xf>
    <xf numFmtId="0" fontId="56" fillId="0" borderId="0"/>
    <xf numFmtId="0" fontId="56" fillId="0" borderId="0"/>
    <xf numFmtId="0" fontId="56" fillId="0" borderId="0"/>
    <xf numFmtId="211" fontId="56" fillId="0" borderId="0">
      <protection locked="0"/>
    </xf>
    <xf numFmtId="37" fontId="71" fillId="17" borderId="44">
      <alignment horizontal="right"/>
    </xf>
    <xf numFmtId="0" fontId="200" fillId="0" borderId="0"/>
    <xf numFmtId="193" fontId="72" fillId="0" borderId="0"/>
    <xf numFmtId="185" fontId="56" fillId="0" borderId="0"/>
    <xf numFmtId="0" fontId="56" fillId="0" borderId="0"/>
    <xf numFmtId="226" fontId="200" fillId="0" borderId="0" applyFont="0" applyFill="0" applyBorder="0" applyAlignment="0" applyProtection="0"/>
    <xf numFmtId="0" fontId="56" fillId="0" borderId="0"/>
    <xf numFmtId="226" fontId="200" fillId="0" borderId="23"/>
    <xf numFmtId="0" fontId="56" fillId="0" borderId="0"/>
    <xf numFmtId="0" fontId="56" fillId="0" borderId="0"/>
    <xf numFmtId="0" fontId="73" fillId="0" borderId="45" applyNumberFormat="0" applyAlignment="0" applyProtection="0">
      <alignment horizontal="left" vertical="center"/>
    </xf>
    <xf numFmtId="0" fontId="59" fillId="14" borderId="0" applyNumberFormat="0" applyBorder="0" applyAlignment="0" applyProtection="0">
      <alignment vertical="center"/>
    </xf>
    <xf numFmtId="225" fontId="200" fillId="0" borderId="0" applyFont="0" applyFill="0" applyBorder="0" applyAlignment="0" applyProtection="0">
      <alignment vertical="center"/>
    </xf>
    <xf numFmtId="0" fontId="31" fillId="0" borderId="0"/>
    <xf numFmtId="0" fontId="56" fillId="0" borderId="0"/>
    <xf numFmtId="185" fontId="56" fillId="0" borderId="0"/>
    <xf numFmtId="9" fontId="2" fillId="0" borderId="0" applyFont="0" applyFill="0" applyBorder="0" applyAlignment="0" applyProtection="0"/>
    <xf numFmtId="185" fontId="56" fillId="0" borderId="0"/>
    <xf numFmtId="0" fontId="56" fillId="0" borderId="0"/>
    <xf numFmtId="189" fontId="74" fillId="0" borderId="0"/>
    <xf numFmtId="0" fontId="56" fillId="0" borderId="0"/>
    <xf numFmtId="215" fontId="200" fillId="0" borderId="0" applyFont="0" applyFill="0" applyBorder="0" applyAlignment="0" applyProtection="0"/>
    <xf numFmtId="0" fontId="56" fillId="0" borderId="0"/>
    <xf numFmtId="0" fontId="56" fillId="0" borderId="0"/>
    <xf numFmtId="0" fontId="75" fillId="18" borderId="0">
      <alignment horizontal="right"/>
    </xf>
    <xf numFmtId="187" fontId="200" fillId="0" borderId="0" applyFont="0" applyFill="0" applyBorder="0" applyAlignment="0" applyProtection="0"/>
    <xf numFmtId="185" fontId="56" fillId="0" borderId="0"/>
    <xf numFmtId="229" fontId="72" fillId="0" borderId="0"/>
    <xf numFmtId="0" fontId="56" fillId="0" borderId="0"/>
    <xf numFmtId="0" fontId="76" fillId="0" borderId="43">
      <alignment horizontal="centerContinuous"/>
    </xf>
    <xf numFmtId="203" fontId="2" fillId="0" borderId="0" applyFill="0" applyBorder="0" applyProtection="0">
      <alignment horizontal="right"/>
    </xf>
    <xf numFmtId="0" fontId="77" fillId="0" borderId="0">
      <protection locked="0"/>
    </xf>
    <xf numFmtId="37" fontId="72" fillId="0" borderId="0"/>
    <xf numFmtId="185" fontId="56" fillId="0" borderId="0"/>
    <xf numFmtId="0" fontId="56" fillId="0" borderId="0">
      <protection locked="0"/>
    </xf>
    <xf numFmtId="0" fontId="78" fillId="0" borderId="0">
      <alignment vertical="top"/>
    </xf>
    <xf numFmtId="211" fontId="56" fillId="0" borderId="0">
      <protection locked="0"/>
    </xf>
    <xf numFmtId="0" fontId="56" fillId="0" borderId="0">
      <protection locked="0"/>
    </xf>
    <xf numFmtId="2" fontId="200" fillId="0" borderId="0" applyFont="0" applyFill="0" applyBorder="0" applyAlignment="0" applyProtection="0"/>
    <xf numFmtId="13" fontId="56" fillId="0" borderId="0" applyFont="0" applyFill="0" applyProtection="0"/>
    <xf numFmtId="0" fontId="56" fillId="0" borderId="0" applyFont="0" applyFill="0" applyBorder="0" applyAlignment="0" applyProtection="0"/>
    <xf numFmtId="226" fontId="200" fillId="0" borderId="0" applyFont="0" applyFill="0" applyBorder="0" applyAlignment="0" applyProtection="0"/>
    <xf numFmtId="185" fontId="56" fillId="0" borderId="0"/>
    <xf numFmtId="185" fontId="56" fillId="0" borderId="0"/>
    <xf numFmtId="0" fontId="79" fillId="0" borderId="0" applyFont="0" applyFill="0" applyBorder="0" applyAlignment="0" applyProtection="0"/>
    <xf numFmtId="0" fontId="200" fillId="0" borderId="0"/>
    <xf numFmtId="230" fontId="80" fillId="0" borderId="0" applyFont="0" applyFill="0" applyBorder="0" applyAlignment="0" applyProtection="0"/>
    <xf numFmtId="185" fontId="56" fillId="0" borderId="0"/>
    <xf numFmtId="0" fontId="79" fillId="0" borderId="0" applyFont="0" applyFill="0" applyBorder="0" applyAlignment="0" applyProtection="0"/>
    <xf numFmtId="185" fontId="56" fillId="0" borderId="0"/>
    <xf numFmtId="0" fontId="31" fillId="0" borderId="0"/>
    <xf numFmtId="0" fontId="56" fillId="0" borderId="0"/>
    <xf numFmtId="0" fontId="81" fillId="15" borderId="0" applyNumberFormat="0" applyBorder="0" applyAlignment="0" applyProtection="0"/>
    <xf numFmtId="40" fontId="80" fillId="0" borderId="0" applyFont="0" applyFill="0" applyBorder="0" applyAlignment="0" applyProtection="0"/>
    <xf numFmtId="10" fontId="63" fillId="0" borderId="0" applyFont="0" applyFill="0" applyBorder="0" applyAlignment="0" applyProtection="0"/>
    <xf numFmtId="0" fontId="82" fillId="0" borderId="0" applyNumberFormat="0" applyFill="0">
      <alignment horizontal="left" vertical="center"/>
    </xf>
    <xf numFmtId="0" fontId="200" fillId="0" borderId="0"/>
    <xf numFmtId="0" fontId="56" fillId="0" borderId="0"/>
    <xf numFmtId="0" fontId="56" fillId="0" borderId="0">
      <protection locked="0"/>
    </xf>
    <xf numFmtId="185" fontId="56" fillId="0" borderId="0"/>
    <xf numFmtId="38" fontId="80" fillId="0" borderId="0" applyFont="0" applyFill="0" applyBorder="0" applyAlignment="0" applyProtection="0"/>
    <xf numFmtId="0" fontId="56" fillId="0" borderId="0"/>
    <xf numFmtId="0" fontId="56" fillId="0" borderId="0"/>
    <xf numFmtId="0" fontId="200" fillId="0" borderId="0"/>
    <xf numFmtId="0" fontId="56" fillId="0" borderId="0"/>
    <xf numFmtId="185" fontId="56" fillId="0" borderId="0"/>
    <xf numFmtId="0" fontId="56" fillId="0" borderId="0"/>
    <xf numFmtId="0" fontId="56" fillId="0" borderId="0"/>
    <xf numFmtId="0" fontId="56" fillId="0" borderId="0"/>
    <xf numFmtId="0" fontId="31" fillId="0" borderId="0"/>
    <xf numFmtId="0" fontId="56" fillId="0" borderId="0">
      <protection locked="0"/>
    </xf>
    <xf numFmtId="43" fontId="57" fillId="0" borderId="0" applyFont="0" applyFill="0" applyBorder="0" applyAlignment="0" applyProtection="0">
      <alignment vertical="center"/>
    </xf>
    <xf numFmtId="49" fontId="2" fillId="0" borderId="0" applyProtection="0">
      <alignment horizontal="left"/>
    </xf>
    <xf numFmtId="233" fontId="56" fillId="0" borderId="0" applyFont="0" applyFill="0" applyBorder="0" applyAlignment="0" applyProtection="0"/>
    <xf numFmtId="43" fontId="61" fillId="0" borderId="0" applyFont="0" applyFill="0" applyBorder="0" applyAlignment="0" applyProtection="0"/>
    <xf numFmtId="198" fontId="58" fillId="0" borderId="0" applyFont="0" applyFill="0" applyBorder="0" applyAlignment="0" applyProtection="0"/>
    <xf numFmtId="0" fontId="56" fillId="0" borderId="0"/>
    <xf numFmtId="49" fontId="2" fillId="0" borderId="0" applyProtection="0">
      <alignment horizontal="left"/>
    </xf>
    <xf numFmtId="0" fontId="56" fillId="0" borderId="0"/>
    <xf numFmtId="0" fontId="56" fillId="0" borderId="0"/>
    <xf numFmtId="0" fontId="56" fillId="0" borderId="0"/>
    <xf numFmtId="0" fontId="200" fillId="0" borderId="0">
      <alignment horizontal="centerContinuous"/>
    </xf>
    <xf numFmtId="0" fontId="83" fillId="0" borderId="0" applyNumberFormat="0" applyFill="0" applyBorder="0" applyAlignment="0" applyProtection="0"/>
    <xf numFmtId="0" fontId="56" fillId="0" borderId="0"/>
    <xf numFmtId="228" fontId="56" fillId="0" borderId="0" applyFont="0" applyFill="0" applyBorder="0" applyAlignment="0" applyProtection="0"/>
    <xf numFmtId="0" fontId="31" fillId="0" borderId="0"/>
    <xf numFmtId="0" fontId="56" fillId="0" borderId="0">
      <protection locked="0"/>
    </xf>
    <xf numFmtId="0" fontId="56" fillId="0" borderId="0"/>
    <xf numFmtId="0" fontId="56" fillId="0" borderId="0"/>
    <xf numFmtId="185" fontId="56" fillId="0" borderId="0"/>
    <xf numFmtId="0" fontId="62" fillId="0" borderId="0"/>
    <xf numFmtId="0" fontId="31" fillId="0" borderId="0"/>
    <xf numFmtId="0" fontId="56" fillId="0" borderId="0"/>
    <xf numFmtId="0" fontId="31" fillId="0" borderId="0"/>
    <xf numFmtId="0" fontId="84" fillId="0" borderId="0" applyNumberFormat="0" applyFill="0" applyBorder="0" applyProtection="0">
      <alignment vertical="top"/>
    </xf>
    <xf numFmtId="185" fontId="56" fillId="0" borderId="0"/>
    <xf numFmtId="185" fontId="56" fillId="0" borderId="0"/>
    <xf numFmtId="0" fontId="56" fillId="0" borderId="0" applyNumberFormat="0" applyFill="0" applyBorder="0" applyAlignment="0" applyProtection="0"/>
    <xf numFmtId="0" fontId="56" fillId="0" borderId="0" applyNumberFormat="0" applyFill="0" applyBorder="0" applyAlignment="0" applyProtection="0"/>
    <xf numFmtId="235" fontId="56" fillId="0" borderId="0" applyFont="0" applyFill="0" applyBorder="0" applyAlignment="0" applyProtection="0"/>
    <xf numFmtId="185" fontId="56" fillId="0" borderId="0"/>
    <xf numFmtId="0" fontId="56" fillId="0" borderId="0"/>
    <xf numFmtId="0" fontId="56" fillId="0" borderId="0"/>
    <xf numFmtId="0" fontId="85" fillId="0" borderId="1" applyNumberFormat="0" applyFill="0" applyProtection="0">
      <alignment horizontal="center"/>
    </xf>
    <xf numFmtId="185" fontId="56" fillId="0" borderId="0"/>
    <xf numFmtId="0" fontId="56" fillId="0" borderId="0"/>
    <xf numFmtId="0" fontId="56" fillId="0" borderId="0"/>
    <xf numFmtId="0" fontId="64" fillId="16" borderId="0" applyNumberFormat="0" applyBorder="0" applyAlignment="0" applyProtection="0">
      <alignment vertical="center"/>
    </xf>
    <xf numFmtId="0" fontId="56" fillId="0" borderId="0"/>
    <xf numFmtId="185" fontId="56" fillId="0" borderId="0"/>
    <xf numFmtId="0" fontId="56" fillId="0" borderId="0"/>
    <xf numFmtId="185" fontId="56" fillId="0" borderId="0"/>
    <xf numFmtId="0" fontId="56" fillId="0" borderId="0"/>
    <xf numFmtId="0" fontId="200" fillId="0" borderId="0"/>
    <xf numFmtId="185" fontId="56" fillId="0" borderId="0"/>
    <xf numFmtId="0" fontId="56" fillId="0" borderId="0"/>
    <xf numFmtId="185" fontId="56" fillId="0" borderId="0"/>
    <xf numFmtId="0" fontId="56" fillId="0" borderId="0"/>
    <xf numFmtId="185" fontId="56" fillId="0" borderId="0"/>
    <xf numFmtId="2" fontId="86" fillId="0" borderId="0" applyProtection="0"/>
    <xf numFmtId="0" fontId="56" fillId="0" borderId="0"/>
    <xf numFmtId="0" fontId="56" fillId="0" borderId="0"/>
    <xf numFmtId="0" fontId="56" fillId="0" borderId="0"/>
    <xf numFmtId="0" fontId="56" fillId="0" borderId="0"/>
    <xf numFmtId="0" fontId="24" fillId="0" borderId="0">
      <protection locked="0"/>
    </xf>
    <xf numFmtId="0" fontId="24" fillId="0" borderId="0">
      <protection locked="0"/>
    </xf>
    <xf numFmtId="0" fontId="56" fillId="0" borderId="0"/>
    <xf numFmtId="0" fontId="56" fillId="0" borderId="0"/>
    <xf numFmtId="0" fontId="200" fillId="0" borderId="0" applyNumberFormat="0" applyFill="0" applyProtection="0">
      <alignment horizontal="centerContinuous"/>
    </xf>
    <xf numFmtId="193" fontId="72" fillId="0" borderId="0"/>
    <xf numFmtId="18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4" fillId="16" borderId="0" applyNumberFormat="0" applyBorder="0" applyAlignment="0" applyProtection="0">
      <alignment vertical="center"/>
    </xf>
    <xf numFmtId="0" fontId="56" fillId="0" borderId="0"/>
    <xf numFmtId="185" fontId="56" fillId="0" borderId="0"/>
    <xf numFmtId="0" fontId="56" fillId="0" borderId="0"/>
    <xf numFmtId="185" fontId="56" fillId="0" borderId="0"/>
    <xf numFmtId="0" fontId="56" fillId="0" borderId="0"/>
    <xf numFmtId="185" fontId="56" fillId="0" borderId="0"/>
    <xf numFmtId="0" fontId="56" fillId="0" borderId="0"/>
    <xf numFmtId="238" fontId="2" fillId="0" borderId="0" applyFill="0" applyBorder="0" applyProtection="0">
      <alignment horizontal="right"/>
    </xf>
    <xf numFmtId="0" fontId="56" fillId="0" borderId="0"/>
    <xf numFmtId="0" fontId="56" fillId="0" borderId="0"/>
    <xf numFmtId="0" fontId="87" fillId="0" borderId="0"/>
    <xf numFmtId="185" fontId="56" fillId="0" borderId="0"/>
    <xf numFmtId="185" fontId="56" fillId="0" borderId="0"/>
    <xf numFmtId="0" fontId="56" fillId="0" borderId="0"/>
    <xf numFmtId="199" fontId="88" fillId="0" borderId="0" applyFont="0" applyFill="0" applyBorder="0" applyAlignment="0" applyProtection="0"/>
    <xf numFmtId="0" fontId="56" fillId="0" borderId="0"/>
    <xf numFmtId="0" fontId="56" fillId="0" borderId="0"/>
    <xf numFmtId="0" fontId="56" fillId="0" borderId="0"/>
    <xf numFmtId="0" fontId="56" fillId="0" borderId="0"/>
    <xf numFmtId="0" fontId="200" fillId="0" borderId="0"/>
    <xf numFmtId="0" fontId="56" fillId="0" borderId="0"/>
    <xf numFmtId="185" fontId="56" fillId="0" borderId="0"/>
    <xf numFmtId="185" fontId="56" fillId="0" borderId="0"/>
    <xf numFmtId="0" fontId="56" fillId="0" borderId="0"/>
    <xf numFmtId="0" fontId="56" fillId="0" borderId="0"/>
    <xf numFmtId="0" fontId="56" fillId="0" borderId="0"/>
    <xf numFmtId="0" fontId="31" fillId="0" borderId="0"/>
    <xf numFmtId="0" fontId="56" fillId="0" borderId="0"/>
    <xf numFmtId="0" fontId="89" fillId="0" borderId="0" applyProtection="0"/>
    <xf numFmtId="0" fontId="56" fillId="0" borderId="0"/>
    <xf numFmtId="0" fontId="56" fillId="0" borderId="0"/>
    <xf numFmtId="0" fontId="56" fillId="0" borderId="0"/>
    <xf numFmtId="239" fontId="56" fillId="0" borderId="0" applyFont="0" applyFill="0" applyBorder="0" applyAlignment="0" applyProtection="0"/>
    <xf numFmtId="0" fontId="31" fillId="0" borderId="0"/>
    <xf numFmtId="185" fontId="56" fillId="0" borderId="0"/>
    <xf numFmtId="0" fontId="56" fillId="0" borderId="0"/>
    <xf numFmtId="0" fontId="56" fillId="0" borderId="0"/>
    <xf numFmtId="0" fontId="56" fillId="0" borderId="0"/>
    <xf numFmtId="0" fontId="56" fillId="0" borderId="0">
      <protection locked="0"/>
    </xf>
    <xf numFmtId="0" fontId="56" fillId="0" borderId="0"/>
    <xf numFmtId="0" fontId="56" fillId="0" borderId="0"/>
    <xf numFmtId="0" fontId="56" fillId="0" borderId="0"/>
    <xf numFmtId="49" fontId="90" fillId="0" borderId="0">
      <alignment horizontal="justify" vertical="center" wrapText="1"/>
    </xf>
    <xf numFmtId="0"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0" fontId="56" fillId="0" borderId="0"/>
    <xf numFmtId="185" fontId="56" fillId="0" borderId="0"/>
    <xf numFmtId="0" fontId="56" fillId="0" borderId="0"/>
    <xf numFmtId="219"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193" fontId="72" fillId="0" borderId="0"/>
    <xf numFmtId="0" fontId="56" fillId="0" borderId="0"/>
    <xf numFmtId="0" fontId="56" fillId="0" borderId="0"/>
    <xf numFmtId="0" fontId="56" fillId="0" borderId="0"/>
    <xf numFmtId="37" fontId="91" fillId="19" borderId="46">
      <alignment horizontal="right" vertical="center"/>
      <protection locked="0"/>
    </xf>
    <xf numFmtId="0" fontId="56" fillId="0" borderId="0"/>
    <xf numFmtId="0" fontId="56" fillId="0" borderId="0"/>
    <xf numFmtId="0" fontId="56" fillId="0" borderId="0"/>
    <xf numFmtId="0" fontId="56" fillId="0" borderId="0"/>
    <xf numFmtId="0" fontId="56" fillId="0" borderId="0"/>
    <xf numFmtId="185" fontId="56" fillId="0" borderId="0"/>
    <xf numFmtId="0" fontId="56" fillId="0" borderId="0"/>
    <xf numFmtId="0" fontId="56" fillId="0" borderId="0"/>
    <xf numFmtId="0" fontId="56" fillId="0" borderId="0"/>
    <xf numFmtId="0" fontId="56" fillId="0" borderId="0"/>
    <xf numFmtId="185" fontId="56" fillId="0" borderId="0"/>
    <xf numFmtId="0" fontId="56" fillId="0" borderId="0"/>
    <xf numFmtId="185" fontId="56" fillId="0" borderId="0"/>
    <xf numFmtId="0" fontId="56" fillId="0" borderId="0"/>
    <xf numFmtId="0" fontId="56" fillId="0" borderId="0"/>
    <xf numFmtId="0" fontId="92" fillId="0" borderId="0" applyFill="0" applyBorder="0">
      <alignment horizontal="right"/>
    </xf>
    <xf numFmtId="0" fontId="56" fillId="0" borderId="0"/>
    <xf numFmtId="0" fontId="56" fillId="0" borderId="0"/>
    <xf numFmtId="0" fontId="64" fillId="16" borderId="0" applyNumberFormat="0" applyBorder="0" applyAlignment="0" applyProtection="0">
      <alignment vertical="center"/>
    </xf>
    <xf numFmtId="0" fontId="56" fillId="0" borderId="0"/>
    <xf numFmtId="185" fontId="56" fillId="0" borderId="0"/>
    <xf numFmtId="0" fontId="81" fillId="15" borderId="0" applyNumberFormat="0" applyBorder="0" applyAlignment="0" applyProtection="0"/>
    <xf numFmtId="0" fontId="56" fillId="0" borderId="0"/>
    <xf numFmtId="242" fontId="56" fillId="0" borderId="0"/>
    <xf numFmtId="0" fontId="56" fillId="0" borderId="0"/>
    <xf numFmtId="0" fontId="56" fillId="0" borderId="0"/>
    <xf numFmtId="0" fontId="56" fillId="0" borderId="0"/>
    <xf numFmtId="0" fontId="56" fillId="0" borderId="0"/>
    <xf numFmtId="0" fontId="64" fillId="16" borderId="0" applyNumberFormat="0" applyBorder="0" applyAlignment="0" applyProtection="0">
      <alignment vertical="center"/>
    </xf>
    <xf numFmtId="0" fontId="56" fillId="0" borderId="0"/>
    <xf numFmtId="0" fontId="56" fillId="0" borderId="0"/>
    <xf numFmtId="0" fontId="56" fillId="0" borderId="0"/>
    <xf numFmtId="0" fontId="93" fillId="0" borderId="0" applyNumberFormat="0" applyFill="0" applyBorder="0" applyAlignment="0" applyProtection="0">
      <alignment vertical="top"/>
      <protection locked="0"/>
    </xf>
    <xf numFmtId="241" fontId="94" fillId="0" borderId="0" applyFont="0" applyFill="0" applyBorder="0" applyAlignment="0" applyProtection="0"/>
    <xf numFmtId="0" fontId="56" fillId="0" borderId="0"/>
    <xf numFmtId="0" fontId="56" fillId="0" borderId="0"/>
    <xf numFmtId="0" fontId="56" fillId="0" borderId="0"/>
    <xf numFmtId="0" fontId="56" fillId="0" borderId="0"/>
    <xf numFmtId="15" fontId="70" fillId="0" borderId="0" applyFont="0" applyFill="0" applyBorder="0" applyAlignment="0" applyProtection="0"/>
    <xf numFmtId="0" fontId="56" fillId="0" borderId="0"/>
    <xf numFmtId="0" fontId="56" fillId="0" borderId="0"/>
    <xf numFmtId="0" fontId="200" fillId="0" borderId="0" applyNumberFormat="0" applyFill="0" applyBorder="0" applyAlignment="0" applyProtection="0"/>
    <xf numFmtId="0" fontId="56" fillId="0" borderId="0"/>
    <xf numFmtId="0" fontId="200" fillId="0" borderId="0" applyNumberFormat="0" applyFill="0" applyProtection="0">
      <alignment horizontal="centerContinuous"/>
    </xf>
    <xf numFmtId="0" fontId="56" fillId="0" borderId="0"/>
    <xf numFmtId="0" fontId="56" fillId="0" borderId="0"/>
    <xf numFmtId="0" fontId="95" fillId="16" borderId="0" applyNumberFormat="0" applyBorder="0" applyAlignment="0" applyProtection="0">
      <alignment vertical="center"/>
    </xf>
    <xf numFmtId="0" fontId="56" fillId="0" borderId="0"/>
    <xf numFmtId="0" fontId="56" fillId="0" borderId="0">
      <protection locked="0"/>
    </xf>
    <xf numFmtId="0" fontId="56" fillId="0" borderId="0"/>
    <xf numFmtId="0" fontId="66" fillId="0" borderId="47" applyNumberFormat="0" applyFill="0" applyProtection="0">
      <alignment horizontal="center"/>
    </xf>
    <xf numFmtId="185" fontId="56" fillId="0" borderId="0"/>
    <xf numFmtId="0" fontId="56" fillId="0" borderId="0"/>
    <xf numFmtId="0" fontId="56" fillId="0" borderId="0"/>
    <xf numFmtId="40" fontId="96" fillId="17" borderId="0">
      <alignment horizontal="right"/>
    </xf>
    <xf numFmtId="0" fontId="56" fillId="0" borderId="0">
      <protection locked="0"/>
    </xf>
    <xf numFmtId="0" fontId="56" fillId="0" borderId="0"/>
    <xf numFmtId="0" fontId="56" fillId="0" borderId="0"/>
    <xf numFmtId="185" fontId="56" fillId="0" borderId="0"/>
    <xf numFmtId="0" fontId="56" fillId="0" borderId="0"/>
    <xf numFmtId="0" fontId="56" fillId="0" borderId="0"/>
    <xf numFmtId="0" fontId="75" fillId="0" borderId="0"/>
    <xf numFmtId="0" fontId="97" fillId="0" borderId="0" applyNumberFormat="0" applyFill="0" applyBorder="0" applyAlignment="0" applyProtection="0"/>
    <xf numFmtId="0" fontId="56" fillId="0" borderId="0"/>
    <xf numFmtId="227" fontId="2" fillId="0" borderId="0" applyFont="0" applyFill="0" applyBorder="0" applyAlignment="0" applyProtection="0"/>
    <xf numFmtId="0" fontId="56" fillId="0" borderId="0"/>
    <xf numFmtId="0" fontId="56" fillId="0" borderId="0"/>
    <xf numFmtId="0" fontId="56" fillId="0" borderId="0"/>
    <xf numFmtId="245" fontId="56" fillId="0" borderId="0" applyFont="0" applyFill="0" applyBorder="0" applyAlignment="0" applyProtection="0"/>
    <xf numFmtId="0" fontId="56" fillId="0" borderId="0">
      <protection locked="0"/>
    </xf>
    <xf numFmtId="0" fontId="56" fillId="0" borderId="0"/>
    <xf numFmtId="0" fontId="24" fillId="0" borderId="0"/>
    <xf numFmtId="185" fontId="56" fillId="0" borderId="0"/>
    <xf numFmtId="0" fontId="56" fillId="0" borderId="0"/>
    <xf numFmtId="39" fontId="56" fillId="0" borderId="0" applyFont="0" applyFill="0" applyBorder="0" applyAlignment="0" applyProtection="0"/>
    <xf numFmtId="0" fontId="56" fillId="0" borderId="0"/>
    <xf numFmtId="0" fontId="24" fillId="0" borderId="0">
      <protection locked="0"/>
    </xf>
    <xf numFmtId="0" fontId="56" fillId="0" borderId="0"/>
    <xf numFmtId="0" fontId="56" fillId="0" borderId="0"/>
    <xf numFmtId="0" fontId="56" fillId="0" borderId="0"/>
    <xf numFmtId="0" fontId="56" fillId="0" borderId="0"/>
    <xf numFmtId="0" fontId="56" fillId="0" borderId="0"/>
    <xf numFmtId="0" fontId="86" fillId="0" borderId="48" applyProtection="0"/>
    <xf numFmtId="0" fontId="31" fillId="0" borderId="0"/>
    <xf numFmtId="0" fontId="56" fillId="0" borderId="0"/>
    <xf numFmtId="49" fontId="78" fillId="0" borderId="0" applyFill="0" applyBorder="0" applyAlignment="0"/>
    <xf numFmtId="0" fontId="56" fillId="0" borderId="0"/>
    <xf numFmtId="0" fontId="56" fillId="0" borderId="0">
      <protection locked="0"/>
    </xf>
    <xf numFmtId="0" fontId="56" fillId="0" borderId="0"/>
    <xf numFmtId="0" fontId="56" fillId="0" borderId="0"/>
    <xf numFmtId="185" fontId="56" fillId="0" borderId="0"/>
    <xf numFmtId="0" fontId="56" fillId="0" borderId="0"/>
    <xf numFmtId="0" fontId="56" fillId="0" borderId="0"/>
    <xf numFmtId="0" fontId="56" fillId="0" borderId="0"/>
    <xf numFmtId="0" fontId="24" fillId="0" borderId="0"/>
    <xf numFmtId="185" fontId="56" fillId="0" borderId="0"/>
    <xf numFmtId="0" fontId="56" fillId="0" borderId="0"/>
    <xf numFmtId="0" fontId="98"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187" fontId="13" fillId="0" borderId="0"/>
    <xf numFmtId="185" fontId="56" fillId="0" borderId="0"/>
    <xf numFmtId="0" fontId="56" fillId="0" borderId="0"/>
    <xf numFmtId="0" fontId="56" fillId="0" borderId="0"/>
    <xf numFmtId="0" fontId="56" fillId="0" borderId="0"/>
    <xf numFmtId="0" fontId="56" fillId="0" borderId="0"/>
    <xf numFmtId="0" fontId="56" fillId="0" borderId="0"/>
    <xf numFmtId="189" fontId="62" fillId="0" borderId="0" applyFill="0" applyBorder="0" applyAlignment="0"/>
    <xf numFmtId="0" fontId="56" fillId="0" borderId="0"/>
    <xf numFmtId="0" fontId="56" fillId="0" borderId="0"/>
    <xf numFmtId="0" fontId="56" fillId="0" borderId="0"/>
    <xf numFmtId="185" fontId="56" fillId="0" borderId="0"/>
    <xf numFmtId="0" fontId="56" fillId="0" borderId="0"/>
    <xf numFmtId="0" fontId="56" fillId="0" borderId="0"/>
    <xf numFmtId="187" fontId="13" fillId="0" borderId="0"/>
    <xf numFmtId="0" fontId="56" fillId="0" borderId="0"/>
    <xf numFmtId="185" fontId="56" fillId="0" borderId="0"/>
    <xf numFmtId="0" fontId="56" fillId="0" borderId="0"/>
    <xf numFmtId="0" fontId="2" fillId="0" borderId="0"/>
    <xf numFmtId="185" fontId="56" fillId="0" borderId="0"/>
    <xf numFmtId="0" fontId="56" fillId="0" borderId="0"/>
    <xf numFmtId="0" fontId="56" fillId="0" borderId="0"/>
    <xf numFmtId="0" fontId="57" fillId="0" borderId="0">
      <alignment vertical="center"/>
    </xf>
    <xf numFmtId="0" fontId="56" fillId="0" borderId="0"/>
    <xf numFmtId="0" fontId="56" fillId="0" borderId="0"/>
    <xf numFmtId="199" fontId="99" fillId="0" borderId="23" applyAlignment="0" applyProtection="0"/>
    <xf numFmtId="0" fontId="56" fillId="0" borderId="0"/>
    <xf numFmtId="0" fontId="56" fillId="0" borderId="0"/>
    <xf numFmtId="0" fontId="56" fillId="0" borderId="0"/>
    <xf numFmtId="0" fontId="56" fillId="0" borderId="0">
      <protection locked="0"/>
    </xf>
    <xf numFmtId="0" fontId="56" fillId="0" borderId="0"/>
    <xf numFmtId="246" fontId="200" fillId="0" borderId="0" applyFont="0" applyFill="0" applyBorder="0" applyAlignment="0" applyProtection="0"/>
    <xf numFmtId="0" fontId="56" fillId="0" borderId="0"/>
    <xf numFmtId="0" fontId="56" fillId="0" borderId="0"/>
    <xf numFmtId="0" fontId="56" fillId="0" borderId="0"/>
    <xf numFmtId="189" fontId="74" fillId="0" borderId="0"/>
    <xf numFmtId="0" fontId="56" fillId="0" borderId="0"/>
    <xf numFmtId="193" fontId="72" fillId="0" borderId="0"/>
    <xf numFmtId="0" fontId="56" fillId="0" borderId="0"/>
    <xf numFmtId="0" fontId="62" fillId="0" borderId="0"/>
    <xf numFmtId="0" fontId="56" fillId="0" borderId="0"/>
    <xf numFmtId="0" fontId="56" fillId="0" borderId="0"/>
    <xf numFmtId="196" fontId="56" fillId="0" borderId="0"/>
    <xf numFmtId="0" fontId="56" fillId="0" borderId="0"/>
    <xf numFmtId="185" fontId="56" fillId="0" borderId="0"/>
    <xf numFmtId="0" fontId="56" fillId="0" borderId="0"/>
    <xf numFmtId="0" fontId="56" fillId="0" borderId="0"/>
    <xf numFmtId="0" fontId="56" fillId="0" borderId="0"/>
    <xf numFmtId="0" fontId="56" fillId="0" borderId="0"/>
    <xf numFmtId="196" fontId="56" fillId="0" borderId="0"/>
    <xf numFmtId="0" fontId="56" fillId="0" borderId="0"/>
    <xf numFmtId="0" fontId="31" fillId="0" borderId="0"/>
    <xf numFmtId="0" fontId="56" fillId="0" borderId="0"/>
    <xf numFmtId="185" fontId="56" fillId="0" borderId="0"/>
    <xf numFmtId="0" fontId="56" fillId="0" borderId="0"/>
    <xf numFmtId="0" fontId="56" fillId="0" borderId="0"/>
    <xf numFmtId="0" fontId="56" fillId="0" borderId="0"/>
    <xf numFmtId="0" fontId="100" fillId="20" borderId="17">
      <protection locked="0"/>
    </xf>
    <xf numFmtId="0" fontId="56" fillId="0" borderId="0"/>
    <xf numFmtId="189" fontId="62" fillId="0" borderId="0" applyFill="0" applyBorder="0" applyAlignment="0"/>
    <xf numFmtId="0" fontId="56" fillId="0" borderId="0"/>
    <xf numFmtId="0" fontId="56" fillId="0" borderId="0"/>
    <xf numFmtId="0" fontId="56" fillId="0" borderId="0">
      <protection locked="0"/>
    </xf>
    <xf numFmtId="0" fontId="56" fillId="0" borderId="0"/>
    <xf numFmtId="185" fontId="56" fillId="0" borderId="0"/>
    <xf numFmtId="0" fontId="101" fillId="0" borderId="0">
      <alignment horizontal="center" vertical="center"/>
    </xf>
    <xf numFmtId="0" fontId="56" fillId="0" borderId="0"/>
    <xf numFmtId="0" fontId="56" fillId="0" borderId="0"/>
    <xf numFmtId="0" fontId="56" fillId="0" borderId="0"/>
    <xf numFmtId="185" fontId="56" fillId="0" borderId="0"/>
    <xf numFmtId="0" fontId="20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0" fontId="56" fillId="0" borderId="0"/>
    <xf numFmtId="196"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0" fontId="64" fillId="16" borderId="0" applyNumberFormat="0" applyBorder="0" applyAlignment="0" applyProtection="0">
      <alignment vertical="center"/>
    </xf>
    <xf numFmtId="0" fontId="56" fillId="0" borderId="0"/>
    <xf numFmtId="0" fontId="56" fillId="0" borderId="0"/>
    <xf numFmtId="0" fontId="64" fillId="16" borderId="0" applyNumberFormat="0" applyBorder="0" applyAlignment="0" applyProtection="0">
      <alignment vertical="center"/>
    </xf>
    <xf numFmtId="0" fontId="56" fillId="0" borderId="0"/>
    <xf numFmtId="0" fontId="56" fillId="0" borderId="0"/>
    <xf numFmtId="0" fontId="62" fillId="0" borderId="0"/>
    <xf numFmtId="0" fontId="56" fillId="0" borderId="0"/>
    <xf numFmtId="0" fontId="31" fillId="0" borderId="0"/>
    <xf numFmtId="0" fontId="56" fillId="0" borderId="0"/>
    <xf numFmtId="0" fontId="102" fillId="0" borderId="0" applyFill="0" applyBorder="0" applyProtection="0">
      <alignment horizontal="left" vertical="top"/>
    </xf>
    <xf numFmtId="0" fontId="56" fillId="0" borderId="0"/>
    <xf numFmtId="185" fontId="56" fillId="0" borderId="0"/>
    <xf numFmtId="0" fontId="56" fillId="0" borderId="0"/>
    <xf numFmtId="0" fontId="56" fillId="0" borderId="0"/>
    <xf numFmtId="0" fontId="56" fillId="0" borderId="0"/>
    <xf numFmtId="0" fontId="56" fillId="0" borderId="0" applyNumberFormat="0" applyFill="0" applyBorder="0" applyAlignment="0" applyProtection="0"/>
    <xf numFmtId="0" fontId="56" fillId="0" borderId="0"/>
    <xf numFmtId="0" fontId="56" fillId="0" borderId="0"/>
    <xf numFmtId="243" fontId="56" fillId="0" borderId="41" applyFont="0" applyFill="0" applyBorder="0" applyAlignment="0" applyProtection="0">
      <protection locked="0"/>
    </xf>
    <xf numFmtId="0" fontId="56" fillId="0" borderId="0"/>
    <xf numFmtId="0" fontId="64" fillId="16" borderId="0" applyNumberFormat="0" applyBorder="0" applyAlignment="0" applyProtection="0">
      <alignment vertical="center"/>
    </xf>
    <xf numFmtId="0" fontId="56" fillId="0" borderId="0"/>
    <xf numFmtId="0" fontId="200" fillId="0" borderId="0"/>
    <xf numFmtId="0" fontId="74" fillId="8" borderId="2"/>
    <xf numFmtId="0" fontId="56" fillId="0" borderId="0"/>
    <xf numFmtId="0" fontId="200" fillId="0" borderId="0"/>
    <xf numFmtId="0" fontId="56" fillId="0" borderId="0"/>
    <xf numFmtId="0" fontId="56" fillId="0" borderId="0"/>
    <xf numFmtId="0" fontId="56" fillId="0" borderId="0"/>
    <xf numFmtId="9" fontId="31" fillId="0" borderId="0" applyFont="0" applyFill="0" applyBorder="0" applyAlignment="0" applyProtection="0"/>
    <xf numFmtId="0" fontId="56" fillId="0" borderId="0"/>
    <xf numFmtId="0" fontId="76" fillId="0" borderId="0" applyNumberFormat="0" applyAlignment="0"/>
    <xf numFmtId="0" fontId="56" fillId="0" borderId="0"/>
    <xf numFmtId="0" fontId="200" fillId="0" borderId="0">
      <alignment horizontal="centerContinuous"/>
    </xf>
    <xf numFmtId="0" fontId="56" fillId="0" borderId="0"/>
    <xf numFmtId="0" fontId="56" fillId="0" borderId="0"/>
    <xf numFmtId="0" fontId="56" fillId="0" borderId="0"/>
    <xf numFmtId="185" fontId="56" fillId="0" borderId="0"/>
    <xf numFmtId="0" fontId="56" fillId="0" borderId="0"/>
    <xf numFmtId="0" fontId="56" fillId="0" borderId="0"/>
    <xf numFmtId="0" fontId="56" fillId="0" borderId="0"/>
    <xf numFmtId="0" fontId="31" fillId="0" borderId="0" applyNumberFormat="0" applyFont="0"/>
    <xf numFmtId="0" fontId="56" fillId="0" borderId="0"/>
    <xf numFmtId="0" fontId="56" fillId="0" borderId="0"/>
    <xf numFmtId="0" fontId="56" fillId="0" borderId="0"/>
    <xf numFmtId="185" fontId="56" fillId="0" borderId="0"/>
    <xf numFmtId="250" fontId="103" fillId="0" borderId="0" applyFill="0" applyBorder="0">
      <alignment horizontal="right"/>
    </xf>
    <xf numFmtId="0" fontId="56" fillId="0" borderId="0"/>
    <xf numFmtId="185" fontId="56" fillId="0" borderId="0"/>
    <xf numFmtId="0" fontId="60" fillId="21" borderId="0" applyNumberFormat="0" applyBorder="0" applyAlignment="0" applyProtection="0"/>
    <xf numFmtId="185" fontId="56" fillId="0" borderId="0"/>
    <xf numFmtId="211" fontId="56" fillId="0" borderId="0">
      <protection locked="0"/>
    </xf>
    <xf numFmtId="0" fontId="56" fillId="0" borderId="0"/>
    <xf numFmtId="185" fontId="56" fillId="0" borderId="0"/>
    <xf numFmtId="0" fontId="56" fillId="0" borderId="0"/>
    <xf numFmtId="185" fontId="56" fillId="0" borderId="0"/>
    <xf numFmtId="0" fontId="200" fillId="0" borderId="0">
      <alignment horizontal="centerContinuous"/>
    </xf>
    <xf numFmtId="0" fontId="56" fillId="0" borderId="0"/>
    <xf numFmtId="0" fontId="56" fillId="0" borderId="0">
      <protection locked="0"/>
    </xf>
    <xf numFmtId="0" fontId="200" fillId="0" borderId="0">
      <alignment horizontal="centerContinuous"/>
    </xf>
    <xf numFmtId="0" fontId="56" fillId="0" borderId="0"/>
    <xf numFmtId="0" fontId="56" fillId="0" borderId="0"/>
    <xf numFmtId="0" fontId="56" fillId="0" borderId="0"/>
    <xf numFmtId="0" fontId="31" fillId="0" borderId="0" applyNumberFormat="0" applyFill="0" applyBorder="0" applyAlignment="0" applyProtection="0"/>
    <xf numFmtId="0" fontId="56" fillId="0" borderId="0"/>
    <xf numFmtId="0" fontId="68" fillId="22" borderId="0"/>
    <xf numFmtId="0" fontId="24" fillId="0" borderId="0"/>
    <xf numFmtId="0" fontId="56" fillId="0" borderId="0"/>
    <xf numFmtId="0" fontId="31" fillId="0" borderId="0"/>
    <xf numFmtId="0" fontId="64" fillId="16" borderId="0" applyNumberFormat="0" applyBorder="0" applyAlignment="0" applyProtection="0">
      <alignment vertical="center"/>
    </xf>
    <xf numFmtId="0" fontId="56" fillId="0" borderId="0"/>
    <xf numFmtId="0" fontId="56" fillId="0" borderId="0">
      <protection locked="0"/>
    </xf>
    <xf numFmtId="0" fontId="57" fillId="0" borderId="0">
      <alignment vertical="center"/>
    </xf>
    <xf numFmtId="0" fontId="56" fillId="0" borderId="0"/>
    <xf numFmtId="185" fontId="56" fillId="0" borderId="0"/>
    <xf numFmtId="185" fontId="56" fillId="0" borderId="0"/>
    <xf numFmtId="0" fontId="56" fillId="0" borderId="0"/>
    <xf numFmtId="185" fontId="56" fillId="0" borderId="0"/>
    <xf numFmtId="43" fontId="200" fillId="0" borderId="0" applyFont="0" applyFill="0" applyBorder="0" applyAlignment="0" applyProtection="0"/>
    <xf numFmtId="0" fontId="56" fillId="0" borderId="0"/>
    <xf numFmtId="0" fontId="62" fillId="0" borderId="0"/>
    <xf numFmtId="205" fontId="104" fillId="0" borderId="0" applyFill="0" applyBorder="0" applyProtection="0">
      <alignment horizontal="center"/>
    </xf>
    <xf numFmtId="0" fontId="56" fillId="0" borderId="0"/>
    <xf numFmtId="187" fontId="13" fillId="0" borderId="0"/>
    <xf numFmtId="0" fontId="56" fillId="0" borderId="0"/>
    <xf numFmtId="0" fontId="60" fillId="23" borderId="0" applyNumberFormat="0" applyBorder="0" applyAlignment="0" applyProtection="0"/>
    <xf numFmtId="193" fontId="72" fillId="0" borderId="0"/>
    <xf numFmtId="0" fontId="56" fillId="0" borderId="0"/>
    <xf numFmtId="0" fontId="56" fillId="0" borderId="0"/>
    <xf numFmtId="0" fontId="56" fillId="0" borderId="0"/>
    <xf numFmtId="0" fontId="56" fillId="0" borderId="0"/>
    <xf numFmtId="0" fontId="56" fillId="0" borderId="0"/>
    <xf numFmtId="185" fontId="56" fillId="0" borderId="0"/>
    <xf numFmtId="0" fontId="92" fillId="24" borderId="0" applyNumberFormat="0" applyFont="0" applyBorder="0" applyAlignment="0" applyProtection="0">
      <alignment horizontal="right"/>
    </xf>
    <xf numFmtId="0" fontId="56" fillId="0" borderId="0"/>
    <xf numFmtId="185" fontId="56" fillId="0" borderId="0"/>
    <xf numFmtId="0" fontId="56" fillId="0" borderId="0"/>
    <xf numFmtId="185" fontId="56" fillId="0" borderId="0"/>
    <xf numFmtId="0" fontId="56" fillId="0" borderId="0"/>
    <xf numFmtId="185" fontId="56" fillId="0" borderId="0"/>
    <xf numFmtId="0" fontId="56" fillId="0" borderId="0"/>
    <xf numFmtId="185" fontId="56" fillId="0" borderId="0"/>
    <xf numFmtId="0" fontId="56" fillId="0" borderId="0"/>
    <xf numFmtId="0" fontId="56" fillId="0" borderId="0"/>
    <xf numFmtId="0" fontId="56" fillId="0" borderId="0">
      <protection locked="0"/>
    </xf>
    <xf numFmtId="252" fontId="58" fillId="0" borderId="0" applyFont="0" applyFill="0" applyBorder="0" applyProtection="0">
      <alignment horizontal="right"/>
    </xf>
    <xf numFmtId="0" fontId="56" fillId="0" borderId="0"/>
    <xf numFmtId="0" fontId="56" fillId="0" borderId="0">
      <protection locked="0"/>
    </xf>
    <xf numFmtId="0" fontId="56" fillId="0" borderId="0"/>
    <xf numFmtId="0" fontId="56" fillId="0" borderId="0"/>
    <xf numFmtId="0" fontId="56" fillId="0" borderId="0"/>
    <xf numFmtId="0" fontId="56" fillId="0" borderId="0"/>
    <xf numFmtId="0" fontId="56" fillId="0" borderId="0"/>
    <xf numFmtId="206" fontId="56" fillId="0" borderId="0" applyFont="0" applyFill="0" applyBorder="0" applyAlignment="0" applyProtection="0"/>
    <xf numFmtId="0" fontId="56" fillId="0" borderId="0"/>
    <xf numFmtId="0" fontId="56" fillId="0" borderId="0"/>
    <xf numFmtId="0" fontId="56" fillId="0" borderId="0"/>
    <xf numFmtId="0" fontId="66" fillId="0" borderId="0" applyNumberFormat="0" applyFill="0" applyBorder="0" applyProtection="0">
      <alignment horizontal="left"/>
    </xf>
    <xf numFmtId="0" fontId="56" fillId="0" borderId="0"/>
    <xf numFmtId="0" fontId="56" fillId="0" borderId="0"/>
    <xf numFmtId="0" fontId="56" fillId="0" borderId="0"/>
    <xf numFmtId="0" fontId="56" fillId="0" borderId="0"/>
    <xf numFmtId="0" fontId="84" fillId="0" borderId="0" applyNumberFormat="0" applyFill="0" applyBorder="0" applyAlignment="0" applyProtection="0">
      <alignment vertical="top"/>
    </xf>
    <xf numFmtId="0" fontId="56" fillId="0" borderId="0"/>
    <xf numFmtId="0" fontId="56" fillId="0" borderId="0"/>
    <xf numFmtId="0" fontId="56" fillId="0" borderId="0"/>
    <xf numFmtId="185" fontId="56" fillId="0" borderId="0"/>
    <xf numFmtId="0" fontId="105" fillId="0" borderId="0" applyNumberFormat="0" applyFill="0" applyBorder="0" applyAlignment="0" applyProtection="0">
      <alignment vertical="top"/>
      <protection locked="0"/>
    </xf>
    <xf numFmtId="254" fontId="56" fillId="0" borderId="0" applyFont="0" applyFill="0" applyBorder="0" applyAlignment="0" applyProtection="0"/>
    <xf numFmtId="0" fontId="56" fillId="0" borderId="0"/>
    <xf numFmtId="184" fontId="2" fillId="0" borderId="0"/>
    <xf numFmtId="0" fontId="56" fillId="0" borderId="0">
      <protection locked="0"/>
    </xf>
    <xf numFmtId="0" fontId="56" fillId="0" borderId="0"/>
    <xf numFmtId="0" fontId="56" fillId="0" borderId="0"/>
    <xf numFmtId="0" fontId="56" fillId="0" borderId="0"/>
    <xf numFmtId="0" fontId="56" fillId="0" borderId="0"/>
    <xf numFmtId="0" fontId="56" fillId="0" borderId="0"/>
    <xf numFmtId="232" fontId="56" fillId="0" borderId="0" applyFont="0" applyFill="0" applyBorder="0" applyAlignment="0" applyProtection="0"/>
    <xf numFmtId="0" fontId="56" fillId="0" borderId="0"/>
    <xf numFmtId="18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2" fillId="0" borderId="0"/>
    <xf numFmtId="14" fontId="106" fillId="0" borderId="0">
      <alignment horizontal="center" wrapText="1"/>
      <protection locked="0"/>
    </xf>
    <xf numFmtId="0" fontId="56" fillId="0" borderId="0"/>
    <xf numFmtId="0" fontId="56" fillId="0" borderId="0"/>
    <xf numFmtId="0" fontId="56" fillId="0" borderId="0"/>
    <xf numFmtId="255" fontId="104" fillId="0" borderId="0" applyFill="0" applyBorder="0" applyProtection="0">
      <alignment horizontal="center"/>
    </xf>
    <xf numFmtId="0" fontId="56" fillId="0" borderId="0"/>
    <xf numFmtId="185" fontId="56" fillId="0" borderId="0"/>
    <xf numFmtId="0" fontId="56" fillId="0" borderId="0"/>
    <xf numFmtId="185" fontId="56" fillId="0" borderId="0"/>
    <xf numFmtId="0" fontId="56" fillId="0" borderId="0"/>
    <xf numFmtId="0" fontId="56" fillId="0" borderId="0"/>
    <xf numFmtId="0" fontId="56" fillId="0" borderId="0"/>
    <xf numFmtId="185" fontId="56" fillId="0" borderId="0"/>
    <xf numFmtId="0" fontId="56" fillId="0" borderId="0"/>
    <xf numFmtId="185" fontId="56" fillId="0" borderId="0"/>
    <xf numFmtId="189" fontId="62" fillId="0" borderId="0" applyFill="0" applyBorder="0" applyAlignment="0"/>
    <xf numFmtId="0" fontId="56" fillId="0" borderId="0"/>
    <xf numFmtId="185" fontId="56" fillId="0" borderId="0"/>
    <xf numFmtId="0" fontId="56" fillId="0" borderId="0"/>
    <xf numFmtId="0" fontId="56" fillId="0" borderId="0"/>
    <xf numFmtId="185" fontId="56" fillId="0" borderId="0"/>
    <xf numFmtId="0" fontId="56" fillId="0" borderId="0"/>
    <xf numFmtId="202" fontId="107" fillId="0" borderId="0" applyFont="0" applyFill="0" applyBorder="0" applyAlignment="0" applyProtection="0"/>
    <xf numFmtId="0" fontId="56" fillId="0" borderId="0"/>
    <xf numFmtId="185" fontId="56" fillId="0" borderId="0"/>
    <xf numFmtId="0" fontId="56" fillId="0" borderId="0"/>
    <xf numFmtId="0" fontId="56" fillId="0" borderId="0"/>
    <xf numFmtId="9" fontId="3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 fontId="108" fillId="0" borderId="0"/>
    <xf numFmtId="0" fontId="56" fillId="0" borderId="0"/>
    <xf numFmtId="0" fontId="56" fillId="0" borderId="0"/>
    <xf numFmtId="0" fontId="56" fillId="0" borderId="0"/>
    <xf numFmtId="185" fontId="56" fillId="0" borderId="0"/>
    <xf numFmtId="0" fontId="56" fillId="0" borderId="0"/>
    <xf numFmtId="0" fontId="31" fillId="0" borderId="0"/>
    <xf numFmtId="199" fontId="200" fillId="0" borderId="49" applyNumberFormat="0" applyFont="0" applyFill="0" applyAlignment="0" applyProtection="0"/>
    <xf numFmtId="0" fontId="56" fillId="0" borderId="0"/>
    <xf numFmtId="0" fontId="200" fillId="0" borderId="0"/>
    <xf numFmtId="0" fontId="200" fillId="0" borderId="0"/>
    <xf numFmtId="0" fontId="109" fillId="25" borderId="0" applyNumberFormat="0" applyBorder="0" applyAlignment="0" applyProtection="0"/>
    <xf numFmtId="256" fontId="56" fillId="0" borderId="0" applyFont="0" applyFill="0" applyBorder="0" applyAlignment="0" applyProtection="0"/>
    <xf numFmtId="0" fontId="56" fillId="0" borderId="0"/>
    <xf numFmtId="185" fontId="56" fillId="0" borderId="0"/>
    <xf numFmtId="0" fontId="56" fillId="0" borderId="0"/>
    <xf numFmtId="0" fontId="62" fillId="0" borderId="0"/>
    <xf numFmtId="0" fontId="62" fillId="0" borderId="0"/>
    <xf numFmtId="0" fontId="56" fillId="0" borderId="0"/>
    <xf numFmtId="0" fontId="110" fillId="0" borderId="0" applyNumberFormat="0" applyFill="0" applyBorder="0" applyAlignment="0" applyProtection="0"/>
    <xf numFmtId="259" fontId="111" fillId="0" borderId="0"/>
    <xf numFmtId="0" fontId="56" fillId="0" borderId="0"/>
    <xf numFmtId="0" fontId="78" fillId="0" borderId="0">
      <alignment vertical="top"/>
    </xf>
    <xf numFmtId="185" fontId="56" fillId="0" borderId="0"/>
    <xf numFmtId="0" fontId="200" fillId="0" borderId="0" applyNumberFormat="0" applyFill="0" applyBorder="0" applyAlignment="0" applyProtection="0"/>
    <xf numFmtId="0" fontId="200" fillId="0" borderId="0" applyNumberFormat="0" applyFill="0" applyBorder="0" applyAlignment="0" applyProtection="0"/>
    <xf numFmtId="0" fontId="112" fillId="0" borderId="0"/>
    <xf numFmtId="0" fontId="78" fillId="0" borderId="0">
      <alignment vertical="top"/>
    </xf>
    <xf numFmtId="0" fontId="200" fillId="0" borderId="0"/>
    <xf numFmtId="0" fontId="56" fillId="0" borderId="0"/>
    <xf numFmtId="185" fontId="56" fillId="0" borderId="0"/>
    <xf numFmtId="0" fontId="56" fillId="0" borderId="0">
      <protection locked="0"/>
    </xf>
    <xf numFmtId="0" fontId="200" fillId="0" borderId="0"/>
    <xf numFmtId="215" fontId="113" fillId="0" borderId="0"/>
    <xf numFmtId="0" fontId="56" fillId="0" borderId="0"/>
    <xf numFmtId="0" fontId="56" fillId="0" borderId="0"/>
    <xf numFmtId="0" fontId="56" fillId="0" borderId="0"/>
    <xf numFmtId="187" fontId="13" fillId="0" borderId="0"/>
    <xf numFmtId="0" fontId="56" fillId="0" borderId="0"/>
    <xf numFmtId="0" fontId="56" fillId="0" borderId="0"/>
    <xf numFmtId="0" fontId="56" fillId="0" borderId="0"/>
    <xf numFmtId="0" fontId="56" fillId="0" borderId="0"/>
    <xf numFmtId="0" fontId="56" fillId="0" borderId="0"/>
    <xf numFmtId="185" fontId="56" fillId="0" borderId="0"/>
    <xf numFmtId="0" fontId="56" fillId="0" borderId="0"/>
    <xf numFmtId="0" fontId="56" fillId="0" borderId="0"/>
    <xf numFmtId="0" fontId="56" fillId="0" borderId="0"/>
    <xf numFmtId="0" fontId="56" fillId="0" borderId="0"/>
    <xf numFmtId="0" fontId="114" fillId="26" borderId="0">
      <alignment vertical="center"/>
    </xf>
    <xf numFmtId="0" fontId="56" fillId="0" borderId="0"/>
    <xf numFmtId="0" fontId="56" fillId="0" borderId="0"/>
    <xf numFmtId="0" fontId="56" fillId="0" borderId="0"/>
    <xf numFmtId="0" fontId="56" fillId="0" borderId="0"/>
    <xf numFmtId="0" fontId="56" fillId="0" borderId="0"/>
    <xf numFmtId="186" fontId="74" fillId="0" borderId="40" applyFill="0" applyBorder="0" applyAlignment="0" applyProtection="0"/>
    <xf numFmtId="0" fontId="56" fillId="0" borderId="0"/>
    <xf numFmtId="0" fontId="56" fillId="0" borderId="0"/>
    <xf numFmtId="0" fontId="56" fillId="0" borderId="0"/>
    <xf numFmtId="185" fontId="56" fillId="0" borderId="0"/>
    <xf numFmtId="18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37" fontId="63" fillId="0" borderId="0" applyFont="0" applyFill="0" applyBorder="0" applyAlignment="0" applyProtection="0"/>
    <xf numFmtId="0" fontId="56" fillId="0" borderId="0"/>
    <xf numFmtId="0" fontId="56" fillId="0" borderId="0"/>
    <xf numFmtId="185" fontId="56" fillId="0" borderId="0"/>
    <xf numFmtId="18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115" fillId="27" borderId="50">
      <alignment horizontal="center"/>
    </xf>
    <xf numFmtId="0" fontId="56" fillId="0" borderId="0"/>
    <xf numFmtId="0" fontId="56" fillId="0" borderId="0"/>
    <xf numFmtId="0" fontId="24" fillId="0" borderId="0">
      <protection locked="0"/>
    </xf>
    <xf numFmtId="0" fontId="56" fillId="0" borderId="0"/>
    <xf numFmtId="0" fontId="73" fillId="0" borderId="5">
      <alignment horizontal="left" vertical="center"/>
    </xf>
    <xf numFmtId="0" fontId="56" fillId="0" borderId="0"/>
    <xf numFmtId="185" fontId="56" fillId="0" borderId="0"/>
    <xf numFmtId="9" fontId="31" fillId="0" borderId="0" applyFont="0" applyFill="0" applyBorder="0" applyAlignment="0" applyProtection="0">
      <alignment vertical="center"/>
    </xf>
    <xf numFmtId="0" fontId="56" fillId="0" borderId="0"/>
    <xf numFmtId="0" fontId="56" fillId="0" borderId="0"/>
    <xf numFmtId="0" fontId="56" fillId="0" borderId="0"/>
    <xf numFmtId="185" fontId="56" fillId="0" borderId="0"/>
    <xf numFmtId="0" fontId="56" fillId="0" borderId="0"/>
    <xf numFmtId="0" fontId="61" fillId="0" borderId="0">
      <alignment vertical="center"/>
    </xf>
    <xf numFmtId="0" fontId="24" fillId="0" borderId="0">
      <protection locked="0"/>
    </xf>
    <xf numFmtId="0" fontId="24" fillId="0" borderId="0">
      <protection locked="0"/>
    </xf>
    <xf numFmtId="0" fontId="56" fillId="0" borderId="0"/>
    <xf numFmtId="185" fontId="56" fillId="0" borderId="0"/>
    <xf numFmtId="0" fontId="56" fillId="0" borderId="0"/>
    <xf numFmtId="0" fontId="56" fillId="0" borderId="0"/>
    <xf numFmtId="0" fontId="56" fillId="0" borderId="0"/>
    <xf numFmtId="0" fontId="56" fillId="0" borderId="0"/>
    <xf numFmtId="0" fontId="56" fillId="0" borderId="0"/>
    <xf numFmtId="185" fontId="56" fillId="0" borderId="0"/>
    <xf numFmtId="185" fontId="56" fillId="0" borderId="0"/>
    <xf numFmtId="0" fontId="56" fillId="0" borderId="0"/>
    <xf numFmtId="0" fontId="56" fillId="0" borderId="0"/>
    <xf numFmtId="0" fontId="56" fillId="0" borderId="0"/>
    <xf numFmtId="0" fontId="56" fillId="0" borderId="0"/>
    <xf numFmtId="0" fontId="56" fillId="0" borderId="0"/>
    <xf numFmtId="0" fontId="116" fillId="0" borderId="0" applyNumberFormat="0" applyFill="0" applyBorder="0" applyAlignment="0" applyProtection="0"/>
    <xf numFmtId="0" fontId="56" fillId="0" borderId="0"/>
    <xf numFmtId="43" fontId="31" fillId="0" borderId="0" applyFont="0" applyFill="0" applyBorder="0" applyAlignment="0" applyProtection="0">
      <alignment vertical="center"/>
    </xf>
    <xf numFmtId="0" fontId="59" fillId="14" borderId="0" applyNumberFormat="0" applyBorder="0" applyAlignment="0" applyProtection="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189" fontId="56" fillId="0" borderId="0" applyFont="0" applyFill="0" applyBorder="0" applyAlignment="0" applyProtection="0"/>
    <xf numFmtId="0" fontId="200" fillId="0" borderId="0"/>
    <xf numFmtId="43" fontId="2" fillId="0" borderId="0" applyFont="0" applyFill="0" applyBorder="0" applyAlignment="0" applyProtection="0"/>
    <xf numFmtId="183" fontId="56" fillId="0" borderId="0" applyFont="0" applyFill="0" applyBorder="0" applyAlignment="0" applyProtection="0"/>
    <xf numFmtId="0" fontId="200" fillId="0" borderId="0"/>
    <xf numFmtId="260" fontId="56" fillId="0" borderId="0" applyFont="0" applyFill="0" applyBorder="0" applyAlignment="0" applyProtection="0"/>
    <xf numFmtId="185" fontId="56" fillId="0" borderId="0"/>
    <xf numFmtId="185" fontId="56" fillId="0" borderId="0"/>
    <xf numFmtId="0" fontId="62" fillId="0" borderId="0"/>
    <xf numFmtId="185" fontId="56" fillId="0" borderId="0"/>
    <xf numFmtId="185" fontId="56" fillId="0" borderId="0"/>
    <xf numFmtId="0" fontId="4" fillId="0" borderId="0">
      <alignment vertical="center"/>
    </xf>
    <xf numFmtId="185" fontId="56" fillId="0" borderId="0"/>
    <xf numFmtId="0" fontId="31" fillId="0" borderId="0"/>
    <xf numFmtId="185" fontId="56" fillId="0" borderId="0"/>
    <xf numFmtId="49" fontId="117" fillId="0" borderId="51" applyFill="0" applyAlignment="0">
      <alignment horizontal="left"/>
      <protection locked="0"/>
    </xf>
    <xf numFmtId="185" fontId="56" fillId="0" borderId="0"/>
    <xf numFmtId="185" fontId="56" fillId="0" borderId="0"/>
    <xf numFmtId="211" fontId="56" fillId="0" borderId="0">
      <protection locked="0"/>
    </xf>
    <xf numFmtId="185" fontId="56" fillId="0" borderId="0"/>
    <xf numFmtId="185" fontId="56" fillId="0" borderId="0"/>
    <xf numFmtId="185" fontId="56" fillId="0" borderId="0"/>
    <xf numFmtId="261" fontId="56" fillId="0" borderId="0" applyFont="0" applyFill="0" applyBorder="0" applyAlignment="0" applyProtection="0"/>
    <xf numFmtId="185" fontId="56" fillId="0" borderId="0"/>
    <xf numFmtId="185" fontId="56" fillId="0" borderId="0"/>
    <xf numFmtId="0" fontId="56" fillId="0" borderId="0"/>
    <xf numFmtId="0" fontId="31" fillId="0" borderId="0"/>
    <xf numFmtId="0" fontId="24" fillId="0" borderId="0">
      <protection locked="0"/>
    </xf>
    <xf numFmtId="185" fontId="56" fillId="0" borderId="0"/>
    <xf numFmtId="0" fontId="56" fillId="0" borderId="0"/>
    <xf numFmtId="230" fontId="118" fillId="0" borderId="0" applyFont="0" applyFill="0" applyBorder="0" applyAlignment="0" applyProtection="0"/>
    <xf numFmtId="37" fontId="71" fillId="17" borderId="44">
      <alignment horizontal="right"/>
    </xf>
    <xf numFmtId="0" fontId="119" fillId="0" borderId="0">
      <protection locked="0"/>
    </xf>
    <xf numFmtId="185" fontId="56" fillId="0" borderId="0"/>
    <xf numFmtId="0" fontId="56" fillId="0" borderId="0">
      <protection locked="0"/>
    </xf>
    <xf numFmtId="185" fontId="56" fillId="0" borderId="0"/>
    <xf numFmtId="0" fontId="56" fillId="0" borderId="0">
      <protection locked="0"/>
    </xf>
    <xf numFmtId="262" fontId="2" fillId="0" borderId="0" applyFont="0" applyFill="0" applyBorder="0" applyAlignment="0" applyProtection="0"/>
    <xf numFmtId="38" fontId="74" fillId="8" borderId="0" applyNumberFormat="0" applyBorder="0" applyAlignment="0" applyProtection="0"/>
    <xf numFmtId="0" fontId="31" fillId="0" borderId="0"/>
    <xf numFmtId="185" fontId="56" fillId="0" borderId="0"/>
    <xf numFmtId="185" fontId="56" fillId="0" borderId="0"/>
    <xf numFmtId="185" fontId="56" fillId="0" borderId="0"/>
    <xf numFmtId="0" fontId="59" fillId="14" borderId="0" applyNumberFormat="0" applyBorder="0" applyAlignment="0" applyProtection="0">
      <alignment vertical="center"/>
    </xf>
    <xf numFmtId="185" fontId="56" fillId="0" borderId="0"/>
    <xf numFmtId="185" fontId="56" fillId="0" borderId="0"/>
    <xf numFmtId="185" fontId="56" fillId="0" borderId="0"/>
    <xf numFmtId="193" fontId="72" fillId="0" borderId="0"/>
    <xf numFmtId="185" fontId="56" fillId="0" borderId="0"/>
    <xf numFmtId="0" fontId="59" fillId="14" borderId="0" applyNumberFormat="0" applyBorder="0" applyAlignment="0" applyProtection="0">
      <alignment vertical="center"/>
    </xf>
    <xf numFmtId="185" fontId="56" fillId="0" borderId="0"/>
    <xf numFmtId="185" fontId="56" fillId="0" borderId="0"/>
    <xf numFmtId="185" fontId="56" fillId="0" borderId="0"/>
    <xf numFmtId="185" fontId="56" fillId="0" borderId="0"/>
    <xf numFmtId="185" fontId="56" fillId="0" borderId="0"/>
    <xf numFmtId="0" fontId="200" fillId="0" borderId="0" applyNumberFormat="0" applyFill="0" applyBorder="0" applyAlignment="0" applyProtection="0"/>
    <xf numFmtId="185" fontId="56" fillId="0" borderId="0"/>
    <xf numFmtId="185" fontId="56" fillId="0" borderId="0"/>
    <xf numFmtId="0" fontId="56" fillId="0" borderId="0"/>
    <xf numFmtId="185" fontId="56" fillId="0" borderId="0"/>
    <xf numFmtId="0" fontId="56" fillId="0" borderId="0">
      <protection locked="0"/>
    </xf>
    <xf numFmtId="0" fontId="68" fillId="0" borderId="0">
      <protection locked="0"/>
    </xf>
    <xf numFmtId="185" fontId="56" fillId="0" borderId="0"/>
    <xf numFmtId="185" fontId="56" fillId="0" borderId="0"/>
    <xf numFmtId="185" fontId="56" fillId="0" borderId="0"/>
    <xf numFmtId="0" fontId="78" fillId="0" borderId="0">
      <alignment vertical="top"/>
    </xf>
    <xf numFmtId="185" fontId="56" fillId="0" borderId="0"/>
    <xf numFmtId="185" fontId="56" fillId="0" borderId="0"/>
    <xf numFmtId="185" fontId="56" fillId="0" borderId="0"/>
    <xf numFmtId="43" fontId="61" fillId="0" borderId="0" applyFont="0" applyFill="0" applyBorder="0" applyAlignment="0" applyProtection="0">
      <alignment vertical="center"/>
    </xf>
    <xf numFmtId="0" fontId="24" fillId="0" borderId="0">
      <protection locked="0"/>
    </xf>
    <xf numFmtId="0" fontId="24" fillId="0" borderId="0">
      <protection locked="0"/>
    </xf>
    <xf numFmtId="0" fontId="113" fillId="0" borderId="0" applyNumberFormat="0" applyFill="0" applyBorder="0" applyAlignment="0" applyProtection="0"/>
    <xf numFmtId="193" fontId="72" fillId="0" borderId="0"/>
    <xf numFmtId="0" fontId="56" fillId="0" borderId="0"/>
    <xf numFmtId="0" fontId="56" fillId="0" borderId="0">
      <protection locked="0"/>
    </xf>
    <xf numFmtId="185" fontId="56" fillId="0" borderId="0"/>
    <xf numFmtId="185" fontId="56" fillId="0" borderId="0"/>
    <xf numFmtId="185" fontId="56" fillId="0" borderId="0"/>
    <xf numFmtId="185" fontId="56" fillId="0" borderId="0"/>
    <xf numFmtId="0" fontId="56" fillId="0" borderId="0"/>
    <xf numFmtId="185" fontId="56" fillId="0" borderId="0"/>
    <xf numFmtId="0" fontId="120" fillId="0" borderId="0"/>
    <xf numFmtId="185" fontId="56" fillId="0" borderId="0"/>
    <xf numFmtId="0" fontId="78" fillId="0" borderId="0">
      <alignment vertical="top"/>
    </xf>
    <xf numFmtId="185" fontId="56" fillId="0" borderId="0"/>
    <xf numFmtId="0" fontId="56" fillId="0" borderId="0"/>
    <xf numFmtId="0" fontId="31" fillId="0" borderId="0"/>
    <xf numFmtId="185" fontId="56" fillId="0" borderId="0"/>
    <xf numFmtId="0" fontId="31" fillId="0" borderId="0"/>
    <xf numFmtId="185" fontId="56" fillId="0" borderId="0"/>
    <xf numFmtId="185" fontId="56" fillId="0" borderId="0"/>
    <xf numFmtId="185" fontId="56" fillId="0" borderId="0"/>
    <xf numFmtId="185" fontId="56" fillId="0" borderId="0"/>
    <xf numFmtId="185" fontId="56" fillId="0" borderId="0"/>
    <xf numFmtId="0" fontId="56" fillId="0" borderId="0"/>
    <xf numFmtId="185" fontId="56" fillId="0" borderId="0"/>
    <xf numFmtId="185" fontId="56" fillId="0" borderId="0"/>
    <xf numFmtId="185" fontId="56" fillId="0" borderId="0"/>
    <xf numFmtId="185" fontId="56" fillId="0" borderId="0"/>
    <xf numFmtId="0" fontId="56" fillId="0" borderId="0"/>
    <xf numFmtId="185" fontId="56" fillId="0" borderId="0"/>
    <xf numFmtId="38" fontId="118" fillId="0" borderId="0" applyFont="0" applyFill="0" applyBorder="0" applyAlignment="0" applyProtection="0"/>
    <xf numFmtId="185" fontId="56" fillId="0" borderId="0"/>
    <xf numFmtId="0" fontId="120" fillId="0" borderId="36"/>
    <xf numFmtId="0" fontId="200" fillId="0" borderId="0" applyFill="0" applyBorder="0">
      <alignment horizontal="right"/>
    </xf>
    <xf numFmtId="185" fontId="56" fillId="0" borderId="0"/>
    <xf numFmtId="185" fontId="56" fillId="0" borderId="0"/>
    <xf numFmtId="185" fontId="56" fillId="0" borderId="0"/>
    <xf numFmtId="185" fontId="56" fillId="0" borderId="0"/>
    <xf numFmtId="185" fontId="56" fillId="0" borderId="0"/>
    <xf numFmtId="0" fontId="60" fillId="28" borderId="0" applyNumberFormat="0" applyBorder="0" applyAlignment="0" applyProtection="0"/>
    <xf numFmtId="185" fontId="56" fillId="0" borderId="0"/>
    <xf numFmtId="0" fontId="66" fillId="0" borderId="0" applyNumberFormat="0" applyFill="0" applyBorder="0" applyProtection="0">
      <alignment horizontal="left"/>
    </xf>
    <xf numFmtId="185" fontId="56" fillId="0" borderId="0"/>
    <xf numFmtId="185" fontId="56" fillId="0" borderId="0"/>
    <xf numFmtId="185" fontId="56" fillId="0" borderId="0"/>
    <xf numFmtId="185" fontId="56" fillId="0" borderId="0"/>
    <xf numFmtId="185" fontId="56" fillId="0" borderId="0"/>
    <xf numFmtId="185" fontId="56" fillId="0" borderId="0"/>
    <xf numFmtId="264" fontId="56" fillId="0" borderId="0" applyFont="0" applyFill="0" applyBorder="0" applyAlignment="0" applyProtection="0"/>
    <xf numFmtId="185" fontId="56" fillId="0" borderId="0"/>
    <xf numFmtId="185" fontId="56" fillId="0" borderId="0"/>
    <xf numFmtId="185" fontId="56" fillId="0" borderId="0"/>
    <xf numFmtId="185" fontId="56" fillId="0" borderId="0"/>
    <xf numFmtId="0" fontId="56" fillId="0" borderId="0">
      <protection locked="0"/>
    </xf>
    <xf numFmtId="0" fontId="121" fillId="0" borderId="0" applyNumberFormat="0" applyFill="0" applyBorder="0" applyAlignment="0" applyProtection="0">
      <alignment vertical="top"/>
      <protection locked="0"/>
    </xf>
    <xf numFmtId="185" fontId="56" fillId="0" borderId="0"/>
    <xf numFmtId="0" fontId="122" fillId="0" borderId="0"/>
    <xf numFmtId="185" fontId="56" fillId="0" borderId="0"/>
    <xf numFmtId="185" fontId="56" fillId="0" borderId="0"/>
    <xf numFmtId="0" fontId="123" fillId="0" borderId="0" applyFill="0" applyBorder="0" applyProtection="0">
      <alignment horizontal="left" vertical="top"/>
    </xf>
    <xf numFmtId="185" fontId="56" fillId="0" borderId="0"/>
    <xf numFmtId="0" fontId="65" fillId="0" borderId="0" applyNumberFormat="0" applyFill="0" applyBorder="0" applyAlignment="0" applyProtection="0"/>
    <xf numFmtId="9" fontId="61" fillId="0" borderId="0" applyFont="0" applyFill="0" applyBorder="0" applyAlignment="0" applyProtection="0">
      <alignment vertical="center"/>
    </xf>
    <xf numFmtId="0" fontId="56" fillId="0" borderId="0"/>
    <xf numFmtId="185" fontId="56" fillId="0" borderId="0"/>
    <xf numFmtId="185" fontId="56" fillId="0" borderId="0"/>
    <xf numFmtId="185" fontId="56" fillId="0" borderId="0"/>
    <xf numFmtId="185" fontId="56" fillId="0" borderId="0"/>
    <xf numFmtId="202" fontId="62" fillId="0" borderId="0" applyFill="0" applyBorder="0" applyAlignment="0"/>
    <xf numFmtId="185" fontId="56" fillId="0" borderId="0"/>
    <xf numFmtId="185" fontId="56" fillId="0" borderId="0"/>
    <xf numFmtId="9" fontId="31" fillId="0" borderId="0" applyFont="0" applyFill="0" applyBorder="0" applyAlignment="0" applyProtection="0"/>
    <xf numFmtId="185" fontId="56" fillId="0" borderId="0"/>
    <xf numFmtId="0" fontId="56" fillId="0" borderId="0"/>
    <xf numFmtId="185" fontId="56" fillId="0" borderId="0"/>
    <xf numFmtId="0" fontId="56" fillId="0" borderId="0">
      <protection locked="0"/>
    </xf>
    <xf numFmtId="185" fontId="56" fillId="0" borderId="0"/>
    <xf numFmtId="185" fontId="56" fillId="0" borderId="0"/>
    <xf numFmtId="9" fontId="124" fillId="0" borderId="0" applyFont="0" applyFill="0" applyBorder="0" applyAlignment="0" applyProtection="0"/>
    <xf numFmtId="185" fontId="56" fillId="0" borderId="0"/>
    <xf numFmtId="43" fontId="56" fillId="0" borderId="0" applyFont="0" applyFill="0" applyBorder="0" applyAlignment="0" applyProtection="0"/>
    <xf numFmtId="185" fontId="56" fillId="0" borderId="0"/>
    <xf numFmtId="185" fontId="56" fillId="0" borderId="0"/>
    <xf numFmtId="0" fontId="200" fillId="0" borderId="0"/>
    <xf numFmtId="185" fontId="56" fillId="0" borderId="0"/>
    <xf numFmtId="217" fontId="88" fillId="0" borderId="0" applyFont="0" applyFill="0" applyBorder="0" applyAlignment="0" applyProtection="0"/>
    <xf numFmtId="0" fontId="56" fillId="0" borderId="0"/>
    <xf numFmtId="0" fontId="56" fillId="0" borderId="0"/>
    <xf numFmtId="185" fontId="56" fillId="0" borderId="0"/>
    <xf numFmtId="185" fontId="56" fillId="0" borderId="0"/>
    <xf numFmtId="185" fontId="56" fillId="0" borderId="0"/>
    <xf numFmtId="0" fontId="200" fillId="0" borderId="0" applyNumberFormat="0" applyFill="0" applyProtection="0">
      <alignment horizontal="centerContinuous"/>
    </xf>
    <xf numFmtId="0" fontId="4" fillId="0" borderId="43">
      <alignment horizontal="centerContinuous"/>
    </xf>
    <xf numFmtId="0" fontId="200" fillId="0" borderId="0"/>
    <xf numFmtId="185" fontId="56" fillId="0" borderId="0"/>
    <xf numFmtId="0" fontId="81" fillId="23" borderId="0" applyNumberFormat="0" applyBorder="0" applyAlignment="0" applyProtection="0"/>
    <xf numFmtId="185" fontId="56" fillId="0" borderId="0"/>
    <xf numFmtId="0" fontId="125" fillId="0" borderId="7" applyNumberFormat="0" applyFill="0" applyProtection="0">
      <alignment horizontal="center"/>
    </xf>
    <xf numFmtId="4" fontId="126" fillId="0" borderId="0" applyFont="0" applyFill="0" applyBorder="0" applyAlignment="0" applyProtection="0"/>
    <xf numFmtId="185" fontId="56" fillId="0" borderId="0"/>
    <xf numFmtId="3" fontId="127" fillId="0" borderId="0"/>
    <xf numFmtId="185" fontId="56" fillId="0" borderId="0"/>
    <xf numFmtId="185" fontId="56" fillId="0" borderId="0"/>
    <xf numFmtId="39" fontId="56" fillId="0" borderId="0" applyFont="0" applyFill="0" applyBorder="0" applyAlignment="0" applyProtection="0"/>
    <xf numFmtId="187" fontId="88" fillId="0" borderId="0" applyFont="0" applyFill="0" applyBorder="0" applyAlignment="0" applyProtection="0"/>
    <xf numFmtId="0" fontId="200" fillId="0" borderId="0"/>
    <xf numFmtId="185" fontId="56" fillId="0" borderId="0"/>
    <xf numFmtId="0" fontId="128" fillId="17" borderId="41"/>
    <xf numFmtId="185" fontId="56" fillId="0" borderId="0"/>
    <xf numFmtId="211" fontId="56" fillId="0" borderId="0">
      <protection locked="0"/>
    </xf>
    <xf numFmtId="0" fontId="59" fillId="14" borderId="0" applyNumberFormat="0" applyBorder="0" applyAlignment="0" applyProtection="0">
      <alignment vertical="center"/>
    </xf>
    <xf numFmtId="0" fontId="56" fillId="29" borderId="0" applyNumberFormat="0" applyFont="0" applyAlignment="0" applyProtection="0"/>
    <xf numFmtId="0" fontId="56" fillId="0" borderId="0"/>
    <xf numFmtId="0" fontId="56" fillId="0" borderId="0"/>
    <xf numFmtId="0" fontId="56" fillId="0" borderId="0"/>
    <xf numFmtId="0" fontId="56" fillId="0" borderId="0"/>
    <xf numFmtId="185" fontId="56" fillId="0" borderId="0"/>
    <xf numFmtId="0" fontId="56" fillId="0" borderId="0"/>
    <xf numFmtId="0" fontId="56" fillId="0" borderId="0"/>
    <xf numFmtId="0" fontId="200" fillId="0" borderId="0"/>
    <xf numFmtId="0" fontId="56" fillId="0" borderId="0"/>
    <xf numFmtId="0" fontId="56" fillId="0" borderId="0"/>
    <xf numFmtId="266" fontId="126" fillId="0" borderId="0" applyFont="0" applyFill="0" applyBorder="0" applyAlignment="0" applyProtection="0"/>
    <xf numFmtId="0" fontId="56" fillId="0" borderId="0"/>
    <xf numFmtId="0" fontId="56" fillId="0" borderId="0"/>
    <xf numFmtId="234" fontId="56" fillId="0" borderId="0" applyFont="0" applyFill="0" applyBorder="0" applyAlignment="0"/>
    <xf numFmtId="0" fontId="56" fillId="0" borderId="0"/>
    <xf numFmtId="0" fontId="56" fillId="0" borderId="0"/>
    <xf numFmtId="267" fontId="129" fillId="30" borderId="0"/>
    <xf numFmtId="0" fontId="64" fillId="16" borderId="0" applyNumberFormat="0" applyBorder="0" applyAlignment="0" applyProtection="0">
      <alignment vertical="center"/>
    </xf>
    <xf numFmtId="0" fontId="56" fillId="0" borderId="0"/>
    <xf numFmtId="0" fontId="107" fillId="0" borderId="0"/>
    <xf numFmtId="185" fontId="56" fillId="0" borderId="0"/>
    <xf numFmtId="0" fontId="56" fillId="0" borderId="0"/>
    <xf numFmtId="268" fontId="200" fillId="0" borderId="0" applyFill="0" applyBorder="0" applyAlignment="0"/>
    <xf numFmtId="0" fontId="56" fillId="0" borderId="0"/>
    <xf numFmtId="0" fontId="56" fillId="0" borderId="0"/>
    <xf numFmtId="0" fontId="31" fillId="0" borderId="0">
      <alignment vertical="top"/>
    </xf>
    <xf numFmtId="0" fontId="56" fillId="0" borderId="0"/>
    <xf numFmtId="0" fontId="56" fillId="0" borderId="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270" fontId="31" fillId="31" borderId="0"/>
    <xf numFmtId="0" fontId="56" fillId="0" borderId="0">
      <protection locked="0"/>
    </xf>
    <xf numFmtId="0" fontId="130" fillId="32" borderId="0" applyBorder="0"/>
    <xf numFmtId="0" fontId="56" fillId="0" borderId="0">
      <protection locked="0"/>
    </xf>
    <xf numFmtId="0" fontId="56" fillId="0" borderId="0">
      <protection locked="0"/>
    </xf>
    <xf numFmtId="0" fontId="56" fillId="0" borderId="0"/>
    <xf numFmtId="0" fontId="56" fillId="0" borderId="0">
      <protection locked="0"/>
    </xf>
    <xf numFmtId="196" fontId="56" fillId="0" borderId="0"/>
    <xf numFmtId="0" fontId="56" fillId="0" borderId="0">
      <protection locked="0"/>
    </xf>
    <xf numFmtId="0" fontId="56" fillId="0" borderId="0">
      <protection locked="0"/>
    </xf>
    <xf numFmtId="0" fontId="56" fillId="0" borderId="0">
      <protection locked="0"/>
    </xf>
    <xf numFmtId="0" fontId="56" fillId="0" borderId="0">
      <protection locked="0"/>
    </xf>
    <xf numFmtId="0" fontId="131" fillId="0" borderId="0" applyFill="0" applyBorder="0" applyProtection="0">
      <alignment horizontal="left"/>
    </xf>
    <xf numFmtId="0" fontId="56" fillId="0" borderId="0">
      <protection locked="0"/>
    </xf>
    <xf numFmtId="0" fontId="56" fillId="0" borderId="0">
      <protection locked="0"/>
    </xf>
    <xf numFmtId="185" fontId="56" fillId="0" borderId="0"/>
    <xf numFmtId="0" fontId="56" fillId="0" borderId="0">
      <protection locked="0"/>
    </xf>
    <xf numFmtId="185" fontId="56" fillId="0" borderId="0"/>
    <xf numFmtId="185" fontId="56" fillId="0" borderId="0"/>
    <xf numFmtId="0" fontId="132" fillId="0" borderId="0" applyFont="0" applyFill="0" applyBorder="0" applyAlignment="0" applyProtection="0"/>
    <xf numFmtId="185" fontId="56" fillId="0" borderId="0"/>
    <xf numFmtId="185" fontId="56" fillId="0" borderId="0"/>
    <xf numFmtId="185" fontId="56" fillId="0" borderId="0"/>
    <xf numFmtId="185" fontId="56" fillId="0" borderId="0"/>
    <xf numFmtId="185" fontId="56" fillId="0" borderId="0"/>
    <xf numFmtId="185" fontId="56" fillId="0" borderId="0"/>
    <xf numFmtId="0" fontId="56" fillId="0" borderId="0"/>
    <xf numFmtId="185" fontId="56" fillId="0" borderId="0"/>
    <xf numFmtId="185" fontId="56" fillId="0" borderId="0"/>
    <xf numFmtId="0" fontId="133" fillId="0" borderId="0" applyFill="0" applyBorder="0" applyAlignment="0" applyProtection="0">
      <protection locked="0"/>
    </xf>
    <xf numFmtId="258" fontId="56" fillId="0" borderId="0" applyFont="0" applyFill="0" applyBorder="0" applyAlignment="0" applyProtection="0"/>
    <xf numFmtId="0" fontId="56" fillId="0" borderId="0"/>
    <xf numFmtId="3" fontId="72" fillId="0" borderId="0"/>
    <xf numFmtId="0" fontId="56" fillId="0" borderId="0"/>
    <xf numFmtId="0" fontId="2" fillId="0" borderId="0" applyNumberFormat="0" applyFill="0" applyBorder="0" applyAlignment="0" applyProtection="0">
      <alignment horizontal="left"/>
    </xf>
    <xf numFmtId="0" fontId="56" fillId="0" borderId="0"/>
    <xf numFmtId="0" fontId="56" fillId="0" borderId="0"/>
    <xf numFmtId="0" fontId="60" fillId="33" borderId="0" applyNumberFormat="0" applyBorder="0" applyAlignment="0" applyProtection="0"/>
    <xf numFmtId="0" fontId="78" fillId="0" borderId="0">
      <alignment vertical="top"/>
    </xf>
    <xf numFmtId="0" fontId="56" fillId="0" borderId="0"/>
    <xf numFmtId="0" fontId="56" fillId="0" borderId="0"/>
    <xf numFmtId="0" fontId="56" fillId="0" borderId="0"/>
    <xf numFmtId="0" fontId="56" fillId="0" borderId="0"/>
    <xf numFmtId="0" fontId="74" fillId="34" borderId="2"/>
    <xf numFmtId="214" fontId="56" fillId="0" borderId="0" applyFont="0" applyFill="0" applyBorder="0" applyAlignment="0" applyProtection="0"/>
    <xf numFmtId="0" fontId="56" fillId="0" borderId="0"/>
    <xf numFmtId="0" fontId="56" fillId="0" borderId="0"/>
    <xf numFmtId="187" fontId="126" fillId="0" borderId="0" applyFont="0" applyFill="0" applyBorder="0" applyAlignment="0" applyProtection="0"/>
    <xf numFmtId="0" fontId="24" fillId="0" borderId="0">
      <protection locked="0"/>
    </xf>
    <xf numFmtId="0" fontId="31" fillId="0" borderId="0">
      <alignment vertical="center"/>
    </xf>
    <xf numFmtId="0" fontId="56" fillId="0" borderId="0"/>
    <xf numFmtId="263" fontId="134" fillId="0" borderId="0"/>
    <xf numFmtId="1" fontId="56" fillId="0" borderId="9" applyFill="0" applyProtection="0">
      <alignment horizontal="center"/>
    </xf>
    <xf numFmtId="0" fontId="56" fillId="0" borderId="0"/>
    <xf numFmtId="192" fontId="31" fillId="0" borderId="0" applyFont="0" applyFill="0" applyBorder="0" applyAlignment="0" applyProtection="0"/>
    <xf numFmtId="0" fontId="56" fillId="0" borderId="0"/>
    <xf numFmtId="0" fontId="56" fillId="0" borderId="0"/>
    <xf numFmtId="0" fontId="200" fillId="0" borderId="0"/>
    <xf numFmtId="0" fontId="31" fillId="0" borderId="0"/>
    <xf numFmtId="272" fontId="2" fillId="0" borderId="0" applyFill="0" applyBorder="0" applyProtection="0">
      <alignment horizontal="right"/>
    </xf>
    <xf numFmtId="0" fontId="56" fillId="0" borderId="0"/>
    <xf numFmtId="0" fontId="56" fillId="0" borderId="0"/>
    <xf numFmtId="0" fontId="56" fillId="0" borderId="0"/>
    <xf numFmtId="0" fontId="56" fillId="0" borderId="0"/>
    <xf numFmtId="0" fontId="56" fillId="0" borderId="0"/>
    <xf numFmtId="0" fontId="56" fillId="0" borderId="0"/>
    <xf numFmtId="0" fontId="135" fillId="0" borderId="0"/>
    <xf numFmtId="0" fontId="56" fillId="0" borderId="0"/>
    <xf numFmtId="0" fontId="200" fillId="0" borderId="0" applyNumberFormat="0" applyFill="0" applyBorder="0" applyAlignment="0" applyProtection="0"/>
    <xf numFmtId="0" fontId="200" fillId="0" borderId="0"/>
    <xf numFmtId="0" fontId="56" fillId="0" borderId="0"/>
    <xf numFmtId="0" fontId="56" fillId="0" borderId="0">
      <protection locked="0"/>
    </xf>
    <xf numFmtId="0" fontId="56" fillId="0" borderId="0"/>
    <xf numFmtId="0" fontId="200" fillId="0" borderId="0"/>
    <xf numFmtId="0" fontId="56" fillId="0" borderId="0"/>
    <xf numFmtId="0" fontId="56" fillId="0" borderId="0"/>
    <xf numFmtId="0" fontId="68" fillId="0" borderId="0"/>
    <xf numFmtId="0" fontId="136"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200" fillId="0" borderId="1" applyNumberFormat="0" applyFont="0" applyFill="0" applyProtection="0">
      <alignment horizontal="centerContinuous"/>
    </xf>
    <xf numFmtId="0" fontId="137" fillId="14" borderId="0" applyNumberFormat="0" applyBorder="0" applyAlignment="0" applyProtection="0">
      <alignment vertical="center"/>
    </xf>
    <xf numFmtId="0" fontId="56" fillId="0" borderId="0">
      <protection locked="0"/>
    </xf>
    <xf numFmtId="0" fontId="66" fillId="0" borderId="52" applyNumberFormat="0" applyFill="0" applyProtection="0">
      <alignment horizontal="center"/>
    </xf>
    <xf numFmtId="0" fontId="56" fillId="0" borderId="0">
      <protection locked="0"/>
    </xf>
    <xf numFmtId="0" fontId="56" fillId="0" borderId="0">
      <protection locked="0"/>
    </xf>
    <xf numFmtId="41" fontId="56" fillId="0" borderId="0" applyFont="0" applyFill="0" applyBorder="0" applyAlignment="0" applyProtection="0"/>
    <xf numFmtId="0" fontId="138" fillId="0" borderId="53" applyNumberFormat="0" applyFill="0" applyAlignment="0" applyProtection="0"/>
    <xf numFmtId="0" fontId="31" fillId="0" borderId="0"/>
    <xf numFmtId="0" fontId="66" fillId="0" borderId="47" applyNumberFormat="0" applyFill="0" applyProtection="0">
      <alignment horizontal="center"/>
    </xf>
    <xf numFmtId="0" fontId="56" fillId="0" borderId="43" applyNumberFormat="0" applyFont="0" applyFill="0" applyAlignment="0" applyProtection="0"/>
    <xf numFmtId="0" fontId="139" fillId="0" borderId="0" applyNumberFormat="0" applyFill="0" applyProtection="0">
      <alignment horizontal="centerContinuous"/>
    </xf>
    <xf numFmtId="0" fontId="139" fillId="0" borderId="0" applyNumberFormat="0" applyFill="0" applyBorder="0" applyProtection="0">
      <alignment horizontal="centerContinuous"/>
    </xf>
    <xf numFmtId="0" fontId="138" fillId="0" borderId="0" applyNumberFormat="0" applyFill="0" applyBorder="0" applyAlignment="0" applyProtection="0"/>
    <xf numFmtId="0" fontId="56" fillId="0" borderId="0">
      <protection locked="0"/>
    </xf>
    <xf numFmtId="0" fontId="56" fillId="0" borderId="0">
      <protection locked="0"/>
    </xf>
    <xf numFmtId="0" fontId="200" fillId="0" borderId="0"/>
    <xf numFmtId="9" fontId="63" fillId="0" borderId="0" applyFont="0" applyFill="0" applyBorder="0" applyAlignment="0" applyProtection="0"/>
    <xf numFmtId="0" fontId="56" fillId="0" borderId="0"/>
    <xf numFmtId="0" fontId="140" fillId="0" borderId="0" applyNumberFormat="0" applyFill="0" applyBorder="0" applyAlignment="0" applyProtection="0">
      <alignment vertical="top"/>
      <protection locked="0"/>
    </xf>
    <xf numFmtId="0" fontId="60" fillId="0" borderId="0">
      <alignment vertical="center"/>
    </xf>
    <xf numFmtId="0" fontId="200" fillId="0" borderId="0"/>
    <xf numFmtId="0" fontId="62" fillId="0" borderId="0"/>
    <xf numFmtId="38" fontId="141" fillId="0" borderId="0"/>
    <xf numFmtId="0" fontId="200" fillId="0" borderId="0"/>
    <xf numFmtId="0" fontId="31" fillId="0" borderId="0"/>
    <xf numFmtId="0" fontId="56" fillId="0" borderId="0">
      <protection locked="0"/>
    </xf>
    <xf numFmtId="0" fontId="142" fillId="0" borderId="0">
      <alignment horizontal="left"/>
    </xf>
    <xf numFmtId="0" fontId="62" fillId="0" borderId="0"/>
    <xf numFmtId="0" fontId="62" fillId="0" borderId="0"/>
    <xf numFmtId="0" fontId="200" fillId="0" borderId="0"/>
    <xf numFmtId="0" fontId="200" fillId="0" borderId="0"/>
    <xf numFmtId="0" fontId="31" fillId="0" borderId="0"/>
    <xf numFmtId="0" fontId="200" fillId="0" borderId="0"/>
    <xf numFmtId="273" fontId="56" fillId="0" borderId="0" applyFont="0" applyFill="0" applyBorder="0" applyAlignment="0" applyProtection="0"/>
    <xf numFmtId="274" fontId="56" fillId="0" borderId="0" applyBorder="0"/>
    <xf numFmtId="0" fontId="56" fillId="0" borderId="0">
      <protection locked="0"/>
    </xf>
    <xf numFmtId="9" fontId="57" fillId="0" borderId="0" applyFont="0" applyFill="0" applyBorder="0" applyAlignment="0" applyProtection="0">
      <alignment vertical="center"/>
    </xf>
    <xf numFmtId="0" fontId="56" fillId="0" borderId="0">
      <protection locked="0"/>
    </xf>
    <xf numFmtId="0" fontId="31" fillId="0" borderId="0"/>
    <xf numFmtId="0" fontId="56" fillId="0" borderId="0">
      <protection locked="0"/>
    </xf>
    <xf numFmtId="0" fontId="56" fillId="0" borderId="0">
      <protection locked="0"/>
    </xf>
    <xf numFmtId="0" fontId="56" fillId="0" borderId="0">
      <protection locked="0"/>
    </xf>
    <xf numFmtId="0" fontId="56" fillId="0" borderId="0">
      <protection locked="0"/>
    </xf>
    <xf numFmtId="0" fontId="200" fillId="0" borderId="0">
      <alignment horizontal="centerContinuous"/>
    </xf>
    <xf numFmtId="0" fontId="56" fillId="0" borderId="0">
      <protection locked="0"/>
    </xf>
    <xf numFmtId="0" fontId="56" fillId="0" borderId="0">
      <protection locked="0"/>
    </xf>
    <xf numFmtId="0" fontId="56" fillId="0" borderId="0">
      <protection locked="0"/>
    </xf>
    <xf numFmtId="267" fontId="31" fillId="0" borderId="0" applyFont="0" applyFill="0" applyBorder="0" applyAlignment="0" applyProtection="0"/>
    <xf numFmtId="0" fontId="56" fillId="0" borderId="0"/>
    <xf numFmtId="0" fontId="62" fillId="0" borderId="0"/>
    <xf numFmtId="0" fontId="129" fillId="30" borderId="0"/>
    <xf numFmtId="0" fontId="62" fillId="0" borderId="0">
      <protection locked="0"/>
    </xf>
    <xf numFmtId="38" fontId="143" fillId="0" borderId="0"/>
    <xf numFmtId="0" fontId="62" fillId="0" borderId="0"/>
    <xf numFmtId="0" fontId="200" fillId="0" borderId="0"/>
    <xf numFmtId="275" fontId="56" fillId="0" borderId="0" applyFill="0" applyBorder="0"/>
    <xf numFmtId="187" fontId="13" fillId="0" borderId="0"/>
    <xf numFmtId="0" fontId="56" fillId="0" borderId="0">
      <protection locked="0"/>
    </xf>
    <xf numFmtId="0" fontId="62" fillId="0" borderId="0"/>
    <xf numFmtId="0" fontId="78" fillId="0" borderId="0">
      <alignment vertical="top"/>
      <protection locked="0"/>
    </xf>
    <xf numFmtId="0" fontId="56" fillId="0" borderId="0"/>
    <xf numFmtId="0" fontId="56" fillId="0" borderId="0"/>
    <xf numFmtId="0" fontId="31" fillId="0" borderId="0"/>
    <xf numFmtId="0" fontId="62" fillId="0" borderId="0"/>
    <xf numFmtId="0" fontId="31" fillId="0" borderId="0"/>
    <xf numFmtId="0" fontId="56" fillId="0" borderId="0"/>
    <xf numFmtId="0" fontId="31" fillId="0" borderId="0"/>
    <xf numFmtId="0" fontId="200" fillId="0" borderId="0"/>
    <xf numFmtId="276" fontId="2" fillId="0" borderId="0" applyFill="0" applyBorder="0" applyProtection="0">
      <alignment horizontal="right"/>
    </xf>
    <xf numFmtId="212" fontId="56" fillId="0" borderId="0" applyFont="0" applyFill="0" applyBorder="0" applyAlignment="0" applyProtection="0"/>
    <xf numFmtId="204" fontId="2" fillId="0" borderId="0" applyFill="0" applyBorder="0" applyProtection="0">
      <alignment horizontal="right"/>
    </xf>
    <xf numFmtId="178" fontId="144" fillId="0" borderId="0" applyFill="0" applyBorder="0" applyProtection="0">
      <alignment horizontal="right"/>
    </xf>
    <xf numFmtId="277" fontId="2" fillId="0" borderId="0" applyFill="0" applyBorder="0" applyProtection="0">
      <alignment horizontal="right"/>
    </xf>
    <xf numFmtId="3" fontId="70" fillId="0" borderId="0" applyFont="0" applyFill="0" applyBorder="0" applyAlignment="0" applyProtection="0"/>
    <xf numFmtId="0" fontId="24" fillId="0" borderId="0">
      <protection locked="0"/>
    </xf>
    <xf numFmtId="265" fontId="56" fillId="0" borderId="0" applyFont="0" applyFill="0" applyBorder="0" applyAlignment="0" applyProtection="0"/>
    <xf numFmtId="187" fontId="13" fillId="0" borderId="0"/>
    <xf numFmtId="0" fontId="31" fillId="0" borderId="0"/>
    <xf numFmtId="0" fontId="31" fillId="0" borderId="0"/>
    <xf numFmtId="10" fontId="88" fillId="0" borderId="0" applyFont="0" applyFill="0" applyBorder="0" applyAlignment="0" applyProtection="0"/>
    <xf numFmtId="186" fontId="145" fillId="0" borderId="0" applyFont="0" applyFill="0" applyBorder="0" applyAlignment="0" applyProtection="0"/>
    <xf numFmtId="0" fontId="81" fillId="35" borderId="0" applyNumberFormat="0" applyBorder="0" applyAlignment="0" applyProtection="0"/>
    <xf numFmtId="0" fontId="146" fillId="0" borderId="0" applyNumberFormat="0" applyFill="0" applyBorder="0" applyAlignment="0" applyProtection="0">
      <alignment horizontal="centerContinuous"/>
    </xf>
    <xf numFmtId="0" fontId="2" fillId="0" borderId="0" applyNumberFormat="0" applyFill="0" applyBorder="0" applyAlignment="0" applyProtection="0"/>
    <xf numFmtId="0" fontId="4" fillId="0" borderId="0"/>
    <xf numFmtId="0" fontId="4" fillId="0" borderId="0"/>
    <xf numFmtId="0" fontId="56" fillId="0" borderId="0"/>
    <xf numFmtId="0" fontId="62" fillId="0" borderId="0">
      <protection locked="0"/>
    </xf>
    <xf numFmtId="0" fontId="13" fillId="0" borderId="0" applyNumberFormat="0" applyFill="0" applyBorder="0" applyAlignment="0" applyProtection="0">
      <alignment horizontal="left"/>
    </xf>
    <xf numFmtId="37" fontId="2" fillId="0" borderId="0">
      <alignment horizontal="right"/>
    </xf>
    <xf numFmtId="0" fontId="68" fillId="0" borderId="2">
      <alignment horizontal="center"/>
    </xf>
    <xf numFmtId="0" fontId="75" fillId="0" borderId="36" applyFill="0">
      <alignment horizontal="center"/>
      <protection locked="0"/>
    </xf>
    <xf numFmtId="0" fontId="117" fillId="0" borderId="0" applyNumberFormat="0" applyFill="0" applyBorder="0" applyAlignment="0">
      <protection locked="0"/>
    </xf>
    <xf numFmtId="0" fontId="68" fillId="0" borderId="0" applyFill="0">
      <alignment horizontal="center"/>
      <protection locked="0"/>
    </xf>
    <xf numFmtId="278" fontId="68" fillId="0" borderId="0"/>
    <xf numFmtId="0" fontId="68" fillId="0" borderId="0"/>
    <xf numFmtId="0" fontId="4" fillId="0" borderId="43">
      <alignment horizontal="centerContinuous"/>
    </xf>
    <xf numFmtId="0" fontId="81" fillId="36" borderId="0" applyNumberFormat="0" applyBorder="0" applyAlignment="0" applyProtection="0"/>
    <xf numFmtId="1" fontId="56" fillId="0" borderId="0"/>
    <xf numFmtId="0" fontId="60" fillId="33"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279" fontId="56" fillId="0" borderId="9" applyFill="0" applyProtection="0">
      <alignment horizontal="right"/>
    </xf>
    <xf numFmtId="0" fontId="81" fillId="38" borderId="0" applyNumberFormat="0" applyBorder="0" applyAlignment="0" applyProtection="0"/>
    <xf numFmtId="0" fontId="60" fillId="21" borderId="0" applyNumberFormat="0" applyBorder="0" applyAlignment="0" applyProtection="0"/>
    <xf numFmtId="196" fontId="56" fillId="0" borderId="0"/>
    <xf numFmtId="0" fontId="147" fillId="0" borderId="0" applyNumberFormat="0" applyFill="0" applyBorder="0" applyAlignment="0" applyProtection="0">
      <alignment vertical="top"/>
      <protection locked="0"/>
    </xf>
    <xf numFmtId="0" fontId="60" fillId="39" borderId="0" applyNumberFormat="0" applyBorder="0" applyAlignment="0" applyProtection="0"/>
    <xf numFmtId="0" fontId="81" fillId="36" borderId="0" applyNumberFormat="0" applyBorder="0" applyAlignment="0" applyProtection="0"/>
    <xf numFmtId="0" fontId="60" fillId="33" borderId="0" applyNumberFormat="0" applyBorder="0" applyAlignment="0" applyProtection="0"/>
    <xf numFmtId="0" fontId="60" fillId="15" borderId="0" applyNumberFormat="0" applyBorder="0" applyAlignment="0" applyProtection="0"/>
    <xf numFmtId="0" fontId="81" fillId="40" borderId="0" applyNumberFormat="0" applyBorder="0" applyAlignment="0" applyProtection="0"/>
    <xf numFmtId="0" fontId="60" fillId="33" borderId="0" applyNumberFormat="0" applyBorder="0" applyAlignment="0" applyProtection="0"/>
    <xf numFmtId="41" fontId="2" fillId="0" borderId="0" applyFont="0" applyFill="0" applyBorder="0" applyAlignment="0" applyProtection="0"/>
    <xf numFmtId="0" fontId="81" fillId="37" borderId="0" applyNumberFormat="0" applyBorder="0" applyAlignment="0" applyProtection="0"/>
    <xf numFmtId="0" fontId="81" fillId="41" borderId="0" applyNumberFormat="0" applyBorder="0" applyAlignment="0" applyProtection="0"/>
    <xf numFmtId="0" fontId="60" fillId="21" borderId="0" applyNumberFormat="0" applyBorder="0" applyAlignment="0" applyProtection="0"/>
    <xf numFmtId="186" fontId="20" fillId="0" borderId="0"/>
    <xf numFmtId="0" fontId="106" fillId="0" borderId="0">
      <alignment horizontal="center" wrapText="1"/>
      <protection locked="0"/>
    </xf>
    <xf numFmtId="0" fontId="148" fillId="8" borderId="0"/>
    <xf numFmtId="0" fontId="149" fillId="0" borderId="0" applyNumberFormat="0" applyBorder="0" applyAlignment="0"/>
    <xf numFmtId="14" fontId="78" fillId="0" borderId="0" applyFill="0" applyBorder="0" applyAlignment="0"/>
    <xf numFmtId="0" fontId="74" fillId="0" borderId="0" applyNumberFormat="0" applyFont="0" applyAlignment="0"/>
    <xf numFmtId="37" fontId="117" fillId="0" borderId="0" applyNumberFormat="0" applyFill="0" applyBorder="0" applyAlignment="0">
      <protection locked="0"/>
    </xf>
    <xf numFmtId="0" fontId="39" fillId="0" borderId="1" applyNumberFormat="0" applyFill="0" applyAlignment="0" applyProtection="0"/>
    <xf numFmtId="0" fontId="150" fillId="0" borderId="0" applyNumberFormat="0" applyFill="0" applyBorder="0" applyAlignment="0" applyProtection="0">
      <alignment vertical="top"/>
      <protection locked="0"/>
    </xf>
    <xf numFmtId="0" fontId="106" fillId="0" borderId="36" applyNumberFormat="0" applyFont="0" applyFill="0" applyAlignment="0" applyProtection="0"/>
    <xf numFmtId="0" fontId="106" fillId="0" borderId="54" applyNumberFormat="0" applyFont="0" applyFill="0" applyAlignment="0" applyProtection="0"/>
    <xf numFmtId="0" fontId="200" fillId="0" borderId="0" applyNumberFormat="0" applyFill="0" applyProtection="0">
      <alignment horizontal="centerContinuous"/>
    </xf>
    <xf numFmtId="210" fontId="56" fillId="0" borderId="0" applyFont="0" applyFill="0" applyBorder="0" applyAlignment="0" applyProtection="0"/>
    <xf numFmtId="0" fontId="200" fillId="0" borderId="0" applyNumberFormat="0" applyFill="0" applyProtection="0">
      <alignment horizontal="centerContinuous"/>
    </xf>
    <xf numFmtId="0" fontId="24" fillId="0" borderId="0">
      <protection locked="0"/>
    </xf>
    <xf numFmtId="0" fontId="24" fillId="0" borderId="0">
      <protection locked="0"/>
    </xf>
    <xf numFmtId="43" fontId="31" fillId="0" borderId="0" applyFont="0" applyFill="0" applyBorder="0" applyAlignment="0" applyProtection="0">
      <alignment vertical="center"/>
    </xf>
    <xf numFmtId="0" fontId="200" fillId="0" borderId="0" applyNumberFormat="0" applyFill="0" applyProtection="0">
      <alignment horizontal="centerContinuous"/>
    </xf>
    <xf numFmtId="0" fontId="200" fillId="0" borderId="0" applyNumberFormat="0" applyFill="0" applyProtection="0">
      <alignment horizontal="centerContinuous"/>
    </xf>
    <xf numFmtId="0" fontId="200" fillId="0" borderId="0" applyNumberFormat="0" applyFill="0" applyProtection="0">
      <alignment horizontal="centerContinuous"/>
    </xf>
    <xf numFmtId="0" fontId="200" fillId="0" borderId="0" applyNumberFormat="0" applyFill="0" applyProtection="0">
      <alignment horizontal="centerContinuous"/>
    </xf>
    <xf numFmtId="0" fontId="200" fillId="0" borderId="0" applyNumberFormat="0" applyFill="0" applyProtection="0">
      <alignment horizontal="centerContinuous"/>
    </xf>
    <xf numFmtId="0" fontId="200" fillId="0" borderId="0" applyNumberFormat="0" applyFill="0" applyProtection="0">
      <alignment horizontal="centerContinuous"/>
    </xf>
    <xf numFmtId="280" fontId="78" fillId="0" borderId="0" applyFill="0" applyBorder="0" applyAlignment="0"/>
    <xf numFmtId="0" fontId="151" fillId="0" borderId="0" applyNumberFormat="0" applyFill="0" applyBorder="0" applyAlignment="0" applyProtection="0">
      <alignment vertical="top"/>
      <protection locked="0"/>
    </xf>
    <xf numFmtId="189" fontId="62" fillId="0" borderId="0" applyFill="0" applyBorder="0" applyAlignment="0"/>
    <xf numFmtId="282" fontId="62" fillId="0" borderId="0" applyFill="0" applyBorder="0" applyAlignment="0"/>
    <xf numFmtId="209" fontId="56" fillId="0" borderId="0" applyFill="0" applyBorder="0" applyAlignment="0"/>
    <xf numFmtId="211" fontId="56" fillId="0" borderId="0">
      <protection locked="0"/>
    </xf>
    <xf numFmtId="202" fontId="62" fillId="0" borderId="0" applyFill="0" applyBorder="0" applyAlignment="0"/>
    <xf numFmtId="191" fontId="62" fillId="0" borderId="0" applyFill="0" applyBorder="0" applyAlignment="0"/>
    <xf numFmtId="189" fontId="62" fillId="0" borderId="0" applyFill="0" applyBorder="0" applyAlignment="0"/>
    <xf numFmtId="0" fontId="152" fillId="0" borderId="0"/>
    <xf numFmtId="0" fontId="131" fillId="0" borderId="0" applyFill="0" applyBorder="0" applyProtection="0">
      <alignment horizontal="center"/>
      <protection locked="0"/>
    </xf>
    <xf numFmtId="194" fontId="56" fillId="0" borderId="0"/>
    <xf numFmtId="0" fontId="153" fillId="0" borderId="0" applyNumberFormat="0" applyFill="0" applyBorder="0" applyAlignment="0" applyProtection="0">
      <alignment vertical="top"/>
      <protection locked="0"/>
    </xf>
    <xf numFmtId="0" fontId="103" fillId="0" borderId="6">
      <alignment horizontal="center"/>
    </xf>
    <xf numFmtId="196" fontId="56" fillId="0" borderId="0"/>
    <xf numFmtId="196" fontId="56" fillId="0" borderId="0"/>
    <xf numFmtId="196" fontId="56" fillId="0" borderId="0"/>
    <xf numFmtId="202" fontId="62" fillId="0" borderId="0" applyFont="0" applyFill="0" applyBorder="0" applyAlignment="0" applyProtection="0"/>
    <xf numFmtId="0" fontId="200" fillId="0" borderId="0"/>
    <xf numFmtId="204" fontId="2" fillId="0" borderId="0" applyFill="0" applyBorder="0" applyProtection="0">
      <alignment horizontal="right"/>
    </xf>
    <xf numFmtId="9" fontId="61" fillId="0" borderId="0" applyFont="0" applyFill="0" applyBorder="0" applyAlignment="0" applyProtection="0"/>
    <xf numFmtId="264" fontId="31" fillId="0" borderId="0"/>
    <xf numFmtId="37" fontId="88" fillId="0" borderId="0" applyFont="0" applyFill="0" applyBorder="0" applyAlignment="0" applyProtection="0"/>
    <xf numFmtId="189" fontId="88" fillId="0" borderId="0" applyFont="0" applyFill="0" applyBorder="0" applyAlignment="0" applyProtection="0"/>
    <xf numFmtId="202" fontId="62" fillId="0" borderId="0" applyFill="0" applyBorder="0" applyAlignment="0"/>
    <xf numFmtId="39" fontId="88" fillId="0" borderId="0" applyFont="0" applyFill="0" applyBorder="0" applyAlignment="0" applyProtection="0"/>
    <xf numFmtId="39" fontId="63" fillId="0" borderId="0" applyFont="0" applyFill="0" applyBorder="0" applyAlignment="0" applyProtection="0"/>
    <xf numFmtId="0" fontId="62" fillId="0" borderId="0"/>
    <xf numFmtId="197" fontId="56" fillId="0" borderId="0"/>
    <xf numFmtId="251" fontId="58" fillId="0" borderId="0" applyFont="0" applyFill="0" applyBorder="0" applyProtection="0">
      <alignment horizontal="right"/>
    </xf>
    <xf numFmtId="0" fontId="135" fillId="0" borderId="0"/>
    <xf numFmtId="0" fontId="62" fillId="0" borderId="0"/>
    <xf numFmtId="0" fontId="154" fillId="30" borderId="55">
      <alignment horizontal="left"/>
    </xf>
    <xf numFmtId="0" fontId="155" fillId="0" borderId="0" applyNumberFormat="0" applyAlignment="0">
      <alignment horizontal="left"/>
    </xf>
    <xf numFmtId="0" fontId="200" fillId="0" borderId="36" applyNumberFormat="0" applyFont="0" applyFill="0" applyBorder="0" applyProtection="0">
      <alignment horizontal="centerContinuous"/>
    </xf>
    <xf numFmtId="0" fontId="200" fillId="0" borderId="1" applyNumberFormat="0" applyFont="0" applyFill="0" applyProtection="0">
      <alignment horizontal="centerContinuous"/>
    </xf>
    <xf numFmtId="43" fontId="31" fillId="0" borderId="0" applyFont="0" applyFill="0" applyBorder="0" applyAlignment="0" applyProtection="0"/>
    <xf numFmtId="253" fontId="2" fillId="0" borderId="0">
      <alignment horizontal="center"/>
    </xf>
    <xf numFmtId="0" fontId="129" fillId="14" borderId="0"/>
    <xf numFmtId="189" fontId="62" fillId="0" borderId="0" applyFont="0" applyFill="0" applyBorder="0" applyAlignment="0" applyProtection="0"/>
    <xf numFmtId="257" fontId="156" fillId="0" borderId="56">
      <protection locked="0"/>
    </xf>
    <xf numFmtId="25" fontId="63" fillId="0" borderId="0" applyFont="0" applyFill="0" applyBorder="0" applyAlignment="0" applyProtection="0"/>
    <xf numFmtId="215" fontId="88" fillId="0" borderId="0" applyFont="0" applyFill="0" applyBorder="0" applyAlignment="0" applyProtection="0"/>
    <xf numFmtId="207" fontId="63" fillId="0" borderId="0" applyFont="0" applyFill="0" applyBorder="0" applyAlignment="0" applyProtection="0"/>
    <xf numFmtId="220" fontId="56" fillId="0" borderId="0" applyFont="0" applyFill="0" applyBorder="0" applyAlignment="0" applyProtection="0"/>
    <xf numFmtId="283" fontId="31" fillId="0" borderId="0"/>
    <xf numFmtId="199" fontId="200" fillId="0" borderId="0" applyFont="0" applyFill="0" applyBorder="0" applyAlignment="0" applyProtection="0"/>
    <xf numFmtId="10" fontId="74" fillId="17" borderId="2" applyNumberFormat="0" applyBorder="0" applyAlignment="0" applyProtection="0"/>
    <xf numFmtId="0" fontId="24" fillId="0" borderId="0">
      <protection locked="0"/>
    </xf>
    <xf numFmtId="0" fontId="24" fillId="0" borderId="0">
      <protection locked="0"/>
    </xf>
    <xf numFmtId="43" fontId="31" fillId="0" borderId="0" applyFont="0" applyFill="0" applyBorder="0" applyAlignment="0" applyProtection="0"/>
    <xf numFmtId="215" fontId="200" fillId="0" borderId="0" applyFont="0" applyFill="0" applyBorder="0" applyAlignment="0" applyProtection="0"/>
    <xf numFmtId="244" fontId="200" fillId="0" borderId="0" applyFont="0" applyFill="0" applyBorder="0" applyAlignment="0" applyProtection="0"/>
    <xf numFmtId="0" fontId="31" fillId="0" borderId="0"/>
    <xf numFmtId="39" fontId="200" fillId="0" borderId="0"/>
    <xf numFmtId="231" fontId="200" fillId="0" borderId="0" applyFont="0" applyFill="0" applyBorder="0" applyAlignment="0" applyProtection="0"/>
    <xf numFmtId="15" fontId="70" fillId="0" borderId="0"/>
    <xf numFmtId="189" fontId="56" fillId="0" borderId="0"/>
    <xf numFmtId="15" fontId="70" fillId="0" borderId="0"/>
    <xf numFmtId="188" fontId="154" fillId="0" borderId="0" applyFont="0" applyFill="0" applyBorder="0" applyAlignment="0" applyProtection="0">
      <alignment vertical="center"/>
    </xf>
    <xf numFmtId="218" fontId="56" fillId="0" borderId="0"/>
    <xf numFmtId="41" fontId="56" fillId="0" borderId="0" applyFont="0" applyFill="0" applyBorder="0" applyAlignment="0" applyProtection="0"/>
    <xf numFmtId="0" fontId="77" fillId="0" borderId="0">
      <protection locked="0"/>
    </xf>
    <xf numFmtId="43" fontId="56" fillId="0" borderId="0" applyFont="0" applyFill="0" applyBorder="0" applyAlignment="0" applyProtection="0"/>
    <xf numFmtId="284" fontId="31" fillId="0" borderId="0"/>
    <xf numFmtId="257" fontId="113" fillId="0" borderId="0" applyNumberFormat="0"/>
    <xf numFmtId="0" fontId="200" fillId="0" borderId="49" applyNumberFormat="0" applyFont="0" applyFill="0" applyAlignment="0" applyProtection="0"/>
    <xf numFmtId="0" fontId="116" fillId="0" borderId="0" applyNumberFormat="0" applyFill="0" applyBorder="0" applyAlignment="0" applyProtection="0"/>
    <xf numFmtId="0" fontId="119" fillId="0" borderId="0">
      <protection locked="0"/>
    </xf>
    <xf numFmtId="202" fontId="62" fillId="0" borderId="0" applyFill="0" applyBorder="0" applyAlignment="0"/>
    <xf numFmtId="202" fontId="62" fillId="0" borderId="0" applyFill="0" applyBorder="0" applyAlignment="0"/>
    <xf numFmtId="191" fontId="62" fillId="0" borderId="0" applyFill="0" applyBorder="0" applyAlignment="0"/>
    <xf numFmtId="0" fontId="157" fillId="0" borderId="0" applyNumberFormat="0" applyAlignment="0">
      <alignment horizontal="left"/>
    </xf>
    <xf numFmtId="39" fontId="56" fillId="0" borderId="0" applyFont="0" applyFill="0" applyBorder="0" applyAlignment="0" applyProtection="0"/>
    <xf numFmtId="0" fontId="158" fillId="0" borderId="0" applyFill="0" applyBorder="0" applyProtection="0"/>
    <xf numFmtId="236" fontId="2" fillId="0" borderId="0" applyFont="0" applyFill="0" applyBorder="0" applyAlignment="0" applyProtection="0"/>
    <xf numFmtId="0" fontId="56" fillId="0" borderId="0">
      <protection locked="0"/>
    </xf>
    <xf numFmtId="0" fontId="56" fillId="0" borderId="0"/>
    <xf numFmtId="285" fontId="86" fillId="0" borderId="0" applyFont="0" applyFill="0" applyBorder="0" applyAlignment="0" applyProtection="0">
      <alignment horizontal="right"/>
    </xf>
    <xf numFmtId="0" fontId="77" fillId="0" borderId="0">
      <protection locked="0"/>
    </xf>
    <xf numFmtId="286" fontId="20" fillId="0" borderId="0">
      <alignment horizontal="right"/>
    </xf>
    <xf numFmtId="271" fontId="56" fillId="42" borderId="2" applyNumberFormat="0" applyFont="0" applyAlignment="0"/>
    <xf numFmtId="0" fontId="159" fillId="0" borderId="0"/>
    <xf numFmtId="0" fontId="160" fillId="0" borderId="0">
      <alignment horizontal="left"/>
    </xf>
    <xf numFmtId="0" fontId="161" fillId="0" borderId="0" applyProtection="0">
      <alignment horizontal="right" vertical="top"/>
    </xf>
    <xf numFmtId="0" fontId="131" fillId="0" borderId="0" applyNumberFormat="0" applyFill="0"/>
    <xf numFmtId="0" fontId="131" fillId="0" borderId="0" applyFill="0" applyAlignment="0" applyProtection="0">
      <protection locked="0"/>
    </xf>
    <xf numFmtId="0" fontId="24" fillId="0" borderId="0">
      <protection locked="0"/>
    </xf>
    <xf numFmtId="0" fontId="162" fillId="0" borderId="0" applyProtection="0"/>
    <xf numFmtId="0" fontId="73" fillId="0" borderId="0" applyProtection="0"/>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7" fontId="2" fillId="0" borderId="0" applyAlignment="0">
      <protection locked="0"/>
    </xf>
    <xf numFmtId="263" fontId="111" fillId="0" borderId="0"/>
    <xf numFmtId="240" fontId="111" fillId="0" borderId="0"/>
    <xf numFmtId="0" fontId="165" fillId="0" borderId="0" applyNumberFormat="0"/>
    <xf numFmtId="38" fontId="146" fillId="0" borderId="0"/>
    <xf numFmtId="38" fontId="92" fillId="0" borderId="0"/>
    <xf numFmtId="0" fontId="20" fillId="0" borderId="0"/>
    <xf numFmtId="0" fontId="20" fillId="0" borderId="0"/>
    <xf numFmtId="0" fontId="166" fillId="8" borderId="0"/>
    <xf numFmtId="230" fontId="167" fillId="0" borderId="0" applyFont="0" applyFill="0" applyBorder="0" applyAlignment="0" applyProtection="0"/>
    <xf numFmtId="0" fontId="2" fillId="0" borderId="0" applyNumberFormat="0" applyFont="0" applyFill="0" applyBorder="0" applyProtection="0">
      <alignment horizontal="left" vertical="center"/>
    </xf>
    <xf numFmtId="0" fontId="200" fillId="0" borderId="0" applyFont="0" applyFill="0">
      <alignment horizontal="fill"/>
    </xf>
    <xf numFmtId="0" fontId="31" fillId="0" borderId="0">
      <alignment vertical="top"/>
    </xf>
    <xf numFmtId="189" fontId="62" fillId="0" borderId="0" applyFill="0" applyBorder="0" applyAlignment="0"/>
    <xf numFmtId="189" fontId="62" fillId="0" borderId="0" applyFill="0" applyBorder="0" applyAlignment="0"/>
    <xf numFmtId="270" fontId="31" fillId="43" borderId="0"/>
    <xf numFmtId="0" fontId="168" fillId="17" borderId="57">
      <alignment vertical="center"/>
    </xf>
    <xf numFmtId="287" fontId="56" fillId="0" borderId="0" applyFont="0" applyFill="0" applyBorder="0" applyAlignment="0" applyProtection="0"/>
    <xf numFmtId="192" fontId="31" fillId="0" borderId="0" applyFont="0" applyFill="0" applyBorder="0" applyAlignment="0" applyProtection="0"/>
    <xf numFmtId="216" fontId="31" fillId="0" borderId="0" applyFont="0" applyFill="0" applyBorder="0" applyAlignment="0" applyProtection="0"/>
    <xf numFmtId="0" fontId="31" fillId="0" borderId="0"/>
    <xf numFmtId="288" fontId="107" fillId="0" borderId="0" applyFont="0" applyFill="0" applyBorder="0" applyAlignment="0" applyProtection="0"/>
    <xf numFmtId="0" fontId="56" fillId="0" borderId="0"/>
    <xf numFmtId="269" fontId="56" fillId="0" borderId="0" applyFont="0" applyFill="0" applyBorder="0" applyAlignment="0" applyProtection="0"/>
    <xf numFmtId="289" fontId="31" fillId="0" borderId="0" applyFont="0" applyFill="0" applyBorder="0" applyAlignment="0" applyProtection="0"/>
    <xf numFmtId="187" fontId="31" fillId="0" borderId="0" applyFont="0" applyFill="0" applyBorder="0" applyAlignment="0" applyProtection="0"/>
    <xf numFmtId="213" fontId="56" fillId="0" borderId="0" applyFont="0" applyFill="0" applyBorder="0" applyAlignment="0" applyProtection="0"/>
    <xf numFmtId="0" fontId="56" fillId="0" borderId="0"/>
    <xf numFmtId="0" fontId="200" fillId="0" borderId="0">
      <alignment horizontal="centerContinuous"/>
    </xf>
    <xf numFmtId="0" fontId="200" fillId="0" borderId="0">
      <alignment horizontal="centerContinuous"/>
    </xf>
    <xf numFmtId="0" fontId="200" fillId="0" borderId="0">
      <alignment horizontal="centerContinuous"/>
    </xf>
    <xf numFmtId="0" fontId="169" fillId="0" borderId="0"/>
    <xf numFmtId="0" fontId="200" fillId="0" borderId="0">
      <alignment horizontal="centerContinuous"/>
    </xf>
    <xf numFmtId="0" fontId="200" fillId="0" borderId="0">
      <alignment horizontal="centerContinuous"/>
    </xf>
    <xf numFmtId="0" fontId="200" fillId="0" borderId="0">
      <alignment horizontal="centerContinuous"/>
    </xf>
    <xf numFmtId="0" fontId="2" fillId="0" borderId="0"/>
    <xf numFmtId="0" fontId="166" fillId="8" borderId="0"/>
    <xf numFmtId="37" fontId="170" fillId="0" borderId="0"/>
    <xf numFmtId="0" fontId="76" fillId="0" borderId="0"/>
    <xf numFmtId="290" fontId="56" fillId="0" borderId="0"/>
    <xf numFmtId="39" fontId="31" fillId="0" borderId="0"/>
    <xf numFmtId="0" fontId="171" fillId="0" borderId="0"/>
    <xf numFmtId="259" fontId="134" fillId="0" borderId="0"/>
    <xf numFmtId="240" fontId="134" fillId="0" borderId="0"/>
    <xf numFmtId="291" fontId="134" fillId="0" borderId="0">
      <alignment horizontal="right"/>
    </xf>
    <xf numFmtId="0" fontId="56" fillId="0" borderId="0"/>
    <xf numFmtId="231" fontId="56" fillId="0" borderId="41" applyFont="0" applyFill="0" applyBorder="0" applyAlignment="0" applyProtection="0">
      <protection locked="0"/>
    </xf>
    <xf numFmtId="187" fontId="13" fillId="0" borderId="0"/>
    <xf numFmtId="189" fontId="56" fillId="0" borderId="0" applyFont="0" applyFill="0" applyBorder="0" applyAlignment="0" applyProtection="0"/>
    <xf numFmtId="0" fontId="59" fillId="14" borderId="0" applyNumberFormat="0" applyBorder="0" applyAlignment="0" applyProtection="0">
      <alignment vertical="center"/>
    </xf>
    <xf numFmtId="231" fontId="91" fillId="44" borderId="58" applyProtection="0">
      <alignment horizontal="right" vertical="center"/>
      <protection locked="0"/>
    </xf>
    <xf numFmtId="256" fontId="56" fillId="0" borderId="0" applyFont="0" applyFill="0" applyBorder="0" applyAlignment="0" applyProtection="0"/>
    <xf numFmtId="192" fontId="56" fillId="0" borderId="0" applyFont="0" applyFill="0" applyBorder="0" applyAlignment="0" applyProtection="0"/>
    <xf numFmtId="0" fontId="110" fillId="0" borderId="0" applyNumberFormat="0" applyFill="0" applyBorder="0" applyAlignment="0" applyProtection="0"/>
    <xf numFmtId="0" fontId="172" fillId="17" borderId="0">
      <alignment horizontal="right"/>
    </xf>
    <xf numFmtId="0" fontId="128" fillId="0" borderId="0" applyBorder="0">
      <alignment horizontal="centerContinuous"/>
    </xf>
    <xf numFmtId="0" fontId="173" fillId="0" borderId="0" applyBorder="0">
      <alignment horizontal="centerContinuous"/>
    </xf>
    <xf numFmtId="9" fontId="200" fillId="0" borderId="59" applyFont="0" applyFill="0" applyBorder="0" applyAlignment="0" applyProtection="0"/>
    <xf numFmtId="0" fontId="174" fillId="0" borderId="0" applyFill="0" applyBorder="0" applyProtection="0">
      <alignment horizontal="left"/>
    </xf>
    <xf numFmtId="0" fontId="175" fillId="0" borderId="0" applyFill="0" applyBorder="0" applyProtection="0">
      <alignment horizontal="left"/>
    </xf>
    <xf numFmtId="189" fontId="56" fillId="45" borderId="0" applyNumberFormat="0" applyFont="0" applyBorder="0" applyAlignment="0" applyProtection="0"/>
    <xf numFmtId="292" fontId="56" fillId="0" borderId="0" applyFont="0" applyFill="0" applyBorder="0" applyAlignment="0"/>
    <xf numFmtId="10" fontId="2" fillId="0" borderId="0" applyFont="0" applyFill="0" applyBorder="0" applyAlignment="0" applyProtection="0"/>
    <xf numFmtId="209" fontId="56" fillId="0" borderId="0" applyFont="0" applyFill="0" applyBorder="0" applyAlignment="0" applyProtection="0"/>
    <xf numFmtId="190" fontId="56" fillId="0" borderId="0" applyFont="0" applyFill="0" applyBorder="0" applyAlignment="0" applyProtection="0"/>
    <xf numFmtId="10" fontId="56" fillId="0" borderId="0" applyFont="0" applyFill="0" applyBorder="0" applyAlignment="0" applyProtection="0"/>
    <xf numFmtId="293" fontId="176" fillId="0" borderId="0" applyFont="0" applyFill="0" applyBorder="0" applyAlignment="0" applyProtection="0"/>
    <xf numFmtId="202" fontId="62" fillId="0" borderId="0" applyFill="0" applyBorder="0" applyAlignment="0"/>
    <xf numFmtId="40" fontId="132" fillId="0" borderId="0" applyFont="0" applyFill="0" applyBorder="0" applyAlignment="0" applyProtection="0"/>
    <xf numFmtId="0" fontId="109" fillId="46" borderId="0" applyNumberFormat="0" applyBorder="0" applyAlignment="0" applyProtection="0"/>
    <xf numFmtId="189" fontId="62" fillId="0" borderId="0" applyFill="0" applyBorder="0" applyAlignment="0"/>
    <xf numFmtId="4" fontId="13" fillId="0" borderId="0">
      <alignment horizontal="right"/>
    </xf>
    <xf numFmtId="220" fontId="177" fillId="0" borderId="0"/>
    <xf numFmtId="4" fontId="70" fillId="0" borderId="0" applyFont="0" applyFill="0" applyBorder="0" applyAlignment="0" applyProtection="0"/>
    <xf numFmtId="0" fontId="99" fillId="0" borderId="36">
      <alignment horizontal="center"/>
    </xf>
    <xf numFmtId="0" fontId="70" fillId="47" borderId="0" applyNumberFormat="0" applyFont="0" applyBorder="0" applyAlignment="0" applyProtection="0"/>
    <xf numFmtId="0" fontId="178" fillId="0" borderId="60"/>
    <xf numFmtId="0" fontId="154" fillId="8" borderId="0"/>
    <xf numFmtId="0" fontId="154" fillId="30" borderId="0"/>
    <xf numFmtId="4" fontId="179" fillId="0" borderId="0">
      <alignment horizontal="right"/>
    </xf>
    <xf numFmtId="202" fontId="56" fillId="0" borderId="0" applyFont="0" applyFill="0" applyBorder="0" applyAlignment="0" applyProtection="0"/>
    <xf numFmtId="179" fontId="31" fillId="0" borderId="0" applyNumberFormat="0" applyFill="0" applyBorder="0" applyAlignment="0" applyProtection="0">
      <alignment horizontal="left"/>
    </xf>
    <xf numFmtId="41" fontId="2" fillId="0" borderId="0" applyFont="0" applyFill="0" applyBorder="0" applyAlignment="0" applyProtection="0"/>
    <xf numFmtId="0" fontId="180" fillId="30" borderId="0"/>
    <xf numFmtId="0" fontId="56" fillId="0" borderId="0"/>
    <xf numFmtId="0" fontId="56" fillId="0" borderId="0"/>
    <xf numFmtId="0" fontId="76" fillId="0" borderId="43">
      <alignment horizontal="centerContinuous"/>
    </xf>
    <xf numFmtId="0" fontId="2" fillId="48" borderId="0" applyNumberFormat="0" applyFont="0" applyBorder="0" applyAlignment="0" applyProtection="0"/>
    <xf numFmtId="0" fontId="181" fillId="49" borderId="0" applyNumberFormat="0"/>
    <xf numFmtId="0" fontId="182" fillId="14" borderId="0" applyNumberFormat="0" applyBorder="0" applyAlignment="0" applyProtection="0">
      <alignment vertical="center"/>
    </xf>
    <xf numFmtId="43" fontId="74" fillId="0" borderId="61"/>
    <xf numFmtId="0" fontId="59" fillId="14" borderId="0" applyNumberFormat="0" applyBorder="0" applyAlignment="0" applyProtection="0">
      <alignment vertical="center"/>
    </xf>
    <xf numFmtId="294" fontId="78" fillId="0" borderId="7">
      <alignment horizontal="justify" vertical="top" wrapText="1"/>
    </xf>
    <xf numFmtId="0" fontId="100" fillId="20" borderId="17">
      <protection locked="0"/>
    </xf>
    <xf numFmtId="0" fontId="107" fillId="0" borderId="0"/>
    <xf numFmtId="0" fontId="148" fillId="30" borderId="0"/>
    <xf numFmtId="0" fontId="56" fillId="0" borderId="0">
      <alignment vertical="top"/>
    </xf>
    <xf numFmtId="0" fontId="101" fillId="0" borderId="2">
      <alignment horizontal="center"/>
    </xf>
    <xf numFmtId="0" fontId="4" fillId="0" borderId="0">
      <alignment vertical="center"/>
    </xf>
    <xf numFmtId="0" fontId="62" fillId="0" borderId="0">
      <protection locked="0"/>
    </xf>
    <xf numFmtId="0" fontId="183" fillId="0" borderId="62"/>
    <xf numFmtId="40" fontId="184" fillId="0" borderId="0" applyBorder="0">
      <alignment horizontal="right"/>
    </xf>
    <xf numFmtId="187" fontId="13" fillId="0" borderId="0"/>
    <xf numFmtId="237" fontId="31" fillId="0" borderId="0" applyFont="0" applyFill="0" applyBorder="0" applyAlignment="0" applyProtection="0"/>
    <xf numFmtId="0" fontId="100" fillId="20" borderId="17">
      <protection locked="0"/>
    </xf>
    <xf numFmtId="187" fontId="13" fillId="0" borderId="0"/>
    <xf numFmtId="0" fontId="158" fillId="0" borderId="0" applyFill="0" applyBorder="0" applyProtection="0">
      <alignment horizontal="center" vertical="center"/>
    </xf>
    <xf numFmtId="0" fontId="154" fillId="30" borderId="0"/>
    <xf numFmtId="224" fontId="56" fillId="0" borderId="0" applyFill="0" applyBorder="0" applyAlignment="0"/>
    <xf numFmtId="247" fontId="56" fillId="0" borderId="0" applyFill="0" applyBorder="0" applyAlignment="0"/>
    <xf numFmtId="295" fontId="56" fillId="0" borderId="0" applyFont="0" applyFill="0" applyBorder="0" applyAlignment="0" applyProtection="0"/>
    <xf numFmtId="0" fontId="47" fillId="0" borderId="0">
      <alignment horizontal="center"/>
    </xf>
    <xf numFmtId="0" fontId="64" fillId="30" borderId="0" applyNumberFormat="0" applyBorder="0" applyAlignment="0" applyProtection="0">
      <alignment vertical="center"/>
    </xf>
    <xf numFmtId="223" fontId="2" fillId="0" borderId="0" applyFont="0" applyFill="0" applyBorder="0" applyAlignment="0" applyProtection="0"/>
    <xf numFmtId="0" fontId="200" fillId="0" borderId="1" applyNumberFormat="0" applyFont="0" applyFill="0" applyAlignment="0" applyProtection="0">
      <alignment horizontal="center"/>
    </xf>
    <xf numFmtId="0" fontId="59" fillId="50" borderId="0" applyNumberFormat="0" applyBorder="0" applyAlignment="0" applyProtection="0">
      <alignment vertical="center"/>
    </xf>
    <xf numFmtId="0" fontId="200" fillId="0" borderId="1" applyNumberFormat="0" applyFont="0" applyFill="0" applyProtection="0">
      <alignment horizontal="centerContinuous"/>
    </xf>
    <xf numFmtId="9" fontId="185" fillId="0" borderId="0" applyNumberFormat="0" applyFill="0" applyBorder="0" applyAlignment="0">
      <protection locked="0"/>
    </xf>
    <xf numFmtId="296" fontId="2" fillId="0" borderId="0" applyFont="0" applyFill="0" applyBorder="0" applyAlignment="0" applyProtection="0"/>
    <xf numFmtId="0" fontId="126" fillId="0" borderId="0" applyNumberFormat="0" applyFont="0" applyFill="0" applyBorder="0" applyProtection="0">
      <alignment horizontal="center" vertical="center" wrapText="1"/>
    </xf>
    <xf numFmtId="297" fontId="58" fillId="0" borderId="0"/>
    <xf numFmtId="9" fontId="56" fillId="0" borderId="0" applyFont="0" applyFill="0" applyBorder="0" applyAlignment="0" applyProtection="0"/>
    <xf numFmtId="249" fontId="58" fillId="0" borderId="0" applyFont="0" applyFill="0" applyBorder="0" applyProtection="0">
      <alignment horizontal="right"/>
    </xf>
    <xf numFmtId="0" fontId="200" fillId="0" borderId="0"/>
    <xf numFmtId="0" fontId="18" fillId="0" borderId="0"/>
    <xf numFmtId="192" fontId="200" fillId="0" borderId="0" applyFont="0" applyFill="0" applyBorder="0" applyAlignment="0" applyProtection="0"/>
    <xf numFmtId="256" fontId="200" fillId="0" borderId="0" applyFont="0" applyFill="0" applyBorder="0" applyAlignment="0" applyProtection="0"/>
    <xf numFmtId="41" fontId="56" fillId="0" borderId="0" applyFont="0" applyFill="0" applyBorder="0" applyAlignment="0" applyProtection="0"/>
    <xf numFmtId="9" fontId="200" fillId="0" borderId="0" applyFont="0" applyFill="0" applyBorder="0" applyAlignment="0" applyProtection="0"/>
    <xf numFmtId="192" fontId="56" fillId="0" borderId="0" applyFont="0" applyFill="0" applyBorder="0" applyAlignment="0" applyProtection="0"/>
    <xf numFmtId="9" fontId="6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9" fontId="61" fillId="0" borderId="0" applyFont="0" applyFill="0" applyBorder="0" applyAlignment="0" applyProtection="0">
      <alignment vertical="center"/>
    </xf>
    <xf numFmtId="222" fontId="118" fillId="0" borderId="0" applyFont="0" applyFill="0" applyBorder="0" applyAlignment="0" applyProtection="0"/>
    <xf numFmtId="0" fontId="56" fillId="0" borderId="7" applyNumberFormat="0" applyFill="0" applyProtection="0">
      <alignment horizontal="right"/>
    </xf>
    <xf numFmtId="0" fontId="186" fillId="0" borderId="0" applyNumberFormat="0" applyFill="0" applyBorder="0" applyAlignment="0" applyProtection="0"/>
    <xf numFmtId="0" fontId="64" fillId="16" borderId="0" applyNumberFormat="0" applyBorder="0" applyAlignment="0" applyProtection="0">
      <alignment vertical="center"/>
    </xf>
    <xf numFmtId="0" fontId="187" fillId="0" borderId="9" applyNumberFormat="0" applyFill="0" applyProtection="0">
      <alignment horizont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88"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89" fillId="51" borderId="0" applyNumberFormat="0" applyBorder="0" applyAlignment="0" applyProtection="0"/>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90"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31" fillId="0" borderId="0"/>
    <xf numFmtId="0" fontId="59" fillId="14" borderId="0" applyNumberFormat="0" applyBorder="0" applyAlignment="0" applyProtection="0">
      <alignment vertical="center"/>
    </xf>
    <xf numFmtId="0" fontId="57" fillId="0" borderId="0">
      <alignment vertical="center"/>
    </xf>
    <xf numFmtId="0" fontId="57" fillId="0" borderId="0">
      <alignment vertical="center"/>
    </xf>
    <xf numFmtId="0" fontId="61" fillId="0" borderId="0">
      <alignment vertical="center"/>
    </xf>
    <xf numFmtId="0" fontId="61" fillId="0" borderId="0">
      <alignment vertical="center"/>
    </xf>
    <xf numFmtId="0" fontId="44" fillId="0" borderId="0">
      <alignment vertical="center"/>
    </xf>
    <xf numFmtId="0" fontId="61" fillId="0" borderId="0">
      <alignment vertical="center"/>
    </xf>
    <xf numFmtId="0" fontId="31" fillId="0" borderId="0"/>
    <xf numFmtId="0" fontId="31" fillId="0" borderId="0">
      <alignment vertical="center"/>
    </xf>
    <xf numFmtId="0" fontId="44" fillId="0" borderId="0">
      <alignment vertical="center"/>
    </xf>
    <xf numFmtId="0" fontId="4" fillId="0" borderId="0">
      <alignment vertical="center"/>
    </xf>
    <xf numFmtId="0" fontId="31" fillId="0" borderId="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31" fillId="0" borderId="0"/>
    <xf numFmtId="0" fontId="145" fillId="0" borderId="0"/>
    <xf numFmtId="0" fontId="56" fillId="0" borderId="0"/>
    <xf numFmtId="0" fontId="24" fillId="0" borderId="0">
      <protection locked="0"/>
    </xf>
    <xf numFmtId="0" fontId="24" fillId="0" borderId="0">
      <protection locked="0"/>
    </xf>
    <xf numFmtId="0" fontId="31" fillId="0" borderId="0"/>
    <xf numFmtId="0" fontId="24" fillId="0" borderId="0">
      <protection locked="0"/>
    </xf>
    <xf numFmtId="0" fontId="24" fillId="0" borderId="0">
      <protection locked="0"/>
    </xf>
    <xf numFmtId="0" fontId="24" fillId="0" borderId="0">
      <protection locked="0"/>
    </xf>
    <xf numFmtId="0" fontId="31" fillId="0" borderId="0"/>
    <xf numFmtId="0" fontId="31" fillId="0" borderId="0"/>
    <xf numFmtId="0" fontId="31" fillId="0" borderId="0"/>
    <xf numFmtId="0" fontId="200" fillId="0" borderId="0"/>
    <xf numFmtId="0" fontId="31" fillId="0" borderId="0"/>
    <xf numFmtId="0" fontId="31" fillId="0" borderId="0"/>
    <xf numFmtId="0" fontId="31" fillId="0" borderId="0"/>
    <xf numFmtId="0" fontId="200" fillId="0" borderId="0" applyNumberFormat="0" applyFill="0" applyBorder="0" applyAlignment="0" applyProtection="0">
      <alignment vertical="center"/>
    </xf>
    <xf numFmtId="0" fontId="5" fillId="0" borderId="0"/>
    <xf numFmtId="0" fontId="57" fillId="0" borderId="0">
      <alignment vertical="center"/>
    </xf>
    <xf numFmtId="0" fontId="57" fillId="0" borderId="0">
      <alignment vertical="center"/>
    </xf>
    <xf numFmtId="0" fontId="31" fillId="0" borderId="0"/>
    <xf numFmtId="0" fontId="31" fillId="0" borderId="0"/>
    <xf numFmtId="0" fontId="31" fillId="0" borderId="0"/>
    <xf numFmtId="0" fontId="31" fillId="0" borderId="0"/>
    <xf numFmtId="0" fontId="31" fillId="0" borderId="0"/>
    <xf numFmtId="0" fontId="200" fillId="0" borderId="0" applyBorder="0"/>
    <xf numFmtId="0" fontId="31" fillId="0" borderId="0"/>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8" fillId="0" borderId="0" applyNumberFormat="0" applyFill="0" applyBorder="0" applyAlignment="0" applyProtection="0"/>
    <xf numFmtId="0" fontId="5" fillId="0" borderId="0" applyFill="0" applyBorder="0" applyAlignment="0"/>
    <xf numFmtId="0" fontId="5" fillId="0" borderId="0" applyFill="0" applyBorder="0" applyAlignment="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191" fillId="14" borderId="0" applyNumberFormat="0" applyBorder="0" applyAlignment="0" applyProtection="0">
      <alignment vertical="center"/>
    </xf>
    <xf numFmtId="0" fontId="182" fillId="14" borderId="0" applyNumberFormat="0" applyBorder="0" applyAlignment="0" applyProtection="0">
      <alignment vertical="center"/>
    </xf>
    <xf numFmtId="0" fontId="59" fillId="14" borderId="0" applyNumberFormat="0" applyBorder="0" applyAlignment="0" applyProtection="0">
      <alignment vertical="center"/>
    </xf>
    <xf numFmtId="0" fontId="182" fillId="39" borderId="0" applyNumberFormat="0" applyBorder="0" applyAlignment="0" applyProtection="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208" fontId="31" fillId="0" borderId="0" applyFont="0" applyFill="0" applyBorder="0" applyAlignment="0" applyProtection="0">
      <alignment vertical="center"/>
    </xf>
    <xf numFmtId="206" fontId="56" fillId="0" borderId="0" applyFont="0" applyFill="0" applyBorder="0" applyAlignment="0" applyProtection="0"/>
    <xf numFmtId="208" fontId="31" fillId="0" borderId="0" applyFont="0" applyFill="0" applyBorder="0" applyAlignment="0" applyProtection="0"/>
    <xf numFmtId="201" fontId="94" fillId="0" borderId="0" applyFont="0" applyFill="0" applyBorder="0" applyAlignment="0" applyProtection="0"/>
    <xf numFmtId="0" fontId="187" fillId="0" borderId="9" applyNumberFormat="0" applyFill="0" applyProtection="0">
      <alignment horizontal="left"/>
    </xf>
    <xf numFmtId="298" fontId="56" fillId="0" borderId="0" applyFont="0" applyFill="0" applyBorder="0" applyAlignment="0" applyProtection="0"/>
    <xf numFmtId="38" fontId="132" fillId="0" borderId="0" applyFont="0" applyFill="0" applyBorder="0" applyAlignment="0" applyProtection="0"/>
    <xf numFmtId="222" fontId="167" fillId="0" borderId="0" applyFont="0" applyFill="0" applyBorder="0" applyAlignment="0" applyProtection="0"/>
    <xf numFmtId="201" fontId="200" fillId="0" borderId="0" applyFont="0" applyFill="0" applyBorder="0" applyAlignment="0" applyProtection="0"/>
    <xf numFmtId="241" fontId="200"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248" fontId="31" fillId="0" borderId="0" applyFont="0" applyFill="0" applyBorder="0" applyAlignment="0" applyProtection="0"/>
    <xf numFmtId="248" fontId="31" fillId="0" borderId="0" applyFont="0" applyFill="0" applyBorder="0" applyAlignment="0" applyProtection="0"/>
    <xf numFmtId="200" fontId="31" fillId="0" borderId="0" applyFont="0" applyFill="0" applyBorder="0" applyAlignment="0" applyProtection="0"/>
    <xf numFmtId="19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0" fillId="0" borderId="0" applyFont="0" applyFill="0" applyBorder="0" applyAlignment="0" applyProtection="0"/>
    <xf numFmtId="43" fontId="31" fillId="0" borderId="0" applyFont="0" applyFill="0" applyBorder="0" applyAlignment="0" applyProtection="0"/>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xf numFmtId="41" fontId="31" fillId="0" borderId="0" applyFont="0" applyFill="0" applyBorder="0" applyAlignment="0" applyProtection="0"/>
    <xf numFmtId="0" fontId="109" fillId="52" borderId="0" applyNumberFormat="0" applyBorder="0" applyAlignment="0" applyProtection="0"/>
    <xf numFmtId="0" fontId="56" fillId="0" borderId="7" applyNumberFormat="0" applyFill="0" applyProtection="0">
      <alignment horizontal="left"/>
    </xf>
    <xf numFmtId="0" fontId="56" fillId="0" borderId="0"/>
    <xf numFmtId="0" fontId="56" fillId="0" borderId="0">
      <alignment vertical="top"/>
    </xf>
    <xf numFmtId="0" fontId="132" fillId="0" borderId="0" applyFont="0" applyFill="0" applyBorder="0" applyAlignment="0" applyProtection="0"/>
    <xf numFmtId="40" fontId="118" fillId="0" borderId="0" applyFont="0" applyFill="0" applyBorder="0" applyAlignment="0" applyProtection="0"/>
    <xf numFmtId="256" fontId="56" fillId="0" borderId="2" applyNumberFormat="0"/>
    <xf numFmtId="0"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cellStyleXfs>
  <cellXfs count="661">
    <xf numFmtId="0" fontId="0" fillId="0" borderId="0" xfId="0" applyAlignment="1">
      <alignment vertical="center"/>
    </xf>
    <xf numFmtId="299" fontId="1" fillId="0" borderId="0" xfId="0" applyNumberFormat="1" applyFont="1" applyAlignment="1">
      <alignment vertical="center"/>
    </xf>
    <xf numFmtId="299" fontId="2" fillId="0" borderId="0" xfId="0" applyNumberFormat="1" applyFont="1" applyAlignment="1">
      <alignment horizontal="center" vertical="center"/>
    </xf>
    <xf numFmtId="299" fontId="2" fillId="0" borderId="0" xfId="0" applyNumberFormat="1" applyFont="1" applyAlignment="1">
      <alignment vertical="center"/>
    </xf>
    <xf numFmtId="299" fontId="2" fillId="0" borderId="0" xfId="0" applyNumberFormat="1" applyFont="1" applyFill="1" applyAlignment="1" applyProtection="1">
      <alignment vertical="center"/>
    </xf>
    <xf numFmtId="0" fontId="3" fillId="0" borderId="0" xfId="1267" applyFont="1" applyAlignment="1" applyProtection="1">
      <alignment vertical="center"/>
      <protection hidden="1"/>
    </xf>
    <xf numFmtId="299" fontId="2" fillId="0" borderId="1" xfId="0" applyNumberFormat="1" applyFont="1" applyBorder="1" applyAlignment="1">
      <alignment horizontal="left" vertical="center"/>
    </xf>
    <xf numFmtId="299" fontId="2" fillId="0" borderId="0" xfId="0" applyNumberFormat="1" applyFont="1" applyBorder="1" applyAlignment="1">
      <alignment horizontal="left" vertical="center"/>
    </xf>
    <xf numFmtId="299" fontId="2" fillId="0" borderId="2" xfId="0" applyNumberFormat="1" applyFont="1" applyBorder="1" applyAlignment="1">
      <alignment horizontal="center" vertical="center"/>
    </xf>
    <xf numFmtId="299" fontId="4" fillId="2" borderId="2" xfId="0" applyNumberFormat="1" applyFont="1" applyFill="1" applyBorder="1" applyAlignment="1">
      <alignment horizontal="center" vertical="center"/>
    </xf>
    <xf numFmtId="299" fontId="2" fillId="0" borderId="3" xfId="0" applyNumberFormat="1" applyFont="1" applyBorder="1" applyAlignment="1">
      <alignment horizontal="center" vertical="center" wrapText="1"/>
    </xf>
    <xf numFmtId="300" fontId="2" fillId="0" borderId="2" xfId="0" applyNumberFormat="1" applyFont="1" applyFill="1" applyBorder="1" applyAlignment="1" applyProtection="1">
      <alignment horizontal="center" vertical="center"/>
    </xf>
    <xf numFmtId="299" fontId="2" fillId="0" borderId="2" xfId="0" applyNumberFormat="1" applyFont="1" applyBorder="1" applyAlignment="1">
      <alignment horizontal="left" vertical="center"/>
    </xf>
    <xf numFmtId="299" fontId="2" fillId="0" borderId="3" xfId="0" applyNumberFormat="1" applyFont="1" applyBorder="1" applyAlignment="1">
      <alignment horizontal="center" vertical="center"/>
    </xf>
    <xf numFmtId="299" fontId="2" fillId="0" borderId="3" xfId="0" applyNumberFormat="1" applyFont="1" applyBorder="1" applyAlignment="1">
      <alignment horizontal="right" vertical="center"/>
    </xf>
    <xf numFmtId="299" fontId="2" fillId="0" borderId="2" xfId="0" applyNumberFormat="1" applyFont="1" applyBorder="1" applyAlignment="1">
      <alignment horizontal="right" vertical="center"/>
    </xf>
    <xf numFmtId="299" fontId="2" fillId="0" borderId="4" xfId="0" applyNumberFormat="1" applyFont="1" applyBorder="1" applyAlignment="1">
      <alignment horizontal="center" vertical="center"/>
    </xf>
    <xf numFmtId="299" fontId="1" fillId="0" borderId="0" xfId="0" applyNumberFormat="1" applyFont="1" applyFill="1" applyAlignment="1" applyProtection="1">
      <alignment vertical="center"/>
    </xf>
    <xf numFmtId="299" fontId="2" fillId="0" borderId="0" xfId="0" applyNumberFormat="1" applyFont="1" applyAlignment="1">
      <alignment horizontal="right" vertical="center"/>
    </xf>
    <xf numFmtId="299" fontId="2" fillId="3" borderId="2" xfId="0" applyNumberFormat="1" applyFont="1" applyFill="1" applyBorder="1" applyAlignment="1" applyProtection="1">
      <alignment horizontal="center" vertical="center"/>
    </xf>
    <xf numFmtId="299" fontId="5" fillId="3" borderId="2" xfId="0" applyNumberFormat="1" applyFont="1" applyFill="1" applyBorder="1" applyAlignment="1" applyProtection="1">
      <alignment horizontal="center" vertical="center" wrapText="1"/>
    </xf>
    <xf numFmtId="299" fontId="2" fillId="0" borderId="2" xfId="0" applyNumberFormat="1" applyFont="1" applyBorder="1" applyAlignment="1">
      <alignment vertical="center"/>
    </xf>
    <xf numFmtId="299" fontId="2" fillId="0" borderId="2" xfId="0" applyNumberFormat="1" applyFont="1" applyFill="1" applyBorder="1" applyAlignment="1" applyProtection="1">
      <alignment horizontal="center" vertical="center"/>
    </xf>
    <xf numFmtId="299" fontId="5" fillId="0" borderId="0" xfId="0" applyNumberFormat="1" applyFont="1" applyAlignment="1">
      <alignment vertical="center"/>
    </xf>
    <xf numFmtId="299" fontId="2" fillId="4" borderId="4" xfId="0" applyNumberFormat="1" applyFont="1" applyFill="1" applyBorder="1" applyAlignment="1" applyProtection="1">
      <alignment horizontal="center" vertical="center"/>
    </xf>
    <xf numFmtId="299" fontId="2" fillId="4" borderId="3" xfId="0" applyNumberFormat="1" applyFont="1" applyFill="1" applyBorder="1" applyAlignment="1" applyProtection="1">
      <alignment horizontal="center" vertical="center"/>
    </xf>
    <xf numFmtId="299" fontId="2" fillId="4" borderId="2" xfId="0" applyNumberFormat="1" applyFont="1" applyFill="1" applyBorder="1" applyAlignment="1" applyProtection="1">
      <alignment horizontal="center" vertical="center"/>
    </xf>
    <xf numFmtId="299" fontId="2" fillId="0" borderId="2" xfId="0" applyNumberFormat="1" applyFont="1" applyFill="1" applyBorder="1" applyAlignment="1" applyProtection="1">
      <alignment vertical="center"/>
    </xf>
    <xf numFmtId="299" fontId="6" fillId="0" borderId="2" xfId="0" applyNumberFormat="1" applyFont="1" applyFill="1" applyBorder="1" applyAlignment="1" applyProtection="1">
      <alignment horizontal="center" vertical="center"/>
    </xf>
    <xf numFmtId="299" fontId="2" fillId="3" borderId="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299" fontId="2" fillId="0" borderId="3" xfId="0" applyNumberFormat="1" applyFont="1" applyBorder="1" applyAlignment="1">
      <alignment vertical="center"/>
    </xf>
    <xf numFmtId="299" fontId="2" fillId="0" borderId="0" xfId="0" applyNumberFormat="1" applyFont="1" applyAlignment="1">
      <alignment horizontal="left" vertical="center"/>
    </xf>
    <xf numFmtId="299" fontId="6" fillId="0" borderId="0" xfId="0" applyNumberFormat="1" applyFont="1" applyFill="1" applyAlignment="1" applyProtection="1">
      <alignment horizontal="center" vertical="center"/>
    </xf>
    <xf numFmtId="299" fontId="2" fillId="0" borderId="0" xfId="0" applyNumberFormat="1" applyFont="1" applyFill="1" applyAlignment="1" applyProtection="1">
      <alignment horizontal="center" vertical="center"/>
    </xf>
    <xf numFmtId="299" fontId="2" fillId="3" borderId="5" xfId="0" applyNumberFormat="1" applyFont="1" applyFill="1" applyBorder="1" applyAlignment="1" applyProtection="1">
      <alignment horizontal="left" vertical="center"/>
    </xf>
    <xf numFmtId="299" fontId="2" fillId="3" borderId="3" xfId="0" applyNumberFormat="1" applyFont="1" applyFill="1" applyBorder="1" applyAlignment="1" applyProtection="1">
      <alignment vertical="center"/>
    </xf>
    <xf numFmtId="299" fontId="2" fillId="4" borderId="3" xfId="0" applyNumberFormat="1" applyFont="1" applyFill="1" applyBorder="1" applyAlignment="1" applyProtection="1">
      <alignment vertical="center"/>
    </xf>
    <xf numFmtId="299" fontId="6" fillId="0" borderId="2" xfId="0" applyNumberFormat="1" applyFont="1" applyBorder="1" applyAlignment="1">
      <alignment vertical="center"/>
    </xf>
    <xf numFmtId="299" fontId="6" fillId="0" borderId="0" xfId="0" applyNumberFormat="1" applyFont="1" applyAlignment="1">
      <alignment vertical="center"/>
    </xf>
    <xf numFmtId="299" fontId="5" fillId="4" borderId="2" xfId="0" applyNumberFormat="1" applyFont="1" applyFill="1" applyBorder="1" applyAlignment="1" applyProtection="1">
      <alignment horizontal="center" vertical="center"/>
    </xf>
    <xf numFmtId="299" fontId="2" fillId="0" borderId="0" xfId="0" applyNumberFormat="1" applyFont="1" applyBorder="1" applyAlignment="1">
      <alignment horizontal="right" vertical="center"/>
    </xf>
    <xf numFmtId="300" fontId="2" fillId="0" borderId="2" xfId="0" applyNumberFormat="1" applyFont="1" applyBorder="1" applyAlignment="1">
      <alignment horizontal="center" vertical="center"/>
    </xf>
    <xf numFmtId="0" fontId="7" fillId="0" borderId="0" xfId="0" applyFont="1"/>
    <xf numFmtId="0" fontId="0" fillId="0" borderId="0" xfId="0"/>
    <xf numFmtId="299" fontId="2" fillId="0" borderId="7" xfId="0" applyNumberFormat="1" applyFont="1" applyBorder="1" applyAlignment="1">
      <alignment horizontal="right" vertical="center"/>
    </xf>
    <xf numFmtId="299" fontId="2" fillId="2" borderId="3" xfId="0" applyNumberFormat="1" applyFont="1" applyFill="1" applyBorder="1" applyAlignment="1">
      <alignment horizontal="center" vertical="center"/>
    </xf>
    <xf numFmtId="300" fontId="2" fillId="0" borderId="2" xfId="0" applyNumberFormat="1" applyFont="1" applyBorder="1" applyAlignment="1" applyProtection="1">
      <alignment horizontal="center" vertical="center"/>
    </xf>
    <xf numFmtId="299" fontId="2" fillId="0" borderId="2" xfId="0" applyNumberFormat="1" applyFont="1" applyFill="1" applyBorder="1" applyAlignment="1">
      <alignment horizontal="right" vertical="center"/>
    </xf>
    <xf numFmtId="299" fontId="5" fillId="3" borderId="2" xfId="0" applyNumberFormat="1" applyFont="1" applyFill="1" applyBorder="1" applyAlignment="1" applyProtection="1">
      <alignment horizontal="center" vertical="center"/>
    </xf>
    <xf numFmtId="299" fontId="2" fillId="0" borderId="0" xfId="0" applyNumberFormat="1" applyFont="1" applyAlignment="1">
      <alignment horizontal="center" vertical="center" wrapText="1"/>
    </xf>
    <xf numFmtId="299" fontId="2" fillId="0" borderId="2" xfId="0" applyNumberFormat="1" applyFont="1" applyBorder="1" applyAlignment="1">
      <alignment horizontal="center" vertical="center" wrapText="1"/>
    </xf>
    <xf numFmtId="299" fontId="2" fillId="2" borderId="2" xfId="0" applyNumberFormat="1" applyFont="1" applyFill="1" applyBorder="1" applyAlignment="1">
      <alignment horizontal="center" vertical="center" wrapText="1"/>
    </xf>
    <xf numFmtId="299" fontId="8" fillId="0" borderId="2" xfId="0" applyNumberFormat="1" applyFont="1" applyFill="1" applyBorder="1" applyAlignment="1">
      <alignment vertical="center"/>
    </xf>
    <xf numFmtId="299" fontId="7" fillId="0" borderId="0" xfId="0" applyNumberFormat="1" applyFont="1"/>
    <xf numFmtId="299" fontId="0" fillId="0" borderId="0" xfId="0" applyNumberFormat="1"/>
    <xf numFmtId="299" fontId="2" fillId="0" borderId="2" xfId="0" applyNumberFormat="1" applyFont="1" applyBorder="1" applyAlignment="1">
      <alignment horizontal="left" vertical="center" wrapText="1"/>
    </xf>
    <xf numFmtId="299" fontId="2" fillId="0" borderId="5" xfId="0" applyNumberFormat="1" applyFont="1" applyBorder="1" applyAlignment="1">
      <alignment horizontal="center" vertical="center"/>
    </xf>
    <xf numFmtId="299" fontId="2" fillId="0" borderId="2" xfId="0" applyNumberFormat="1" applyFont="1" applyFill="1" applyBorder="1" applyAlignment="1">
      <alignment horizontal="center" vertical="center" wrapText="1"/>
    </xf>
    <xf numFmtId="299" fontId="2" fillId="0" borderId="2" xfId="0" applyNumberFormat="1" applyFont="1" applyFill="1" applyBorder="1" applyAlignment="1">
      <alignment horizontal="left" vertical="center"/>
    </xf>
    <xf numFmtId="299" fontId="2" fillId="2" borderId="2" xfId="0" applyNumberFormat="1" applyFont="1" applyFill="1" applyBorder="1" applyAlignment="1">
      <alignment horizontal="center" vertical="center"/>
    </xf>
    <xf numFmtId="299" fontId="2" fillId="0" borderId="3" xfId="0" applyNumberFormat="1" applyFont="1" applyBorder="1" applyAlignment="1">
      <alignment horizontal="left" vertical="center"/>
    </xf>
    <xf numFmtId="299" fontId="2" fillId="2" borderId="3" xfId="0" applyNumberFormat="1" applyFont="1" applyFill="1" applyBorder="1" applyAlignment="1" applyProtection="1">
      <alignment horizontal="right" vertical="center"/>
      <protection locked="0"/>
    </xf>
    <xf numFmtId="299" fontId="2" fillId="0" borderId="7" xfId="0" applyNumberFormat="1" applyFont="1" applyBorder="1" applyAlignment="1">
      <alignment horizontal="center" vertical="center" wrapText="1"/>
    </xf>
    <xf numFmtId="299" fontId="2" fillId="2" borderId="3" xfId="0" applyNumberFormat="1" applyFont="1" applyFill="1" applyBorder="1" applyAlignment="1">
      <alignment horizontal="center" vertical="center" wrapText="1"/>
    </xf>
    <xf numFmtId="299" fontId="2" fillId="2" borderId="6" xfId="0" applyNumberFormat="1" applyFont="1" applyFill="1" applyBorder="1" applyAlignment="1">
      <alignment horizontal="center" vertical="center" wrapText="1"/>
    </xf>
    <xf numFmtId="299" fontId="2" fillId="2" borderId="2" xfId="0" applyNumberFormat="1" applyFont="1" applyFill="1" applyBorder="1" applyAlignment="1">
      <alignment horizontal="right" vertical="center"/>
    </xf>
    <xf numFmtId="0" fontId="2" fillId="0" borderId="0" xfId="0" applyNumberFormat="1" applyFont="1" applyAlignment="1">
      <alignment vertical="center"/>
    </xf>
    <xf numFmtId="0" fontId="2" fillId="0" borderId="0" xfId="0" applyNumberFormat="1" applyFont="1" applyAlignment="1">
      <alignment horizontal="center" vertical="center"/>
    </xf>
    <xf numFmtId="299" fontId="2" fillId="0" borderId="6" xfId="0" applyNumberFormat="1" applyFont="1" applyBorder="1" applyAlignment="1">
      <alignment horizontal="center" vertical="center"/>
    </xf>
    <xf numFmtId="299" fontId="2" fillId="2" borderId="8" xfId="0" applyNumberFormat="1" applyFont="1" applyFill="1" applyBorder="1" applyAlignment="1">
      <alignment horizontal="center" vertical="center" wrapText="1"/>
    </xf>
    <xf numFmtId="0" fontId="9"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vertical="center"/>
    </xf>
    <xf numFmtId="49" fontId="10" fillId="0" borderId="11"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299" fontId="5" fillId="0" borderId="11" xfId="0" applyNumberFormat="1" applyFont="1" applyBorder="1" applyAlignment="1">
      <alignment horizontal="center" vertical="center"/>
    </xf>
    <xf numFmtId="0" fontId="2" fillId="0" borderId="11" xfId="0" applyNumberFormat="1" applyFont="1" applyBorder="1" applyAlignment="1">
      <alignment horizontal="center" vertical="center"/>
    </xf>
    <xf numFmtId="299" fontId="2" fillId="0" borderId="11" xfId="0" applyNumberFormat="1" applyFont="1" applyBorder="1" applyAlignment="1">
      <alignment horizontal="center" vertical="center"/>
    </xf>
    <xf numFmtId="299" fontId="2" fillId="0" borderId="12" xfId="0" applyNumberFormat="1" applyFont="1" applyBorder="1" applyAlignment="1">
      <alignment horizontal="right" vertical="center"/>
    </xf>
    <xf numFmtId="0" fontId="9" fillId="0" borderId="13"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vertical="center"/>
    </xf>
    <xf numFmtId="49"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299" fontId="5"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299" fontId="5" fillId="0" borderId="15" xfId="0" applyNumberFormat="1" applyFont="1" applyBorder="1" applyAlignment="1">
      <alignment horizontal="center" vertical="center"/>
    </xf>
    <xf numFmtId="0" fontId="6" fillId="0" borderId="15" xfId="0" applyNumberFormat="1" applyFont="1" applyBorder="1" applyAlignment="1">
      <alignment horizontal="center" vertical="center"/>
    </xf>
    <xf numFmtId="299" fontId="6" fillId="0" borderId="15" xfId="0" applyNumberFormat="1" applyFont="1" applyBorder="1" applyAlignment="1">
      <alignment horizontal="center" vertical="center"/>
    </xf>
    <xf numFmtId="299" fontId="6" fillId="0" borderId="16" xfId="0" applyNumberFormat="1" applyFont="1" applyBorder="1" applyAlignment="1">
      <alignment horizontal="right" vertical="center"/>
    </xf>
    <xf numFmtId="299" fontId="2" fillId="0" borderId="15" xfId="0" applyNumberFormat="1" applyFont="1" applyBorder="1" applyAlignment="1">
      <alignment horizontal="center" vertical="center"/>
    </xf>
    <xf numFmtId="299" fontId="2" fillId="0" borderId="16" xfId="0" applyNumberFormat="1" applyFont="1" applyBorder="1" applyAlignment="1">
      <alignment horizontal="right" vertical="center"/>
    </xf>
    <xf numFmtId="299" fontId="2" fillId="0" borderId="8" xfId="0" applyNumberFormat="1" applyFont="1" applyBorder="1" applyAlignment="1">
      <alignment horizontal="center" vertical="center"/>
    </xf>
    <xf numFmtId="43" fontId="2" fillId="0" borderId="12" xfId="25" applyFont="1" applyBorder="1" applyAlignment="1">
      <alignment horizontal="right" vertical="center"/>
    </xf>
    <xf numFmtId="43" fontId="2" fillId="0" borderId="3" xfId="25" applyFont="1" applyBorder="1" applyAlignment="1">
      <alignment horizontal="right" vertical="center"/>
    </xf>
    <xf numFmtId="43" fontId="6" fillId="0" borderId="16" xfId="25" applyFont="1" applyBorder="1" applyAlignment="1">
      <alignment horizontal="right" vertical="center"/>
    </xf>
    <xf numFmtId="43" fontId="2" fillId="0" borderId="16" xfId="25" applyFont="1" applyBorder="1" applyAlignment="1">
      <alignment horizontal="right" vertical="center"/>
    </xf>
    <xf numFmtId="281" fontId="10" fillId="0" borderId="11" xfId="0" applyNumberFormat="1" applyFont="1" applyFill="1" applyBorder="1" applyAlignment="1" applyProtection="1">
      <alignment horizontal="right" vertical="center"/>
    </xf>
    <xf numFmtId="281" fontId="10" fillId="0" borderId="18" xfId="0" applyNumberFormat="1" applyFont="1" applyFill="1" applyBorder="1" applyAlignment="1" applyProtection="1">
      <alignment horizontal="right" vertical="center"/>
    </xf>
    <xf numFmtId="281" fontId="10" fillId="0" borderId="2" xfId="0" applyNumberFormat="1" applyFont="1" applyFill="1" applyBorder="1" applyAlignment="1" applyProtection="1">
      <alignment horizontal="right" vertical="center"/>
    </xf>
    <xf numFmtId="281" fontId="10" fillId="0" borderId="19" xfId="0" applyNumberFormat="1" applyFont="1" applyFill="1" applyBorder="1" applyAlignment="1" applyProtection="1">
      <alignment horizontal="right" vertical="center"/>
    </xf>
    <xf numFmtId="281" fontId="12" fillId="0" borderId="15" xfId="0" applyNumberFormat="1" applyFont="1" applyFill="1" applyBorder="1" applyAlignment="1" applyProtection="1">
      <alignment horizontal="right" vertical="center"/>
    </xf>
    <xf numFmtId="281" fontId="12" fillId="0" borderId="20" xfId="0" applyNumberFormat="1" applyFont="1" applyFill="1" applyBorder="1" applyAlignment="1" applyProtection="1">
      <alignment horizontal="right" vertical="center"/>
    </xf>
    <xf numFmtId="299" fontId="6" fillId="0" borderId="3" xfId="0" applyNumberFormat="1" applyFont="1" applyBorder="1" applyAlignment="1">
      <alignment horizontal="right" vertical="center"/>
    </xf>
    <xf numFmtId="0" fontId="13" fillId="0" borderId="2" xfId="0" applyNumberFormat="1" applyFont="1" applyFill="1" applyBorder="1" applyAlignment="1" applyProtection="1">
      <alignment horizontal="center" vertical="center" wrapText="1"/>
    </xf>
    <xf numFmtId="299" fontId="6" fillId="0" borderId="7" xfId="0" applyNumberFormat="1" applyFont="1" applyBorder="1" applyAlignment="1">
      <alignment horizontal="center" vertical="center"/>
    </xf>
    <xf numFmtId="299" fontId="5" fillId="0" borderId="7" xfId="0" applyNumberFormat="1" applyFont="1" applyBorder="1" applyAlignment="1">
      <alignment horizontal="center" vertical="center"/>
    </xf>
    <xf numFmtId="0" fontId="6" fillId="0" borderId="7" xfId="0" applyNumberFormat="1" applyFont="1" applyBorder="1" applyAlignment="1">
      <alignment horizontal="center" vertical="center"/>
    </xf>
    <xf numFmtId="299" fontId="6" fillId="0" borderId="7" xfId="0" applyNumberFormat="1" applyFont="1" applyBorder="1" applyAlignment="1">
      <alignment horizontal="right" vertical="center"/>
    </xf>
    <xf numFmtId="299" fontId="6" fillId="0" borderId="2" xfId="0" applyNumberFormat="1" applyFont="1" applyBorder="1" applyAlignment="1">
      <alignment horizontal="right" vertical="center"/>
    </xf>
    <xf numFmtId="43" fontId="6" fillId="0" borderId="9" xfId="25" applyFont="1" applyBorder="1" applyAlignment="1">
      <alignment horizontal="right" vertical="center"/>
    </xf>
    <xf numFmtId="299" fontId="6" fillId="0" borderId="9" xfId="0" applyNumberFormat="1" applyFont="1" applyBorder="1" applyAlignment="1">
      <alignment horizontal="right" vertical="center"/>
    </xf>
    <xf numFmtId="299" fontId="2" fillId="0" borderId="2" xfId="294" applyNumberFormat="1" applyFont="1" applyBorder="1" applyAlignment="1">
      <alignment horizontal="right" vertical="center" wrapText="1"/>
    </xf>
    <xf numFmtId="299" fontId="2" fillId="2" borderId="6" xfId="0" applyNumberFormat="1" applyFont="1" applyFill="1" applyBorder="1" applyAlignment="1">
      <alignment horizontal="center" vertical="center"/>
    </xf>
    <xf numFmtId="299" fontId="2" fillId="0" borderId="7" xfId="0" applyNumberFormat="1" applyFont="1" applyBorder="1" applyAlignment="1">
      <alignment horizontal="center" vertical="center"/>
    </xf>
    <xf numFmtId="299" fontId="4" fillId="0" borderId="2" xfId="1267" applyNumberFormat="1" applyFont="1" applyBorder="1" applyAlignment="1" applyProtection="1">
      <alignment vertical="center"/>
    </xf>
    <xf numFmtId="299" fontId="4" fillId="0" borderId="2" xfId="0" applyNumberFormat="1" applyFont="1" applyBorder="1" applyAlignment="1">
      <alignment vertical="center"/>
    </xf>
    <xf numFmtId="0" fontId="2" fillId="0" borderId="0" xfId="0" applyFont="1"/>
    <xf numFmtId="1" fontId="16" fillId="0" borderId="0" xfId="1180" applyNumberFormat="1" applyFont="1" applyAlignment="1">
      <alignment horizontal="center" vertical="center"/>
    </xf>
    <xf numFmtId="1" fontId="17" fillId="0" borderId="0" xfId="1180" applyNumberFormat="1" applyFont="1" applyAlignment="1">
      <alignment horizontal="center" vertical="center"/>
    </xf>
    <xf numFmtId="1" fontId="2" fillId="0" borderId="0" xfId="1180" applyNumberFormat="1" applyFont="1" applyAlignment="1">
      <alignment horizontal="left" vertical="center"/>
    </xf>
    <xf numFmtId="1" fontId="18" fillId="0" borderId="0" xfId="1180" applyNumberFormat="1" applyFont="1" applyAlignment="1">
      <alignment horizontal="left" vertical="center"/>
    </xf>
    <xf numFmtId="0" fontId="2" fillId="0" borderId="2" xfId="1180" applyFont="1" applyBorder="1" applyAlignment="1">
      <alignment horizontal="center" vertical="center"/>
    </xf>
    <xf numFmtId="0" fontId="2" fillId="0" borderId="2" xfId="1180" applyFont="1" applyBorder="1" applyAlignment="1">
      <alignment vertical="center"/>
    </xf>
    <xf numFmtId="58" fontId="2" fillId="0" borderId="2" xfId="1180" applyNumberFormat="1" applyFont="1" applyBorder="1" applyAlignment="1">
      <alignment horizontal="center" vertical="center"/>
    </xf>
    <xf numFmtId="0" fontId="6" fillId="0" borderId="2" xfId="1180" applyFont="1" applyBorder="1" applyAlignment="1">
      <alignment horizontal="centerContinuous" vertical="center" wrapText="1"/>
    </xf>
    <xf numFmtId="1" fontId="18" fillId="0" borderId="0" xfId="1180" applyNumberFormat="1" applyFont="1" applyAlignment="1">
      <alignment horizontal="center" vertical="center"/>
    </xf>
    <xf numFmtId="221" fontId="18" fillId="0" borderId="0" xfId="1180" applyNumberFormat="1" applyFont="1" applyAlignment="1">
      <alignment horizontal="right" vertical="center"/>
    </xf>
    <xf numFmtId="57" fontId="2" fillId="0" borderId="2" xfId="1180" applyNumberFormat="1" applyFont="1" applyBorder="1" applyAlignment="1">
      <alignment horizontal="center" vertical="center"/>
    </xf>
    <xf numFmtId="4" fontId="2" fillId="0" borderId="2" xfId="1180" applyNumberFormat="1" applyFont="1" applyBorder="1" applyAlignment="1">
      <alignment vertical="center"/>
    </xf>
    <xf numFmtId="4" fontId="2" fillId="0" borderId="2" xfId="1180" applyNumberFormat="1" applyFont="1" applyBorder="1" applyAlignment="1">
      <alignment horizontal="center" vertical="center"/>
    </xf>
    <xf numFmtId="2" fontId="18" fillId="0" borderId="0" xfId="1180" applyNumberFormat="1" applyFont="1" applyAlignment="1">
      <alignment horizontal="center" vertical="center"/>
    </xf>
    <xf numFmtId="1" fontId="18" fillId="0" borderId="0" xfId="1619" applyNumberFormat="1" applyFont="1" applyBorder="1" applyAlignment="1">
      <alignment horizontal="right" vertical="center"/>
    </xf>
    <xf numFmtId="1" fontId="18" fillId="0" borderId="0" xfId="1180" applyNumberFormat="1" applyFont="1" applyAlignment="1">
      <alignment vertical="center"/>
    </xf>
    <xf numFmtId="2" fontId="19" fillId="0" borderId="2" xfId="1180" applyNumberFormat="1" applyFont="1" applyBorder="1" applyAlignment="1">
      <alignment horizontal="center" vertical="center"/>
    </xf>
    <xf numFmtId="0" fontId="19" fillId="0" borderId="2" xfId="171" applyFont="1" applyBorder="1" applyAlignment="1">
      <alignment horizontal="center" vertical="center" wrapText="1"/>
    </xf>
    <xf numFmtId="1" fontId="19" fillId="0" borderId="2" xfId="1180" applyNumberFormat="1" applyFont="1" applyBorder="1" applyAlignment="1">
      <alignment horizontal="center" vertical="center"/>
    </xf>
    <xf numFmtId="2" fontId="2" fillId="0" borderId="2" xfId="1180" applyNumberFormat="1" applyFont="1" applyBorder="1" applyAlignment="1">
      <alignment vertical="center"/>
    </xf>
    <xf numFmtId="2" fontId="2" fillId="0" borderId="2" xfId="0" applyNumberFormat="1" applyFont="1" applyFill="1" applyBorder="1" applyAlignment="1">
      <alignment vertical="center"/>
    </xf>
    <xf numFmtId="1" fontId="2" fillId="0" borderId="2" xfId="1619" applyNumberFormat="1" applyFont="1" applyBorder="1" applyAlignment="1">
      <alignment horizontal="right" vertical="center"/>
    </xf>
    <xf numFmtId="1" fontId="2" fillId="0" borderId="2" xfId="1180" applyNumberFormat="1" applyFont="1" applyBorder="1" applyAlignment="1">
      <alignment horizontal="center" vertical="center"/>
    </xf>
    <xf numFmtId="2" fontId="2" fillId="0" borderId="2" xfId="171" applyNumberFormat="1" applyFont="1" applyBorder="1" applyAlignment="1">
      <alignment vertical="center"/>
    </xf>
    <xf numFmtId="1" fontId="20" fillId="0" borderId="0" xfId="1180" applyNumberFormat="1" applyFont="1" applyAlignment="1">
      <alignment horizontal="right" vertical="center"/>
    </xf>
    <xf numFmtId="41" fontId="2" fillId="0" borderId="0" xfId="1619" applyFont="1" applyBorder="1" applyAlignment="1">
      <alignment horizontal="right" vertical="center"/>
    </xf>
    <xf numFmtId="1" fontId="2" fillId="0" borderId="2" xfId="1619" applyNumberFormat="1" applyFont="1" applyBorder="1" applyAlignment="1">
      <alignment vertical="center"/>
    </xf>
    <xf numFmtId="41" fontId="2" fillId="0" borderId="2" xfId="1619" applyFont="1" applyBorder="1" applyAlignment="1">
      <alignment horizontal="center" vertical="center"/>
    </xf>
    <xf numFmtId="3" fontId="2" fillId="0" borderId="2" xfId="1180" applyNumberFormat="1" applyFont="1" applyBorder="1" applyAlignment="1">
      <alignment vertical="center"/>
    </xf>
    <xf numFmtId="299" fontId="2" fillId="0" borderId="0" xfId="0" applyNumberFormat="1" applyFont="1" applyBorder="1" applyAlignment="1">
      <alignment vertical="center"/>
    </xf>
    <xf numFmtId="299" fontId="2" fillId="0" borderId="2" xfId="0" applyNumberFormat="1" applyFont="1" applyFill="1" applyBorder="1" applyAlignment="1">
      <alignment horizontal="center" vertical="center"/>
    </xf>
    <xf numFmtId="301" fontId="2" fillId="0" borderId="2" xfId="0" applyNumberFormat="1" applyFont="1" applyBorder="1" applyAlignment="1">
      <alignment horizontal="center" vertical="center"/>
    </xf>
    <xf numFmtId="299" fontId="1" fillId="0" borderId="0" xfId="0" applyNumberFormat="1" applyFont="1" applyBorder="1" applyAlignment="1">
      <alignment vertical="center" wrapText="1"/>
    </xf>
    <xf numFmtId="299" fontId="2" fillId="0" borderId="0" xfId="0" applyNumberFormat="1" applyFont="1" applyBorder="1" applyAlignment="1">
      <alignment horizontal="center" vertical="center"/>
    </xf>
    <xf numFmtId="299" fontId="2" fillId="0" borderId="0" xfId="0" applyNumberFormat="1" applyFont="1" applyBorder="1" applyAlignment="1">
      <alignment horizontal="center" vertical="center" wrapText="1"/>
    </xf>
    <xf numFmtId="299" fontId="5" fillId="0" borderId="0" xfId="0" applyNumberFormat="1" applyFont="1" applyBorder="1" applyAlignment="1">
      <alignment vertical="center"/>
    </xf>
    <xf numFmtId="0" fontId="2" fillId="0" borderId="2" xfId="0" applyNumberFormat="1" applyFont="1" applyFill="1" applyBorder="1" applyAlignment="1" applyProtection="1">
      <alignment horizontal="center" vertical="center"/>
    </xf>
    <xf numFmtId="2" fontId="2" fillId="0" borderId="2" xfId="0" applyNumberFormat="1" applyFont="1" applyFill="1" applyBorder="1" applyAlignment="1" applyProtection="1">
      <alignment vertical="center"/>
    </xf>
    <xf numFmtId="299" fontId="5" fillId="5" borderId="2" xfId="0" applyNumberFormat="1" applyFont="1" applyFill="1" applyBorder="1" applyAlignment="1" applyProtection="1">
      <alignment horizontal="center" vertical="center" wrapText="1"/>
    </xf>
    <xf numFmtId="43" fontId="2" fillId="0" borderId="2" xfId="25" applyFont="1" applyFill="1" applyBorder="1" applyAlignment="1" applyProtection="1">
      <alignment vertical="center"/>
    </xf>
    <xf numFmtId="299" fontId="5" fillId="5" borderId="2" xfId="0" applyNumberFormat="1" applyFont="1" applyFill="1" applyBorder="1" applyAlignment="1" applyProtection="1">
      <alignment horizontal="center" vertical="center"/>
    </xf>
    <xf numFmtId="299" fontId="1" fillId="0" borderId="0" xfId="0" applyNumberFormat="1" applyFont="1" applyAlignment="1">
      <alignment vertical="center" wrapText="1"/>
    </xf>
    <xf numFmtId="299" fontId="5" fillId="7" borderId="2" xfId="0" applyNumberFormat="1" applyFont="1" applyFill="1" applyBorder="1" applyAlignment="1" applyProtection="1">
      <alignment horizontal="center" vertical="center" wrapText="1"/>
    </xf>
    <xf numFmtId="299" fontId="5" fillId="7" borderId="2" xfId="0" applyNumberFormat="1" applyFont="1" applyFill="1" applyBorder="1" applyAlignment="1" applyProtection="1">
      <alignment horizontal="center" vertical="center"/>
    </xf>
    <xf numFmtId="299" fontId="4" fillId="0" borderId="3" xfId="0" applyNumberFormat="1" applyFont="1" applyBorder="1" applyAlignment="1">
      <alignment vertical="center"/>
    </xf>
    <xf numFmtId="299" fontId="4" fillId="0" borderId="3" xfId="1267" applyNumberFormat="1" applyFont="1" applyBorder="1" applyAlignment="1" applyProtection="1">
      <alignment vertical="center"/>
    </xf>
    <xf numFmtId="49" fontId="2" fillId="0" borderId="2" xfId="0" applyNumberFormat="1" applyFont="1" applyBorder="1" applyAlignment="1">
      <alignment horizontal="left" vertical="center"/>
    </xf>
    <xf numFmtId="299" fontId="4" fillId="0" borderId="3" xfId="0" applyNumberFormat="1" applyFont="1" applyBorder="1" applyAlignment="1">
      <alignment horizontal="center" vertical="center"/>
    </xf>
    <xf numFmtId="299" fontId="21" fillId="0" borderId="0" xfId="0" applyNumberFormat="1" applyFont="1" applyAlignment="1">
      <alignment vertical="center"/>
    </xf>
    <xf numFmtId="299" fontId="5" fillId="0" borderId="2" xfId="0" applyNumberFormat="1" applyFont="1" applyBorder="1" applyAlignment="1">
      <alignment vertical="center"/>
    </xf>
    <xf numFmtId="299" fontId="2" fillId="0" borderId="2" xfId="32" applyNumberFormat="1" applyFont="1" applyBorder="1" applyAlignment="1">
      <alignment vertical="center"/>
    </xf>
    <xf numFmtId="299" fontId="2" fillId="0" borderId="0" xfId="0" applyNumberFormat="1" applyFont="1" applyFill="1" applyAlignment="1">
      <alignment vertical="center"/>
    </xf>
    <xf numFmtId="299" fontId="4" fillId="2" borderId="2" xfId="0" applyNumberFormat="1" applyFont="1" applyFill="1" applyBorder="1" applyAlignment="1">
      <alignment horizontal="center" vertical="center" wrapText="1"/>
    </xf>
    <xf numFmtId="299" fontId="2" fillId="0" borderId="2" xfId="0" applyNumberFormat="1" applyFont="1" applyBorder="1" applyAlignment="1">
      <alignment vertical="center" wrapText="1"/>
    </xf>
    <xf numFmtId="299" fontId="4" fillId="0" borderId="2" xfId="0" applyNumberFormat="1" applyFont="1" applyFill="1" applyBorder="1" applyAlignment="1">
      <alignment horizontal="center" vertical="center"/>
    </xf>
    <xf numFmtId="299" fontId="22" fillId="0" borderId="0" xfId="0" applyNumberFormat="1" applyFont="1" applyAlignment="1">
      <alignment horizontal="center" vertical="center" wrapText="1"/>
    </xf>
    <xf numFmtId="299" fontId="2" fillId="0" borderId="2" xfId="0" applyNumberFormat="1" applyFont="1" applyFill="1" applyBorder="1" applyAlignment="1">
      <alignment vertical="center"/>
    </xf>
    <xf numFmtId="299" fontId="0" fillId="0" borderId="3" xfId="0" applyNumberFormat="1" applyBorder="1"/>
    <xf numFmtId="299" fontId="5" fillId="2" borderId="3" xfId="0" applyNumberFormat="1" applyFont="1" applyFill="1" applyBorder="1" applyAlignment="1">
      <alignment horizontal="center" vertical="center" wrapText="1"/>
    </xf>
    <xf numFmtId="299" fontId="5" fillId="0" borderId="2" xfId="0" applyNumberFormat="1" applyFont="1" applyFill="1" applyBorder="1" applyAlignment="1" applyProtection="1">
      <alignment horizontal="center" vertical="center"/>
    </xf>
    <xf numFmtId="299" fontId="5" fillId="0" borderId="2" xfId="0" applyNumberFormat="1" applyFont="1" applyFill="1" applyBorder="1" applyAlignment="1" applyProtection="1">
      <alignment horizontal="center" vertical="center" wrapText="1"/>
    </xf>
    <xf numFmtId="299" fontId="2" fillId="0" borderId="3" xfId="0" applyNumberFormat="1" applyFont="1" applyFill="1" applyBorder="1" applyAlignment="1">
      <alignment horizontal="right" vertical="center"/>
    </xf>
    <xf numFmtId="299" fontId="2" fillId="0" borderId="0" xfId="0" applyNumberFormat="1" applyFont="1" applyFill="1" applyBorder="1" applyAlignment="1">
      <alignment horizontal="center" vertical="center" wrapText="1"/>
    </xf>
    <xf numFmtId="299" fontId="4" fillId="0" borderId="3" xfId="1267" applyNumberFormat="1" applyFont="1" applyBorder="1" applyAlignment="1" applyProtection="1">
      <alignment horizontal="left" vertical="center" indent="1"/>
    </xf>
    <xf numFmtId="299" fontId="4" fillId="0" borderId="3" xfId="1267" applyNumberFormat="1" applyFont="1" applyBorder="1" applyAlignment="1" applyProtection="1">
      <alignment horizontal="left" vertical="center" indent="2"/>
    </xf>
    <xf numFmtId="299" fontId="4" fillId="0" borderId="3" xfId="1267" applyNumberFormat="1" applyFont="1" applyBorder="1" applyAlignment="1" applyProtection="1">
      <alignment horizontal="left" vertical="center" indent="5"/>
    </xf>
    <xf numFmtId="299" fontId="4" fillId="0" borderId="3" xfId="1267" applyNumberFormat="1" applyFont="1" applyBorder="1" applyAlignment="1" applyProtection="1">
      <alignment horizontal="left" vertical="center" indent="3"/>
    </xf>
    <xf numFmtId="299" fontId="2" fillId="0" borderId="0" xfId="0" applyNumberFormat="1" applyFont="1" applyFill="1" applyAlignment="1">
      <alignment horizontal="center" vertical="center"/>
    </xf>
    <xf numFmtId="299" fontId="5" fillId="0" borderId="2" xfId="0" applyNumberFormat="1" applyFont="1" applyFill="1" applyBorder="1" applyAlignment="1">
      <alignment horizontal="center" vertical="center"/>
    </xf>
    <xf numFmtId="299" fontId="18" fillId="0" borderId="2" xfId="0" applyNumberFormat="1" applyFont="1" applyFill="1" applyBorder="1" applyAlignment="1">
      <alignment vertical="center"/>
    </xf>
    <xf numFmtId="299" fontId="2" fillId="0" borderId="4" xfId="0" applyNumberFormat="1" applyFont="1" applyFill="1" applyBorder="1" applyAlignment="1">
      <alignment horizontal="center" vertical="center"/>
    </xf>
    <xf numFmtId="299" fontId="2" fillId="0" borderId="3" xfId="0" applyNumberFormat="1" applyFont="1" applyFill="1" applyBorder="1" applyAlignment="1">
      <alignment horizontal="center" vertical="center"/>
    </xf>
    <xf numFmtId="299" fontId="18" fillId="0" borderId="2" xfId="294" applyNumberFormat="1" applyFont="1" applyBorder="1" applyAlignment="1">
      <alignment horizontal="right" vertical="center" wrapText="1"/>
    </xf>
    <xf numFmtId="49" fontId="23" fillId="0" borderId="2" xfId="1564" applyNumberFormat="1" applyFont="1" applyFill="1" applyBorder="1" applyAlignment="1">
      <alignment horizontal="center" vertical="center"/>
    </xf>
    <xf numFmtId="49" fontId="24" fillId="0" borderId="2" xfId="1564" applyNumberFormat="1" applyFont="1" applyFill="1" applyBorder="1" applyAlignment="1">
      <alignment horizontal="center" vertical="center"/>
    </xf>
    <xf numFmtId="299" fontId="18" fillId="0" borderId="2" xfId="0" applyNumberFormat="1" applyFont="1" applyFill="1" applyBorder="1" applyAlignment="1">
      <alignment horizontal="right" vertical="center"/>
    </xf>
    <xf numFmtId="299" fontId="2" fillId="0" borderId="0" xfId="0" applyNumberFormat="1" applyFont="1" applyFill="1" applyAlignment="1">
      <alignment horizontal="right" vertical="center"/>
    </xf>
    <xf numFmtId="299" fontId="2" fillId="0" borderId="0" xfId="0" applyNumberFormat="1" applyFont="1" applyFill="1" applyBorder="1" applyAlignment="1" applyProtection="1">
      <alignment vertical="center"/>
    </xf>
    <xf numFmtId="299" fontId="2" fillId="3" borderId="2" xfId="0" applyNumberFormat="1" applyFont="1" applyFill="1" applyBorder="1" applyAlignment="1" applyProtection="1">
      <alignment vertical="center"/>
    </xf>
    <xf numFmtId="299" fontId="2" fillId="3" borderId="6" xfId="0" applyNumberFormat="1" applyFont="1" applyFill="1" applyBorder="1" applyAlignment="1" applyProtection="1">
      <alignment vertical="center"/>
    </xf>
    <xf numFmtId="299" fontId="2" fillId="3" borderId="7" xfId="0" applyNumberFormat="1" applyFont="1" applyFill="1" applyBorder="1" applyAlignment="1" applyProtection="1">
      <alignment vertical="center"/>
    </xf>
    <xf numFmtId="299" fontId="2" fillId="0" borderId="0" xfId="294" applyNumberFormat="1" applyFont="1" applyAlignment="1">
      <alignment vertical="center"/>
    </xf>
    <xf numFmtId="299" fontId="2" fillId="0" borderId="7" xfId="0" applyNumberFormat="1" applyFont="1" applyBorder="1" applyAlignment="1">
      <alignment horizontal="left" vertical="center"/>
    </xf>
    <xf numFmtId="299" fontId="2" fillId="0" borderId="2" xfId="294" applyNumberFormat="1" applyFont="1" applyBorder="1" applyAlignment="1">
      <alignment horizontal="center" vertical="center" wrapText="1"/>
    </xf>
    <xf numFmtId="299" fontId="2" fillId="0" borderId="23" xfId="0" applyNumberFormat="1" applyFont="1" applyFill="1" applyBorder="1" applyAlignment="1" applyProtection="1">
      <alignment horizontal="center" vertical="center"/>
    </xf>
    <xf numFmtId="299" fontId="2" fillId="0" borderId="23" xfId="0" applyNumberFormat="1" applyFont="1" applyBorder="1" applyAlignment="1">
      <alignment vertical="center"/>
    </xf>
    <xf numFmtId="299" fontId="6" fillId="0" borderId="23" xfId="0" applyNumberFormat="1" applyFont="1" applyFill="1" applyBorder="1" applyAlignment="1" applyProtection="1">
      <alignment horizontal="center" vertical="center"/>
    </xf>
    <xf numFmtId="299" fontId="2" fillId="0" borderId="23" xfId="0" applyNumberFormat="1" applyFont="1" applyFill="1" applyBorder="1" applyAlignment="1" applyProtection="1">
      <alignment vertical="center"/>
    </xf>
    <xf numFmtId="43" fontId="2" fillId="0" borderId="23" xfId="25" applyFont="1" applyFill="1" applyBorder="1" applyAlignment="1" applyProtection="1">
      <alignment vertical="center"/>
    </xf>
    <xf numFmtId="0" fontId="2" fillId="0" borderId="23" xfId="0" applyNumberFormat="1" applyFont="1" applyFill="1" applyBorder="1" applyAlignment="1" applyProtection="1">
      <alignment vertical="center"/>
    </xf>
    <xf numFmtId="299" fontId="2" fillId="0" borderId="3" xfId="0" applyNumberFormat="1" applyFont="1" applyFill="1" applyBorder="1" applyAlignment="1">
      <alignment vertical="center"/>
    </xf>
    <xf numFmtId="299" fontId="2" fillId="0" borderId="3" xfId="0" applyNumberFormat="1" applyFont="1" applyFill="1" applyBorder="1" applyAlignment="1">
      <alignment horizontal="left" vertical="center"/>
    </xf>
    <xf numFmtId="299" fontId="5" fillId="0" borderId="3" xfId="0" applyNumberFormat="1" applyFont="1" applyFill="1" applyBorder="1" applyAlignment="1">
      <alignment vertical="center"/>
    </xf>
    <xf numFmtId="299" fontId="2" fillId="2" borderId="2" xfId="0" applyNumberFormat="1" applyFont="1" applyFill="1" applyBorder="1" applyAlignment="1" applyProtection="1">
      <alignment vertical="center"/>
      <protection locked="0"/>
    </xf>
    <xf numFmtId="299" fontId="2" fillId="0" borderId="2" xfId="0" applyNumberFormat="1" applyFont="1" applyFill="1" applyBorder="1" applyAlignment="1" applyProtection="1">
      <alignment vertical="center"/>
      <protection locked="0"/>
    </xf>
    <xf numFmtId="43" fontId="2" fillId="0" borderId="2" xfId="1614" applyFont="1" applyFill="1" applyBorder="1" applyAlignment="1">
      <alignment horizontal="right" vertical="center"/>
    </xf>
    <xf numFmtId="43" fontId="2" fillId="0" borderId="2" xfId="1614" applyFont="1" applyBorder="1" applyAlignment="1">
      <alignment horizontal="right" vertical="center"/>
    </xf>
    <xf numFmtId="43" fontId="2" fillId="0" borderId="2" xfId="25" applyFont="1" applyBorder="1" applyAlignment="1">
      <alignment horizontal="right" vertical="center"/>
    </xf>
    <xf numFmtId="299" fontId="1" fillId="0" borderId="0" xfId="0" applyNumberFormat="1" applyFont="1" applyFill="1" applyAlignment="1">
      <alignment vertical="center"/>
    </xf>
    <xf numFmtId="299" fontId="2" fillId="0" borderId="0" xfId="0" applyNumberFormat="1" applyFont="1" applyFill="1" applyBorder="1" applyAlignment="1">
      <alignment horizontal="right" vertical="center"/>
    </xf>
    <xf numFmtId="299" fontId="2" fillId="0" borderId="7" xfId="0" applyNumberFormat="1" applyFont="1" applyFill="1" applyBorder="1" applyAlignment="1">
      <alignment horizontal="right" vertical="center"/>
    </xf>
    <xf numFmtId="299" fontId="5" fillId="0" borderId="0" xfId="0" applyNumberFormat="1" applyFont="1" applyFill="1" applyAlignment="1">
      <alignment vertical="center"/>
    </xf>
    <xf numFmtId="299" fontId="2" fillId="0" borderId="2" xfId="0" applyNumberFormat="1" applyFont="1" applyFill="1" applyBorder="1" applyAlignment="1" applyProtection="1">
      <alignment horizontal="left" vertical="center"/>
    </xf>
    <xf numFmtId="299" fontId="2" fillId="0" borderId="2" xfId="0" applyNumberFormat="1" applyFont="1" applyFill="1" applyBorder="1" applyAlignment="1" applyProtection="1">
      <alignment horizontal="right" vertical="center"/>
    </xf>
    <xf numFmtId="43" fontId="2" fillId="0" borderId="2" xfId="1614" applyFont="1" applyFill="1" applyBorder="1" applyAlignment="1" applyProtection="1">
      <alignment horizontal="center" vertical="center"/>
    </xf>
    <xf numFmtId="299" fontId="5" fillId="0" borderId="0" xfId="0" applyNumberFormat="1" applyFont="1" applyFill="1" applyAlignment="1" applyProtection="1">
      <alignment vertical="center"/>
    </xf>
    <xf numFmtId="299" fontId="4" fillId="0" borderId="0" xfId="0" applyNumberFormat="1" applyFont="1" applyBorder="1" applyAlignment="1">
      <alignment horizontal="right" vertical="center"/>
    </xf>
    <xf numFmtId="299" fontId="4" fillId="0" borderId="2" xfId="0" applyNumberFormat="1" applyFont="1" applyBorder="1" applyAlignment="1">
      <alignment horizontal="center" vertical="center"/>
    </xf>
    <xf numFmtId="299" fontId="2" fillId="0" borderId="5" xfId="0" applyNumberFormat="1" applyFont="1" applyFill="1" applyBorder="1" applyAlignment="1">
      <alignment horizontal="right" vertical="center"/>
    </xf>
    <xf numFmtId="299" fontId="2" fillId="0" borderId="0" xfId="0" applyNumberFormat="1" applyFont="1"/>
    <xf numFmtId="43" fontId="2" fillId="0" borderId="0" xfId="25" applyFont="1" applyAlignment="1">
      <alignment vertical="center"/>
    </xf>
    <xf numFmtId="299" fontId="25" fillId="0" borderId="3" xfId="1267" applyNumberFormat="1" applyFont="1" applyBorder="1" applyAlignment="1" applyProtection="1">
      <alignment horizontal="left" vertical="center"/>
    </xf>
    <xf numFmtId="300" fontId="2" fillId="0" borderId="2" xfId="0" applyNumberFormat="1" applyFont="1" applyFill="1" applyBorder="1" applyAlignment="1">
      <alignment horizontal="center" vertical="center"/>
    </xf>
    <xf numFmtId="299" fontId="4" fillId="0" borderId="3" xfId="1267" applyNumberFormat="1" applyFont="1" applyFill="1" applyBorder="1" applyAlignment="1" applyProtection="1">
      <alignment horizontal="left" vertical="center" indent="1"/>
    </xf>
    <xf numFmtId="299" fontId="4" fillId="0" borderId="3" xfId="1267" applyNumberFormat="1" applyFont="1" applyFill="1" applyBorder="1" applyAlignment="1" applyProtection="1">
      <alignment horizontal="left" vertical="center" indent="4"/>
    </xf>
    <xf numFmtId="299" fontId="4" fillId="0" borderId="3" xfId="1267" applyNumberFormat="1" applyFont="1" applyFill="1" applyBorder="1" applyAlignment="1" applyProtection="1">
      <alignment horizontal="left" vertical="center" indent="2"/>
    </xf>
    <xf numFmtId="299" fontId="25" fillId="0" borderId="3" xfId="0" applyNumberFormat="1" applyFont="1" applyBorder="1" applyAlignment="1">
      <alignment horizontal="left" vertical="center"/>
    </xf>
    <xf numFmtId="43" fontId="1" fillId="0" borderId="0" xfId="25" applyFont="1" applyAlignment="1">
      <alignment vertical="center"/>
    </xf>
    <xf numFmtId="299" fontId="5" fillId="5" borderId="0" xfId="0" applyNumberFormat="1" applyFont="1" applyFill="1" applyAlignment="1">
      <alignment horizontal="center" vertical="center"/>
    </xf>
    <xf numFmtId="43" fontId="2" fillId="0" borderId="0" xfId="25" applyFont="1" applyAlignment="1">
      <alignment horizontal="center" vertical="center"/>
    </xf>
    <xf numFmtId="299" fontId="5" fillId="0" borderId="0" xfId="0" applyNumberFormat="1" applyFont="1" applyAlignment="1">
      <alignment horizontal="center" vertical="center"/>
    </xf>
    <xf numFmtId="299" fontId="6" fillId="5" borderId="0" xfId="0" applyNumberFormat="1" applyFont="1" applyFill="1" applyAlignment="1">
      <alignment vertical="center"/>
    </xf>
    <xf numFmtId="43" fontId="6" fillId="0" borderId="0" xfId="25" applyFont="1" applyAlignment="1">
      <alignment vertical="center"/>
    </xf>
    <xf numFmtId="299" fontId="2" fillId="5" borderId="0" xfId="0" applyNumberFormat="1" applyFont="1" applyFill="1" applyAlignment="1">
      <alignment vertical="center"/>
    </xf>
    <xf numFmtId="43" fontId="6" fillId="0" borderId="0" xfId="25" applyFont="1" applyFill="1" applyAlignment="1">
      <alignment vertical="center"/>
    </xf>
    <xf numFmtId="299" fontId="6" fillId="0" borderId="0" xfId="1387" applyNumberFormat="1" applyFont="1" applyAlignment="1">
      <alignment horizontal="center" vertical="center"/>
    </xf>
    <xf numFmtId="300" fontId="2" fillId="0" borderId="0" xfId="0" applyNumberFormat="1" applyFont="1" applyBorder="1" applyAlignment="1" applyProtection="1">
      <alignment horizontal="center" vertical="center"/>
    </xf>
    <xf numFmtId="299" fontId="5" fillId="0" borderId="0" xfId="0" applyNumberFormat="1" applyFont="1" applyBorder="1" applyAlignment="1">
      <alignment horizontal="right" vertical="center"/>
    </xf>
    <xf numFmtId="43" fontId="2" fillId="0" borderId="0" xfId="25" applyFont="1" applyAlignment="1"/>
    <xf numFmtId="299" fontId="22" fillId="0" borderId="0" xfId="0" applyNumberFormat="1" applyFont="1" applyAlignment="1">
      <alignment vertical="center"/>
    </xf>
    <xf numFmtId="299" fontId="20" fillId="0" borderId="0" xfId="0" applyNumberFormat="1" applyFont="1" applyAlignment="1">
      <alignment vertical="center"/>
    </xf>
    <xf numFmtId="299" fontId="20" fillId="0" borderId="0" xfId="0" applyNumberFormat="1" applyFont="1" applyAlignment="1">
      <alignment horizontal="center" vertical="center"/>
    </xf>
    <xf numFmtId="299" fontId="20" fillId="0" borderId="0" xfId="0" applyNumberFormat="1" applyFont="1" applyAlignment="1">
      <alignment horizontal="right" vertical="center"/>
    </xf>
    <xf numFmtId="299" fontId="2" fillId="0" borderId="2" xfId="1387" applyNumberFormat="1" applyFont="1" applyBorder="1" applyAlignment="1">
      <alignment vertical="center"/>
    </xf>
    <xf numFmtId="300" fontId="2" fillId="0" borderId="2" xfId="1267" applyNumberFormat="1" applyFont="1" applyBorder="1" applyAlignment="1" applyProtection="1">
      <alignment horizontal="center" vertical="center"/>
    </xf>
    <xf numFmtId="299" fontId="2" fillId="0" borderId="2" xfId="1048" applyNumberFormat="1" applyFont="1" applyBorder="1" applyAlignment="1">
      <alignment horizontal="left" vertical="center"/>
    </xf>
    <xf numFmtId="300" fontId="4" fillId="0" borderId="2" xfId="1267" applyNumberFormat="1" applyFont="1" applyFill="1" applyBorder="1" applyAlignment="1" applyProtection="1">
      <alignment horizontal="center" vertical="center"/>
    </xf>
    <xf numFmtId="299" fontId="2" fillId="0" borderId="2" xfId="1048" applyNumberFormat="1" applyFont="1" applyBorder="1" applyAlignment="1">
      <alignment horizontal="left" vertical="center" indent="2"/>
    </xf>
    <xf numFmtId="299" fontId="6" fillId="0" borderId="2" xfId="1387" applyNumberFormat="1" applyFont="1" applyBorder="1" applyAlignment="1">
      <alignment horizontal="center" vertical="center"/>
    </xf>
    <xf numFmtId="299" fontId="27" fillId="0" borderId="0" xfId="1571" applyNumberFormat="1" applyFont="1" applyAlignment="1" applyProtection="1">
      <alignment vertical="center"/>
      <protection locked="0"/>
    </xf>
    <xf numFmtId="299" fontId="2" fillId="0" borderId="0" xfId="1571" applyNumberFormat="1" applyFont="1" applyAlignment="1" applyProtection="1">
      <alignment horizontal="center" vertical="center"/>
      <protection locked="0"/>
    </xf>
    <xf numFmtId="299" fontId="6" fillId="0" borderId="0" xfId="1570" applyNumberFormat="1" applyFont="1" applyAlignment="1" applyProtection="1">
      <alignment vertical="center"/>
      <protection locked="0"/>
    </xf>
    <xf numFmtId="299" fontId="2" fillId="0" borderId="0" xfId="1570" applyNumberFormat="1" applyFont="1" applyAlignment="1" applyProtection="1">
      <alignment vertical="center"/>
      <protection locked="0"/>
    </xf>
    <xf numFmtId="299" fontId="2" fillId="0" borderId="0" xfId="1571" applyNumberFormat="1" applyFont="1" applyAlignment="1" applyProtection="1">
      <alignment vertical="center"/>
      <protection locked="0"/>
    </xf>
    <xf numFmtId="299" fontId="28" fillId="0" borderId="0" xfId="1570" applyNumberFormat="1" applyFont="1" applyAlignment="1" applyProtection="1">
      <alignment horizontal="centerContinuous" vertical="center"/>
      <protection locked="0"/>
    </xf>
    <xf numFmtId="299" fontId="27" fillId="0" borderId="0" xfId="1570" applyNumberFormat="1" applyFont="1" applyAlignment="1" applyProtection="1">
      <alignment horizontal="centerContinuous" vertical="center"/>
      <protection locked="0"/>
    </xf>
    <xf numFmtId="299" fontId="2" fillId="0" borderId="0" xfId="1570" applyNumberFormat="1" applyFont="1" applyAlignment="1" applyProtection="1">
      <alignment horizontal="center" vertical="center"/>
      <protection locked="0"/>
    </xf>
    <xf numFmtId="299" fontId="29" fillId="0" borderId="0" xfId="1570" applyNumberFormat="1" applyFont="1" applyAlignment="1" applyProtection="1">
      <alignment horizontal="left" vertical="center"/>
      <protection locked="0"/>
    </xf>
    <xf numFmtId="299" fontId="14" fillId="0" borderId="24" xfId="1571" applyNumberFormat="1" applyFont="1" applyBorder="1" applyAlignment="1" applyProtection="1">
      <alignment horizontal="centerContinuous" vertical="center"/>
      <protection locked="0"/>
    </xf>
    <xf numFmtId="299" fontId="14" fillId="0" borderId="11" xfId="1570" applyNumberFormat="1" applyFont="1" applyBorder="1" applyAlignment="1" applyProtection="1">
      <alignment horizontal="center" vertical="center"/>
      <protection locked="0"/>
    </xf>
    <xf numFmtId="299" fontId="6" fillId="0" borderId="27" xfId="1571" applyNumberFormat="1" applyFont="1" applyBorder="1" applyAlignment="1" applyProtection="1">
      <alignment horizontal="centerContinuous" vertical="center"/>
      <protection locked="0"/>
    </xf>
    <xf numFmtId="299" fontId="14" fillId="0" borderId="2" xfId="1570" applyNumberFormat="1" applyFont="1" applyBorder="1" applyAlignment="1" applyProtection="1">
      <alignment horizontal="center" vertical="center"/>
      <protection locked="0"/>
    </xf>
    <xf numFmtId="299" fontId="14" fillId="0" borderId="13" xfId="1570" applyNumberFormat="1" applyFont="1" applyBorder="1" applyAlignment="1" applyProtection="1">
      <alignment horizontal="center" vertical="center"/>
      <protection locked="0"/>
    </xf>
    <xf numFmtId="299" fontId="14" fillId="0" borderId="2" xfId="1571" applyNumberFormat="1" applyFont="1" applyBorder="1" applyAlignment="1" applyProtection="1">
      <alignment horizontal="center" vertical="center"/>
      <protection locked="0"/>
    </xf>
    <xf numFmtId="299" fontId="2" fillId="0" borderId="2" xfId="1571" applyNumberFormat="1" applyFont="1" applyBorder="1" applyAlignment="1" applyProtection="1">
      <alignment horizontal="center" vertical="center"/>
      <protection locked="0"/>
    </xf>
    <xf numFmtId="299" fontId="14" fillId="0" borderId="7" xfId="1571" applyNumberFormat="1" applyFont="1" applyBorder="1" applyAlignment="1" applyProtection="1">
      <alignment horizontal="center" vertical="center"/>
      <protection locked="0"/>
    </xf>
    <xf numFmtId="299" fontId="14" fillId="0" borderId="13" xfId="1571" applyNumberFormat="1" applyFont="1" applyBorder="1" applyAlignment="1" applyProtection="1">
      <alignment horizontal="center" vertical="center"/>
      <protection locked="0"/>
    </xf>
    <xf numFmtId="299" fontId="6" fillId="0" borderId="2" xfId="1571" applyNumberFormat="1" applyFont="1" applyBorder="1" applyAlignment="1" applyProtection="1">
      <alignment horizontal="center" vertical="center"/>
      <protection locked="0"/>
    </xf>
    <xf numFmtId="299" fontId="2" fillId="0" borderId="4" xfId="1571" applyNumberFormat="1" applyFont="1" applyBorder="1" applyAlignment="1" applyProtection="1">
      <alignment horizontal="centerContinuous" vertical="center"/>
      <protection locked="0"/>
    </xf>
    <xf numFmtId="299" fontId="2" fillId="0" borderId="3" xfId="1571" applyNumberFormat="1" applyFont="1" applyBorder="1" applyAlignment="1" applyProtection="1">
      <alignment horizontal="centerContinuous" vertical="center"/>
      <protection locked="0"/>
    </xf>
    <xf numFmtId="299" fontId="14" fillId="0" borderId="25" xfId="1571" applyNumberFormat="1" applyFont="1" applyBorder="1" applyAlignment="1" applyProtection="1">
      <alignment horizontal="centerContinuous" vertical="center"/>
      <protection locked="0"/>
    </xf>
    <xf numFmtId="300" fontId="2" fillId="0" borderId="13" xfId="1571" applyNumberFormat="1" applyFont="1" applyBorder="1" applyAlignment="1" applyProtection="1">
      <alignment horizontal="center" vertical="center"/>
      <protection locked="0"/>
    </xf>
    <xf numFmtId="299" fontId="2" fillId="0" borderId="2" xfId="1549" applyNumberFormat="1" applyFont="1" applyBorder="1" applyAlignment="1" applyProtection="1">
      <alignment horizontal="right"/>
      <protection locked="0"/>
    </xf>
    <xf numFmtId="299" fontId="2" fillId="0" borderId="3" xfId="1571" applyNumberFormat="1" applyFont="1" applyBorder="1" applyAlignment="1" applyProtection="1">
      <alignment vertical="center"/>
      <protection locked="0"/>
    </xf>
    <xf numFmtId="299" fontId="5" fillId="0" borderId="32" xfId="1571" applyNumberFormat="1" applyFont="1" applyBorder="1" applyAlignment="1" applyProtection="1">
      <alignment horizontal="center" vertical="center"/>
      <protection locked="0"/>
    </xf>
    <xf numFmtId="299" fontId="2" fillId="0" borderId="8" xfId="1571" applyNumberFormat="1" applyFont="1" applyBorder="1" applyAlignment="1" applyProtection="1">
      <alignment vertical="center"/>
      <protection locked="0"/>
    </xf>
    <xf numFmtId="299" fontId="14" fillId="0" borderId="33" xfId="1571" applyNumberFormat="1" applyFont="1" applyBorder="1" applyAlignment="1" applyProtection="1">
      <alignment horizontal="centerContinuous" vertical="center"/>
      <protection locked="0"/>
    </xf>
    <xf numFmtId="299" fontId="6" fillId="0" borderId="26" xfId="1571" applyNumberFormat="1" applyFont="1" applyBorder="1" applyAlignment="1" applyProtection="1">
      <alignment horizontal="centerContinuous" vertical="center"/>
      <protection locked="0"/>
    </xf>
    <xf numFmtId="299" fontId="6" fillId="0" borderId="12" xfId="1571" applyNumberFormat="1" applyFont="1" applyBorder="1" applyAlignment="1" applyProtection="1">
      <alignment horizontal="centerContinuous" vertical="center"/>
      <protection locked="0"/>
    </xf>
    <xf numFmtId="300" fontId="2" fillId="0" borderId="32" xfId="1571" applyNumberFormat="1" applyFont="1" applyBorder="1" applyAlignment="1" applyProtection="1">
      <alignment horizontal="center" vertical="center"/>
      <protection locked="0"/>
    </xf>
    <xf numFmtId="300" fontId="2" fillId="0" borderId="14" xfId="1571" applyNumberFormat="1" applyFont="1" applyBorder="1" applyAlignment="1" applyProtection="1">
      <alignment horizontal="center" vertical="center"/>
      <protection locked="0"/>
    </xf>
    <xf numFmtId="299" fontId="2" fillId="0" borderId="36" xfId="1570" applyNumberFormat="1" applyFont="1" applyBorder="1" applyAlignment="1" applyProtection="1">
      <alignment horizontal="center" vertical="center"/>
      <protection locked="0"/>
    </xf>
    <xf numFmtId="299" fontId="2" fillId="0" borderId="36" xfId="1571" applyNumberFormat="1" applyFont="1" applyBorder="1" applyAlignment="1" applyProtection="1">
      <alignment vertical="center"/>
      <protection locked="0"/>
    </xf>
    <xf numFmtId="299" fontId="5" fillId="0" borderId="36" xfId="1570" applyNumberFormat="1" applyFont="1" applyBorder="1" applyAlignment="1" applyProtection="1">
      <alignment horizontal="right" vertical="center"/>
      <protection locked="0"/>
    </xf>
    <xf numFmtId="299" fontId="5" fillId="0" borderId="11" xfId="1571" applyNumberFormat="1" applyFont="1" applyBorder="1" applyAlignment="1" applyProtection="1">
      <alignment horizontal="center" vertical="center"/>
      <protection locked="0"/>
    </xf>
    <xf numFmtId="299" fontId="14" fillId="0" borderId="11" xfId="1571" applyNumberFormat="1" applyFont="1" applyBorder="1" applyAlignment="1" applyProtection="1">
      <alignment horizontal="center" vertical="center"/>
      <protection locked="0"/>
    </xf>
    <xf numFmtId="299" fontId="2" fillId="0" borderId="18" xfId="1571" applyNumberFormat="1" applyFont="1" applyBorder="1" applyAlignment="1" applyProtection="1">
      <alignment horizontal="center" vertical="center"/>
      <protection locked="0"/>
    </xf>
    <xf numFmtId="299" fontId="2" fillId="0" borderId="37" xfId="1571" applyNumberFormat="1" applyFont="1" applyBorder="1" applyAlignment="1" applyProtection="1">
      <alignment horizontal="center" vertical="center"/>
      <protection locked="0"/>
    </xf>
    <xf numFmtId="299" fontId="2" fillId="0" borderId="19" xfId="1571" applyNumberFormat="1" applyFont="1" applyBorder="1" applyAlignment="1" applyProtection="1">
      <alignment horizontal="center" vertical="center"/>
      <protection locked="0"/>
    </xf>
    <xf numFmtId="299" fontId="30" fillId="0" borderId="2" xfId="1571" applyNumberFormat="1" applyFont="1" applyBorder="1" applyAlignment="1" applyProtection="1">
      <alignment horizontal="center" vertical="center"/>
      <protection locked="0"/>
    </xf>
    <xf numFmtId="299" fontId="30" fillId="0" borderId="19" xfId="1571" applyNumberFormat="1" applyFont="1" applyBorder="1" applyAlignment="1" applyProtection="1">
      <alignment horizontal="center" vertical="center"/>
      <protection locked="0"/>
    </xf>
    <xf numFmtId="299" fontId="6" fillId="0" borderId="38" xfId="1571" applyNumberFormat="1" applyFont="1" applyBorder="1" applyAlignment="1" applyProtection="1">
      <alignment horizontal="centerContinuous" vertical="center"/>
      <protection locked="0"/>
    </xf>
    <xf numFmtId="299" fontId="14" fillId="0" borderId="19" xfId="1570" applyNumberFormat="1" applyFont="1" applyBorder="1" applyAlignment="1" applyProtection="1">
      <alignment horizontal="center" vertical="center"/>
      <protection locked="0"/>
    </xf>
    <xf numFmtId="299" fontId="2" fillId="0" borderId="2" xfId="32" applyNumberFormat="1" applyFont="1" applyBorder="1" applyAlignment="1" applyProtection="1">
      <alignment horizontal="right"/>
      <protection locked="0"/>
    </xf>
    <xf numFmtId="299" fontId="2" fillId="0" borderId="19" xfId="32" applyNumberFormat="1" applyFont="1" applyBorder="1" applyAlignment="1" applyProtection="1">
      <alignment horizontal="right"/>
      <protection locked="0"/>
    </xf>
    <xf numFmtId="299" fontId="2" fillId="0" borderId="2" xfId="1571" applyNumberFormat="1" applyFont="1" applyBorder="1" applyAlignment="1" applyProtection="1">
      <alignment vertical="center"/>
      <protection locked="0"/>
    </xf>
    <xf numFmtId="299" fontId="2" fillId="0" borderId="19" xfId="1571" applyNumberFormat="1" applyFont="1" applyBorder="1" applyAlignment="1" applyProtection="1">
      <alignment vertical="center"/>
      <protection locked="0"/>
    </xf>
    <xf numFmtId="299" fontId="2" fillId="0" borderId="6" xfId="1571" applyNumberFormat="1" applyFont="1" applyBorder="1" applyAlignment="1" applyProtection="1">
      <alignment vertical="center"/>
      <protection locked="0"/>
    </xf>
    <xf numFmtId="299" fontId="2" fillId="0" borderId="39" xfId="1571" applyNumberFormat="1" applyFont="1" applyBorder="1" applyAlignment="1" applyProtection="1">
      <alignment vertical="center"/>
      <protection locked="0"/>
    </xf>
    <xf numFmtId="299" fontId="14" fillId="0" borderId="18" xfId="1571" applyNumberFormat="1" applyFont="1" applyBorder="1" applyAlignment="1" applyProtection="1">
      <alignment horizontal="center" vertical="center"/>
      <protection locked="0"/>
    </xf>
    <xf numFmtId="299" fontId="2" fillId="0" borderId="2" xfId="32" applyNumberFormat="1" applyFont="1" applyBorder="1" applyAlignment="1" applyProtection="1">
      <alignment horizontal="center"/>
      <protection locked="0"/>
    </xf>
    <xf numFmtId="299" fontId="5" fillId="0" borderId="19" xfId="1571" applyNumberFormat="1" applyFont="1" applyBorder="1" applyAlignment="1" applyProtection="1">
      <alignment horizontal="center" vertical="center"/>
      <protection locked="0"/>
    </xf>
    <xf numFmtId="299" fontId="2" fillId="0" borderId="23" xfId="1571" applyNumberFormat="1" applyFont="1" applyBorder="1" applyAlignment="1" applyProtection="1">
      <alignment vertical="center"/>
      <protection locked="0"/>
    </xf>
    <xf numFmtId="299" fontId="2" fillId="0" borderId="5" xfId="1571" applyNumberFormat="1" applyFont="1" applyBorder="1" applyAlignment="1" applyProtection="1">
      <alignment vertical="center"/>
      <protection locked="0"/>
    </xf>
    <xf numFmtId="299" fontId="2" fillId="0" borderId="35" xfId="1571" applyNumberFormat="1" applyFont="1" applyBorder="1" applyAlignment="1" applyProtection="1">
      <alignment vertical="center"/>
      <protection locked="0"/>
    </xf>
    <xf numFmtId="299" fontId="2" fillId="0" borderId="15" xfId="32" applyNumberFormat="1" applyFont="1" applyBorder="1" applyAlignment="1" applyProtection="1">
      <alignment horizontal="center"/>
      <protection locked="0"/>
    </xf>
    <xf numFmtId="299" fontId="5" fillId="0" borderId="20" xfId="1571" applyNumberFormat="1" applyFont="1" applyBorder="1" applyAlignment="1" applyProtection="1">
      <alignment horizontal="center" vertical="center"/>
      <protection locked="0"/>
    </xf>
    <xf numFmtId="299" fontId="31" fillId="0" borderId="0" xfId="1572" applyNumberFormat="1" applyAlignment="1" applyProtection="1">
      <alignment vertical="center" wrapText="1"/>
      <protection locked="0"/>
    </xf>
    <xf numFmtId="299" fontId="32" fillId="0" borderId="0" xfId="1572" applyNumberFormat="1" applyFont="1" applyAlignment="1" applyProtection="1">
      <alignment horizontal="left" vertical="center" wrapText="1" indent="2"/>
      <protection locked="0"/>
    </xf>
    <xf numFmtId="299" fontId="33" fillId="0" borderId="0" xfId="1572" applyNumberFormat="1" applyFont="1" applyAlignment="1" applyProtection="1">
      <alignment vertical="center" wrapText="1"/>
      <protection locked="0"/>
    </xf>
    <xf numFmtId="299" fontId="31" fillId="0" borderId="0" xfId="1572" applyNumberFormat="1" applyAlignment="1" applyProtection="1">
      <alignment horizontal="left" vertical="center" wrapText="1" indent="2"/>
      <protection locked="0"/>
    </xf>
    <xf numFmtId="299" fontId="33" fillId="0" borderId="0" xfId="1572" applyNumberFormat="1" applyFont="1" applyAlignment="1" applyProtection="1">
      <alignment horizontal="left" vertical="center" wrapText="1" indent="3"/>
      <protection locked="0"/>
    </xf>
    <xf numFmtId="299" fontId="33" fillId="0" borderId="0" xfId="1572" applyNumberFormat="1" applyFont="1" applyAlignment="1" applyProtection="1">
      <alignment horizontal="left" vertical="center" wrapText="1"/>
      <protection locked="0"/>
    </xf>
    <xf numFmtId="299" fontId="31" fillId="0" borderId="0" xfId="1572" applyNumberFormat="1" applyAlignment="1" applyProtection="1">
      <alignment horizontal="left" vertical="center" wrapText="1" indent="1"/>
      <protection locked="0"/>
    </xf>
    <xf numFmtId="299" fontId="31" fillId="0" borderId="0" xfId="1572" applyNumberFormat="1" applyAlignment="1" applyProtection="1">
      <alignment wrapText="1"/>
      <protection locked="0"/>
    </xf>
    <xf numFmtId="299" fontId="31" fillId="0" borderId="0" xfId="1572" applyNumberFormat="1" applyAlignment="1">
      <alignment wrapText="1"/>
    </xf>
    <xf numFmtId="299" fontId="34" fillId="0" borderId="0" xfId="1572" applyNumberFormat="1" applyFont="1" applyAlignment="1">
      <alignment horizontal="center" wrapText="1"/>
    </xf>
    <xf numFmtId="299" fontId="35" fillId="0" borderId="0" xfId="1572" applyNumberFormat="1" applyFont="1" applyAlignment="1">
      <alignment horizontal="center" wrapText="1"/>
    </xf>
    <xf numFmtId="299" fontId="31" fillId="0" borderId="0" xfId="1572" applyNumberFormat="1" applyAlignment="1">
      <alignment vertical="center" wrapText="1"/>
    </xf>
    <xf numFmtId="299" fontId="36" fillId="0" borderId="0" xfId="1572" applyNumberFormat="1" applyFont="1" applyAlignment="1">
      <alignment horizontal="left" vertical="center" wrapText="1"/>
    </xf>
    <xf numFmtId="299" fontId="37" fillId="0" borderId="0" xfId="1572" applyNumberFormat="1" applyFont="1" applyAlignment="1">
      <alignment horizontal="left" vertical="center" wrapText="1" indent="1"/>
    </xf>
    <xf numFmtId="299" fontId="38" fillId="0" borderId="0" xfId="1572" applyNumberFormat="1" applyFont="1" applyAlignment="1" applyProtection="1">
      <alignment horizontal="left" vertical="center" wrapText="1" indent="1"/>
      <protection locked="0"/>
    </xf>
    <xf numFmtId="299" fontId="38" fillId="0" borderId="0" xfId="1572" applyNumberFormat="1" applyFont="1" applyAlignment="1">
      <alignment horizontal="left" vertical="center" wrapText="1" indent="1"/>
    </xf>
    <xf numFmtId="299" fontId="37" fillId="0" borderId="0" xfId="1572" applyNumberFormat="1" applyFont="1" applyAlignment="1" applyProtection="1">
      <alignment horizontal="left" vertical="center" wrapText="1" indent="1"/>
      <protection locked="0"/>
    </xf>
    <xf numFmtId="299" fontId="36" fillId="0" borderId="0" xfId="1572" applyNumberFormat="1" applyFont="1" applyAlignment="1" applyProtection="1">
      <alignment horizontal="left" vertical="center" wrapText="1"/>
      <protection locked="0"/>
    </xf>
    <xf numFmtId="299" fontId="39" fillId="0" borderId="0" xfId="0" applyNumberFormat="1" applyFont="1" applyFill="1" applyAlignment="1" applyProtection="1">
      <alignment horizontal="left" vertical="center" wrapText="1" indent="1"/>
      <protection locked="0"/>
    </xf>
    <xf numFmtId="299" fontId="37" fillId="8" borderId="0" xfId="1572" applyNumberFormat="1" applyFont="1" applyFill="1" applyAlignment="1" applyProtection="1">
      <alignment horizontal="left" vertical="center" wrapText="1" indent="1"/>
      <protection locked="0"/>
    </xf>
    <xf numFmtId="299" fontId="40" fillId="0" borderId="0" xfId="358" applyNumberFormat="1" applyFont="1" applyFill="1" applyAlignment="1" applyProtection="1">
      <alignment horizontal="left" vertical="center" wrapText="1"/>
      <protection locked="0"/>
    </xf>
    <xf numFmtId="299" fontId="37" fillId="0" borderId="0" xfId="1572" applyNumberFormat="1" applyFont="1" applyAlignment="1" applyProtection="1">
      <alignment horizontal="left" vertical="center" wrapText="1" indent="2"/>
      <protection locked="0"/>
    </xf>
    <xf numFmtId="299" fontId="37" fillId="0" borderId="0" xfId="1572" applyNumberFormat="1" applyFont="1" applyAlignment="1" applyProtection="1">
      <alignment horizontal="left" vertical="center" wrapText="1" indent="3"/>
      <protection locked="0"/>
    </xf>
    <xf numFmtId="299" fontId="0" fillId="0" borderId="0" xfId="0" applyNumberFormat="1" applyFill="1" applyAlignment="1" applyProtection="1">
      <alignment horizontal="left" vertical="center" wrapText="1" indent="1"/>
      <protection locked="0"/>
    </xf>
    <xf numFmtId="299" fontId="37" fillId="0" borderId="0" xfId="1572" applyNumberFormat="1" applyFont="1" applyAlignment="1" applyProtection="1">
      <alignment horizontal="left" vertical="center" wrapText="1" indent="4"/>
      <protection locked="0"/>
    </xf>
    <xf numFmtId="0" fontId="0" fillId="0" borderId="0" xfId="0" applyFill="1"/>
    <xf numFmtId="0" fontId="23" fillId="0" borderId="0" xfId="1537" applyFont="1" applyAlignment="1" applyProtection="1">
      <alignment vertical="center"/>
      <protection hidden="1"/>
    </xf>
    <xf numFmtId="0" fontId="41" fillId="0" borderId="0" xfId="1267" applyFont="1" applyAlignment="1" applyProtection="1">
      <alignment vertical="center"/>
      <protection hidden="1"/>
    </xf>
    <xf numFmtId="0" fontId="42" fillId="0" borderId="0" xfId="1267" applyFont="1" applyAlignment="1" applyProtection="1">
      <alignment vertical="center"/>
      <protection hidden="1"/>
    </xf>
    <xf numFmtId="0" fontId="23" fillId="0" borderId="21" xfId="1537" applyFont="1" applyBorder="1" applyAlignment="1" applyProtection="1">
      <alignment vertical="center"/>
      <protection hidden="1"/>
    </xf>
    <xf numFmtId="0" fontId="23" fillId="0" borderId="23" xfId="1537" applyFont="1" applyBorder="1" applyAlignment="1" applyProtection="1">
      <alignment vertical="center"/>
      <protection hidden="1"/>
    </xf>
    <xf numFmtId="0" fontId="43" fillId="0" borderId="40" xfId="1537" applyFont="1" applyBorder="1" applyAlignment="1" applyProtection="1">
      <alignment vertical="center"/>
      <protection hidden="1"/>
    </xf>
    <xf numFmtId="0" fontId="23" fillId="0" borderId="40" xfId="1537" applyFont="1" applyBorder="1" applyAlignment="1" applyProtection="1">
      <alignment vertical="center"/>
      <protection hidden="1"/>
    </xf>
    <xf numFmtId="0" fontId="24" fillId="0" borderId="0" xfId="1537" applyFont="1" applyAlignment="1" applyProtection="1">
      <alignment vertical="center"/>
      <protection hidden="1"/>
    </xf>
    <xf numFmtId="0" fontId="24" fillId="0" borderId="41" xfId="1537" applyFont="1" applyBorder="1" applyAlignment="1" applyProtection="1">
      <alignment vertical="center"/>
      <protection hidden="1"/>
    </xf>
    <xf numFmtId="0" fontId="24" fillId="0" borderId="2" xfId="1537" applyFont="1" applyBorder="1" applyAlignment="1" applyProtection="1">
      <alignment horizontal="center" vertical="center"/>
      <protection hidden="1"/>
    </xf>
    <xf numFmtId="299" fontId="44" fillId="0" borderId="0" xfId="1267" applyNumberFormat="1" applyFont="1" applyBorder="1" applyAlignment="1" applyProtection="1">
      <alignment horizontal="left" vertical="center"/>
    </xf>
    <xf numFmtId="299" fontId="44" fillId="0" borderId="0" xfId="1267" applyNumberFormat="1" applyFont="1" applyFill="1" applyBorder="1" applyAlignment="1" applyProtection="1">
      <alignment horizontal="left" vertical="center"/>
    </xf>
    <xf numFmtId="0" fontId="23" fillId="5" borderId="2" xfId="1537" applyFont="1" applyFill="1" applyBorder="1" applyAlignment="1" applyProtection="1">
      <alignment vertical="center"/>
      <protection hidden="1"/>
    </xf>
    <xf numFmtId="0" fontId="23" fillId="0" borderId="0" xfId="1537" applyFont="1" applyAlignment="1" applyProtection="1">
      <alignment vertical="center"/>
      <protection locked="0" hidden="1"/>
    </xf>
    <xf numFmtId="0" fontId="23" fillId="9" borderId="0" xfId="1537" applyFont="1" applyFill="1" applyAlignment="1" applyProtection="1">
      <alignment vertical="center"/>
      <protection hidden="1"/>
    </xf>
    <xf numFmtId="0" fontId="23" fillId="0" borderId="8" xfId="1537" applyFont="1" applyBorder="1" applyAlignment="1" applyProtection="1">
      <alignment vertical="center"/>
      <protection hidden="1"/>
    </xf>
    <xf numFmtId="0" fontId="23" fillId="0" borderId="41" xfId="1537" applyFont="1" applyBorder="1" applyAlignment="1" applyProtection="1">
      <alignment vertical="center"/>
      <protection hidden="1"/>
    </xf>
    <xf numFmtId="0" fontId="23" fillId="0" borderId="3" xfId="1537" applyFont="1" applyBorder="1" applyAlignment="1" applyProtection="1">
      <alignment vertical="center"/>
      <protection hidden="1"/>
    </xf>
    <xf numFmtId="0" fontId="23" fillId="0" borderId="5" xfId="1537" applyFont="1" applyBorder="1" applyAlignment="1" applyProtection="1">
      <alignment vertical="center"/>
      <protection hidden="1"/>
    </xf>
    <xf numFmtId="301" fontId="23" fillId="0" borderId="3" xfId="1537" applyNumberFormat="1" applyFont="1" applyBorder="1" applyAlignment="1" applyProtection="1">
      <alignment vertical="center"/>
      <protection hidden="1"/>
    </xf>
    <xf numFmtId="301" fontId="23" fillId="0" borderId="5" xfId="1537" applyNumberFormat="1" applyFont="1" applyBorder="1" applyAlignment="1" applyProtection="1">
      <alignment vertical="center"/>
      <protection hidden="1"/>
    </xf>
    <xf numFmtId="0" fontId="23" fillId="0" borderId="22" xfId="1537" applyFont="1" applyBorder="1" applyAlignment="1" applyProtection="1">
      <alignment vertical="center"/>
      <protection hidden="1"/>
    </xf>
    <xf numFmtId="0" fontId="23" fillId="0" borderId="1" xfId="1537" applyFont="1" applyBorder="1" applyAlignment="1" applyProtection="1">
      <alignment vertical="center"/>
      <protection hidden="1"/>
    </xf>
    <xf numFmtId="299" fontId="5" fillId="0" borderId="0" xfId="0" applyNumberFormat="1" applyFont="1"/>
    <xf numFmtId="0" fontId="24" fillId="0" borderId="0" xfId="1537" applyFont="1" applyAlignment="1" applyProtection="1">
      <alignment horizontal="center" vertical="center"/>
      <protection locked="0" hidden="1"/>
    </xf>
    <xf numFmtId="0" fontId="23" fillId="0" borderId="0" xfId="1537" applyFont="1" applyAlignment="1" applyProtection="1">
      <alignment horizontal="center" vertical="center"/>
      <protection locked="0" hidden="1"/>
    </xf>
    <xf numFmtId="0" fontId="23" fillId="0" borderId="9" xfId="1537" applyFont="1" applyBorder="1" applyAlignment="1" applyProtection="1">
      <alignment vertical="center"/>
      <protection hidden="1"/>
    </xf>
    <xf numFmtId="299" fontId="31" fillId="0" borderId="0" xfId="0" applyNumberFormat="1" applyFont="1"/>
    <xf numFmtId="240" fontId="27" fillId="0" borderId="0" xfId="795" applyNumberFormat="1" applyFont="1" applyAlignment="1" applyProtection="1">
      <alignment horizontal="left"/>
      <protection locked="0"/>
    </xf>
    <xf numFmtId="240" fontId="6" fillId="0" borderId="0" xfId="795" applyNumberFormat="1" applyFont="1" applyAlignment="1" applyProtection="1">
      <alignment horizontal="center"/>
      <protection locked="0"/>
    </xf>
    <xf numFmtId="240" fontId="2" fillId="0" borderId="0" xfId="795" applyNumberFormat="1" applyAlignment="1" applyProtection="1">
      <alignment horizontal="center"/>
      <protection locked="0"/>
    </xf>
    <xf numFmtId="240" fontId="5" fillId="0" borderId="0" xfId="795" applyNumberFormat="1" applyFont="1" applyAlignment="1" applyProtection="1">
      <alignment horizontal="left"/>
      <protection locked="0"/>
    </xf>
    <xf numFmtId="0" fontId="13" fillId="0" borderId="0" xfId="289" applyFont="1" applyAlignment="1" applyProtection="1">
      <alignment vertical="center"/>
      <protection locked="0"/>
    </xf>
    <xf numFmtId="240" fontId="2" fillId="0" borderId="0" xfId="795" applyNumberFormat="1" applyAlignment="1" applyProtection="1">
      <alignment horizontal="left"/>
      <protection locked="0"/>
    </xf>
    <xf numFmtId="195" fontId="2" fillId="0" borderId="0" xfId="795" applyNumberFormat="1" applyAlignment="1" applyProtection="1">
      <alignment horizontal="left"/>
      <protection locked="0"/>
    </xf>
    <xf numFmtId="240" fontId="2" fillId="0" borderId="0" xfId="795" applyNumberFormat="1" applyAlignment="1" applyProtection="1">
      <alignment horizontal="right"/>
      <protection locked="0"/>
    </xf>
    <xf numFmtId="240" fontId="45" fillId="0" borderId="0" xfId="1267" applyNumberFormat="1" applyFont="1" applyFill="1" applyBorder="1" applyAlignment="1" applyProtection="1">
      <alignment horizontal="left"/>
      <protection locked="0"/>
    </xf>
    <xf numFmtId="240" fontId="27" fillId="0" borderId="0" xfId="795" applyNumberFormat="1" applyFont="1" applyAlignment="1" applyProtection="1">
      <alignment horizontal="center"/>
      <protection locked="0"/>
    </xf>
    <xf numFmtId="240" fontId="6" fillId="0" borderId="0" xfId="795" applyNumberFormat="1" applyFont="1" applyAlignment="1" applyProtection="1">
      <alignment horizontal="left"/>
      <protection locked="0"/>
    </xf>
    <xf numFmtId="281" fontId="13" fillId="0" borderId="2" xfId="32" applyNumberFormat="1" applyFont="1" applyFill="1" applyBorder="1" applyAlignment="1">
      <alignment horizontal="center" vertical="center"/>
    </xf>
    <xf numFmtId="281" fontId="24" fillId="5" borderId="2" xfId="32" applyNumberFormat="1" applyFont="1" applyFill="1" applyBorder="1" applyAlignment="1">
      <alignment horizontal="center" vertical="center"/>
    </xf>
    <xf numFmtId="281" fontId="24" fillId="0" borderId="2" xfId="32" applyNumberFormat="1" applyFont="1" applyFill="1" applyBorder="1" applyAlignment="1">
      <alignment horizontal="center" vertical="center"/>
    </xf>
    <xf numFmtId="281" fontId="13" fillId="0" borderId="2" xfId="32" applyNumberFormat="1" applyFont="1" applyFill="1" applyBorder="1" applyAlignment="1">
      <alignment horizontal="center" vertical="center" wrapText="1"/>
    </xf>
    <xf numFmtId="302" fontId="47" fillId="0" borderId="2" xfId="32" applyNumberFormat="1" applyFont="1" applyFill="1" applyBorder="1" applyAlignment="1">
      <alignment vertical="center" wrapText="1"/>
    </xf>
    <xf numFmtId="303" fontId="47" fillId="0" borderId="2" xfId="32" applyNumberFormat="1" applyFont="1" applyFill="1" applyBorder="1" applyAlignment="1">
      <alignment horizontal="center" vertical="center"/>
    </xf>
    <xf numFmtId="302" fontId="47" fillId="0" borderId="2" xfId="32" applyNumberFormat="1" applyFont="1" applyFill="1" applyBorder="1" applyAlignment="1">
      <alignment horizontal="right" vertical="center"/>
    </xf>
    <xf numFmtId="43" fontId="47" fillId="0" borderId="2" xfId="25" applyFont="1" applyFill="1" applyBorder="1" applyAlignment="1">
      <alignment horizontal="right" vertical="center"/>
    </xf>
    <xf numFmtId="302" fontId="13" fillId="0" borderId="2" xfId="32" applyNumberFormat="1" applyFont="1" applyFill="1" applyBorder="1" applyAlignment="1">
      <alignment vertical="center"/>
    </xf>
    <xf numFmtId="302" fontId="13" fillId="0" borderId="2" xfId="32" applyNumberFormat="1" applyFont="1" applyFill="1" applyBorder="1" applyAlignment="1">
      <alignment vertical="center" wrapText="1"/>
    </xf>
    <xf numFmtId="302" fontId="13" fillId="0" borderId="2" xfId="32" applyNumberFormat="1" applyFont="1" applyFill="1" applyBorder="1" applyAlignment="1">
      <alignment horizontal="right" vertical="center"/>
    </xf>
    <xf numFmtId="299" fontId="13" fillId="0" borderId="2" xfId="32" applyNumberFormat="1" applyFont="1" applyFill="1" applyBorder="1" applyAlignment="1">
      <alignment horizontal="right" vertical="center"/>
    </xf>
    <xf numFmtId="302" fontId="47" fillId="0" borderId="2" xfId="32" applyNumberFormat="1" applyFont="1" applyFill="1" applyBorder="1" applyAlignment="1">
      <alignment horizontal="center" vertical="center" wrapText="1"/>
    </xf>
    <xf numFmtId="240" fontId="5" fillId="0" borderId="0" xfId="795" applyNumberFormat="1" applyFont="1" applyAlignment="1" applyProtection="1">
      <alignment horizontal="right"/>
      <protection locked="0"/>
    </xf>
    <xf numFmtId="0" fontId="2" fillId="0" borderId="0" xfId="1560" applyFont="1"/>
    <xf numFmtId="49" fontId="5" fillId="10" borderId="21" xfId="1614" applyNumberFormat="1" applyFont="1" applyFill="1" applyBorder="1" applyAlignment="1">
      <alignment vertical="center"/>
    </xf>
    <xf numFmtId="49" fontId="48" fillId="10" borderId="23" xfId="1267" applyNumberFormat="1" applyFont="1" applyFill="1" applyBorder="1" applyAlignment="1" applyProtection="1">
      <alignment vertical="top"/>
    </xf>
    <xf numFmtId="49" fontId="5" fillId="10" borderId="23" xfId="526" applyNumberFormat="1" applyFont="1" applyFill="1" applyBorder="1" applyAlignment="1">
      <alignment vertical="center"/>
    </xf>
    <xf numFmtId="49" fontId="5" fillId="10" borderId="23" xfId="526" applyNumberFormat="1" applyFont="1" applyFill="1" applyBorder="1" applyAlignment="1">
      <alignment horizontal="center" vertical="center"/>
    </xf>
    <xf numFmtId="49" fontId="5" fillId="10" borderId="40" xfId="1614" applyNumberFormat="1" applyFont="1" applyFill="1" applyBorder="1" applyAlignment="1">
      <alignment vertical="top"/>
    </xf>
    <xf numFmtId="0" fontId="2" fillId="10" borderId="0" xfId="1560" applyFont="1" applyFill="1"/>
    <xf numFmtId="49" fontId="5" fillId="10" borderId="0" xfId="526" applyNumberFormat="1" applyFont="1" applyFill="1" applyAlignment="1">
      <alignment vertical="top"/>
    </xf>
    <xf numFmtId="49" fontId="5" fillId="10" borderId="0" xfId="526" applyNumberFormat="1" applyFont="1" applyFill="1" applyAlignment="1">
      <alignment horizontal="center" vertical="top"/>
    </xf>
    <xf numFmtId="49" fontId="5" fillId="10" borderId="40" xfId="1614" applyNumberFormat="1" applyFont="1" applyFill="1" applyBorder="1" applyAlignment="1">
      <alignment horizontal="left" vertical="center"/>
    </xf>
    <xf numFmtId="49" fontId="48" fillId="10" borderId="0" xfId="1267" applyNumberFormat="1" applyFont="1" applyFill="1" applyBorder="1" applyAlignment="1" applyProtection="1">
      <alignment horizontal="left" vertical="center"/>
    </xf>
    <xf numFmtId="49" fontId="48" fillId="10" borderId="0" xfId="1267" applyNumberFormat="1" applyFont="1" applyFill="1" applyBorder="1" applyAlignment="1" applyProtection="1">
      <alignment horizontal="left" vertical="top"/>
    </xf>
    <xf numFmtId="49" fontId="48" fillId="10" borderId="0" xfId="1267" applyNumberFormat="1" applyFont="1" applyFill="1" applyBorder="1" applyAlignment="1" applyProtection="1">
      <alignment vertical="center"/>
    </xf>
    <xf numFmtId="49" fontId="5" fillId="10" borderId="0" xfId="526" applyNumberFormat="1" applyFont="1" applyFill="1" applyAlignment="1">
      <alignment horizontal="left" vertical="center"/>
    </xf>
    <xf numFmtId="49" fontId="5" fillId="10" borderId="0" xfId="526" applyNumberFormat="1" applyFont="1" applyFill="1" applyAlignment="1">
      <alignment vertical="center"/>
    </xf>
    <xf numFmtId="49" fontId="5" fillId="10" borderId="40" xfId="1614" applyNumberFormat="1" applyFont="1" applyFill="1" applyBorder="1" applyAlignment="1">
      <alignment vertical="center"/>
    </xf>
    <xf numFmtId="49" fontId="2" fillId="10" borderId="0" xfId="0" applyNumberFormat="1" applyFont="1" applyFill="1" applyBorder="1" applyAlignment="1" applyProtection="1">
      <alignment vertical="center"/>
    </xf>
    <xf numFmtId="0" fontId="2" fillId="10" borderId="40" xfId="1560" applyFont="1" applyFill="1" applyBorder="1"/>
    <xf numFmtId="0" fontId="2" fillId="10" borderId="22" xfId="1560" applyFont="1" applyFill="1" applyBorder="1"/>
    <xf numFmtId="0" fontId="2" fillId="10" borderId="1" xfId="1560" applyFont="1" applyFill="1" applyBorder="1"/>
    <xf numFmtId="49" fontId="5" fillId="10" borderId="8" xfId="526" applyNumberFormat="1" applyFont="1" applyFill="1" applyBorder="1" applyAlignment="1">
      <alignment vertical="center"/>
    </xf>
    <xf numFmtId="49" fontId="5" fillId="10" borderId="41" xfId="526" applyNumberFormat="1" applyFont="1" applyFill="1" applyBorder="1" applyAlignment="1">
      <alignment vertical="top"/>
    </xf>
    <xf numFmtId="49" fontId="5" fillId="10" borderId="41" xfId="526" applyNumberFormat="1" applyFont="1" applyFill="1" applyBorder="1" applyAlignment="1">
      <alignment vertical="center"/>
    </xf>
    <xf numFmtId="304" fontId="5" fillId="10" borderId="41" xfId="526" applyNumberFormat="1" applyFont="1" applyFill="1" applyBorder="1" applyAlignment="1">
      <alignment vertical="center"/>
    </xf>
    <xf numFmtId="0" fontId="2" fillId="10" borderId="41" xfId="1560" applyFont="1" applyFill="1" applyBorder="1"/>
    <xf numFmtId="0" fontId="2" fillId="10" borderId="9" xfId="1560" applyFont="1" applyFill="1" applyBorder="1"/>
    <xf numFmtId="0" fontId="49"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vertical="center"/>
    </xf>
    <xf numFmtId="0" fontId="51" fillId="9" borderId="21" xfId="451" applyFont="1" applyFill="1" applyBorder="1">
      <alignment vertical="center"/>
    </xf>
    <xf numFmtId="0" fontId="53" fillId="9" borderId="40" xfId="451" applyFont="1" applyFill="1" applyBorder="1">
      <alignment vertical="center"/>
    </xf>
    <xf numFmtId="0" fontId="54" fillId="11" borderId="0" xfId="451" applyFont="1" applyFill="1">
      <alignment vertical="center"/>
    </xf>
    <xf numFmtId="49" fontId="55" fillId="11" borderId="0" xfId="451" applyNumberFormat="1" applyFont="1" applyFill="1" applyAlignment="1">
      <alignment horizontal="center" vertical="center"/>
    </xf>
    <xf numFmtId="0" fontId="55" fillId="11" borderId="0" xfId="451" applyFont="1" applyFill="1">
      <alignment vertical="center"/>
    </xf>
    <xf numFmtId="0" fontId="53" fillId="4" borderId="21" xfId="451" applyFont="1" applyFill="1" applyBorder="1">
      <alignment vertical="center"/>
    </xf>
    <xf numFmtId="0" fontId="53" fillId="4" borderId="23" xfId="451" applyFont="1" applyFill="1" applyBorder="1">
      <alignment vertical="center"/>
    </xf>
    <xf numFmtId="0" fontId="53" fillId="4" borderId="8" xfId="451" applyFont="1" applyFill="1" applyBorder="1">
      <alignment vertical="center"/>
    </xf>
    <xf numFmtId="0" fontId="55" fillId="4" borderId="40" xfId="451" applyFont="1" applyFill="1" applyBorder="1">
      <alignment vertical="center"/>
    </xf>
    <xf numFmtId="0" fontId="53" fillId="4" borderId="0" xfId="451" applyFont="1" applyFill="1">
      <alignment vertical="center"/>
    </xf>
    <xf numFmtId="0" fontId="53" fillId="4" borderId="41" xfId="451" applyFont="1" applyFill="1" applyBorder="1">
      <alignment vertical="center"/>
    </xf>
    <xf numFmtId="0" fontId="53" fillId="4" borderId="40" xfId="451" applyFont="1" applyFill="1" applyBorder="1">
      <alignment vertical="center"/>
    </xf>
    <xf numFmtId="49" fontId="53" fillId="11" borderId="0" xfId="451" applyNumberFormat="1" applyFont="1" applyFill="1" applyAlignment="1">
      <alignment horizontal="center" vertical="center"/>
    </xf>
    <xf numFmtId="0" fontId="53" fillId="9" borderId="40" xfId="451" applyFont="1" applyFill="1" applyBorder="1" applyAlignment="1">
      <alignment horizontal="center" vertical="center"/>
    </xf>
    <xf numFmtId="0" fontId="55" fillId="11" borderId="0" xfId="451" applyFont="1" applyFill="1" applyAlignment="1">
      <alignment horizontal="center" vertical="center"/>
    </xf>
    <xf numFmtId="0" fontId="55" fillId="4" borderId="40" xfId="451" applyFont="1" applyFill="1" applyBorder="1" applyAlignment="1">
      <alignment horizontal="center" vertical="center"/>
    </xf>
    <xf numFmtId="0" fontId="53" fillId="4" borderId="0" xfId="451" applyFont="1" applyFill="1" applyAlignment="1">
      <alignment horizontal="center" vertical="center"/>
    </xf>
    <xf numFmtId="0" fontId="53" fillId="4" borderId="41" xfId="451" applyFont="1" applyFill="1" applyBorder="1" applyAlignment="1">
      <alignment horizontal="center" vertical="center"/>
    </xf>
    <xf numFmtId="0" fontId="54" fillId="11" borderId="0" xfId="451" applyFont="1" applyFill="1" applyAlignment="1">
      <alignment horizontal="center" vertical="center"/>
    </xf>
    <xf numFmtId="0" fontId="53" fillId="4" borderId="40" xfId="451" applyFont="1" applyFill="1" applyBorder="1" applyAlignment="1">
      <alignment horizontal="center" vertical="center"/>
    </xf>
    <xf numFmtId="0" fontId="50" fillId="5" borderId="42" xfId="965" applyFont="1" applyFill="1" applyBorder="1" applyAlignment="1" applyProtection="1">
      <alignment horizontal="center" vertical="center"/>
    </xf>
    <xf numFmtId="0" fontId="50" fillId="12" borderId="42" xfId="965" applyFont="1" applyFill="1" applyBorder="1" applyAlignment="1" applyProtection="1">
      <alignment horizontal="center" vertical="center"/>
    </xf>
    <xf numFmtId="0" fontId="50" fillId="4" borderId="0" xfId="451" applyFont="1" applyFill="1" applyAlignment="1">
      <alignment horizontal="center" vertical="center"/>
    </xf>
    <xf numFmtId="0" fontId="55" fillId="4" borderId="22" xfId="451" applyFont="1" applyFill="1" applyBorder="1" applyAlignment="1">
      <alignment horizontal="center" vertical="center"/>
    </xf>
    <xf numFmtId="0" fontId="50" fillId="4" borderId="1" xfId="451" applyFont="1" applyFill="1" applyBorder="1" applyAlignment="1">
      <alignment horizontal="center" vertical="center"/>
    </xf>
    <xf numFmtId="0" fontId="53" fillId="4" borderId="9" xfId="451" applyFont="1" applyFill="1" applyBorder="1" applyAlignment="1">
      <alignment horizontal="center" vertical="center"/>
    </xf>
    <xf numFmtId="0" fontId="53" fillId="4" borderId="22" xfId="451" applyFont="1" applyFill="1" applyBorder="1" applyAlignment="1">
      <alignment horizontal="center" vertical="center"/>
    </xf>
    <xf numFmtId="0" fontId="50" fillId="9" borderId="40" xfId="0" applyFont="1" applyFill="1" applyBorder="1" applyAlignment="1">
      <alignment vertical="center"/>
    </xf>
    <xf numFmtId="0" fontId="50" fillId="11" borderId="0" xfId="0" applyFont="1" applyFill="1" applyBorder="1" applyAlignment="1">
      <alignment vertical="center"/>
    </xf>
    <xf numFmtId="0" fontId="50" fillId="9" borderId="22" xfId="0" applyFont="1" applyFill="1" applyBorder="1" applyAlignment="1">
      <alignment vertical="center"/>
    </xf>
    <xf numFmtId="0" fontId="50" fillId="9" borderId="1" xfId="0" applyFont="1" applyFill="1" applyBorder="1" applyAlignment="1">
      <alignment vertical="center"/>
    </xf>
    <xf numFmtId="0" fontId="19" fillId="0" borderId="0" xfId="0" applyFont="1" applyAlignment="1">
      <alignment vertical="center"/>
    </xf>
    <xf numFmtId="0" fontId="50" fillId="13" borderId="42" xfId="965" applyFont="1" applyFill="1" applyBorder="1" applyAlignment="1" applyProtection="1">
      <alignment horizontal="center" vertical="center"/>
    </xf>
    <xf numFmtId="0" fontId="51" fillId="9" borderId="8" xfId="451" applyFont="1" applyFill="1" applyBorder="1">
      <alignment vertical="center"/>
    </xf>
    <xf numFmtId="0" fontId="53" fillId="9" borderId="41" xfId="451" applyFont="1" applyFill="1" applyBorder="1">
      <alignment vertical="center"/>
    </xf>
    <xf numFmtId="0" fontId="53" fillId="9" borderId="41" xfId="451" applyFont="1" applyFill="1" applyBorder="1" applyAlignment="1">
      <alignment horizontal="center" vertical="center"/>
    </xf>
    <xf numFmtId="0" fontId="50" fillId="9" borderId="41" xfId="0" applyFont="1" applyFill="1" applyBorder="1" applyAlignment="1">
      <alignment vertical="center"/>
    </xf>
    <xf numFmtId="0" fontId="50" fillId="9" borderId="9" xfId="0" applyFont="1" applyFill="1" applyBorder="1" applyAlignment="1">
      <alignment vertical="center"/>
    </xf>
    <xf numFmtId="49" fontId="48" fillId="10" borderId="0" xfId="1267" quotePrefix="1" applyNumberFormat="1" applyFont="1" applyFill="1" applyBorder="1" applyAlignment="1" applyProtection="1">
      <alignment vertical="center"/>
    </xf>
    <xf numFmtId="0" fontId="52" fillId="9" borderId="23" xfId="451" applyFont="1" applyFill="1" applyBorder="1" applyAlignment="1">
      <alignment horizontal="center" vertical="center"/>
    </xf>
    <xf numFmtId="49" fontId="46" fillId="9" borderId="1" xfId="1614" applyNumberFormat="1" applyFont="1" applyFill="1" applyBorder="1" applyAlignment="1">
      <alignment horizontal="center" vertical="center"/>
    </xf>
    <xf numFmtId="0" fontId="48" fillId="10" borderId="0" xfId="1267" applyFont="1" applyFill="1" applyBorder="1" applyAlignment="1" applyProtection="1">
      <alignment horizontal="left"/>
    </xf>
    <xf numFmtId="240" fontId="46" fillId="0" borderId="0" xfId="795" applyNumberFormat="1" applyFont="1" applyAlignment="1" applyProtection="1">
      <alignment horizontal="center"/>
      <protection locked="0"/>
    </xf>
    <xf numFmtId="240" fontId="27" fillId="0" borderId="0" xfId="795" applyNumberFormat="1" applyFont="1" applyAlignment="1" applyProtection="1">
      <alignment horizontal="center"/>
      <protection locked="0"/>
    </xf>
    <xf numFmtId="0" fontId="2" fillId="0" borderId="0" xfId="795" applyAlignment="1" applyProtection="1">
      <alignment horizontal="center"/>
      <protection locked="0"/>
    </xf>
    <xf numFmtId="240" fontId="5" fillId="0" borderId="1" xfId="795" applyNumberFormat="1" applyFont="1" applyBorder="1" applyAlignment="1" applyProtection="1">
      <alignment horizontal="left"/>
      <protection locked="0"/>
    </xf>
    <xf numFmtId="240" fontId="2" fillId="0" borderId="1" xfId="795" applyNumberFormat="1" applyBorder="1" applyAlignment="1" applyProtection="1">
      <alignment horizontal="left"/>
      <protection locked="0"/>
    </xf>
    <xf numFmtId="0" fontId="13" fillId="0" borderId="0" xfId="289" applyFont="1" applyAlignment="1">
      <alignment horizontal="left" vertical="center"/>
    </xf>
    <xf numFmtId="0" fontId="24" fillId="5" borderId="4" xfId="1537" applyFont="1" applyFill="1" applyBorder="1" applyAlignment="1" applyProtection="1">
      <alignment horizontal="left" vertical="center"/>
      <protection locked="0" hidden="1"/>
    </xf>
    <xf numFmtId="0" fontId="23" fillId="5" borderId="5" xfId="1537" applyFont="1" applyFill="1" applyBorder="1" applyAlignment="1" applyProtection="1">
      <alignment horizontal="left" vertical="center"/>
      <protection locked="0" hidden="1"/>
    </xf>
    <xf numFmtId="14" fontId="23" fillId="0" borderId="4" xfId="1537" applyNumberFormat="1" applyFont="1" applyBorder="1" applyAlignment="1" applyProtection="1">
      <alignment horizontal="left" vertical="center"/>
      <protection locked="0" hidden="1"/>
    </xf>
    <xf numFmtId="14" fontId="23" fillId="0" borderId="5" xfId="1537" applyNumberFormat="1" applyFont="1" applyBorder="1" applyAlignment="1" applyProtection="1">
      <alignment horizontal="left" vertical="center"/>
      <protection locked="0" hidden="1"/>
    </xf>
    <xf numFmtId="0" fontId="24" fillId="0" borderId="2" xfId="1537" applyFont="1" applyBorder="1" applyAlignment="1" applyProtection="1">
      <alignment horizontal="center" vertical="center"/>
      <protection locked="0" hidden="1"/>
    </xf>
    <xf numFmtId="0" fontId="23" fillId="0" borderId="2" xfId="1537" applyFont="1" applyBorder="1" applyAlignment="1" applyProtection="1">
      <alignment horizontal="center" vertical="center"/>
      <protection locked="0" hidden="1"/>
    </xf>
    <xf numFmtId="31" fontId="24" fillId="0" borderId="2" xfId="1537" applyNumberFormat="1" applyFont="1" applyBorder="1" applyAlignment="1" applyProtection="1">
      <alignment horizontal="center" vertical="center"/>
      <protection locked="0" hidden="1"/>
    </xf>
    <xf numFmtId="299" fontId="2" fillId="0" borderId="0" xfId="1570" applyNumberFormat="1" applyFont="1" applyAlignment="1" applyProtection="1">
      <alignment horizontal="center" vertical="center"/>
      <protection locked="0"/>
    </xf>
    <xf numFmtId="299" fontId="5" fillId="0" borderId="25" xfId="1571" applyNumberFormat="1" applyFont="1" applyBorder="1" applyAlignment="1" applyProtection="1">
      <alignment horizontal="center" vertical="center"/>
      <protection locked="0"/>
    </xf>
    <xf numFmtId="299" fontId="5" fillId="0" borderId="26" xfId="1571" applyNumberFormat="1" applyFont="1" applyBorder="1" applyAlignment="1" applyProtection="1">
      <alignment horizontal="center" vertical="center"/>
      <protection locked="0"/>
    </xf>
    <xf numFmtId="299" fontId="5" fillId="0" borderId="12" xfId="1571" applyNumberFormat="1" applyFont="1" applyBorder="1" applyAlignment="1" applyProtection="1">
      <alignment horizontal="center" vertical="center"/>
      <protection locked="0"/>
    </xf>
    <xf numFmtId="299" fontId="2" fillId="0" borderId="4" xfId="1571" applyNumberFormat="1" applyFont="1" applyBorder="1" applyAlignment="1" applyProtection="1">
      <alignment horizontal="center" vertical="center"/>
      <protection locked="0"/>
    </xf>
    <xf numFmtId="299" fontId="2" fillId="0" borderId="5" xfId="1571" applyNumberFormat="1" applyFont="1" applyBorder="1" applyAlignment="1" applyProtection="1">
      <alignment horizontal="center" vertical="center"/>
      <protection locked="0"/>
    </xf>
    <xf numFmtId="299" fontId="2" fillId="0" borderId="3" xfId="1571" applyNumberFormat="1" applyFont="1" applyBorder="1" applyAlignment="1" applyProtection="1">
      <alignment horizontal="center" vertical="center"/>
      <protection locked="0"/>
    </xf>
    <xf numFmtId="299" fontId="5" fillId="0" borderId="4" xfId="1571" applyNumberFormat="1" applyFont="1" applyBorder="1" applyAlignment="1" applyProtection="1">
      <alignment horizontal="center" vertical="center"/>
      <protection locked="0"/>
    </xf>
    <xf numFmtId="299" fontId="5" fillId="0" borderId="5" xfId="1571" applyNumberFormat="1" applyFont="1" applyBorder="1" applyAlignment="1" applyProtection="1">
      <alignment horizontal="center" vertical="center"/>
      <protection locked="0"/>
    </xf>
    <xf numFmtId="299" fontId="5" fillId="0" borderId="3" xfId="1571" applyNumberFormat="1" applyFont="1" applyBorder="1" applyAlignment="1" applyProtection="1">
      <alignment horizontal="center" vertical="center"/>
      <protection locked="0"/>
    </xf>
    <xf numFmtId="299" fontId="5" fillId="0" borderId="4" xfId="1571" applyNumberFormat="1" applyFont="1" applyBorder="1" applyAlignment="1" applyProtection="1">
      <alignment horizontal="center" vertical="center" wrapText="1"/>
      <protection locked="0"/>
    </xf>
    <xf numFmtId="299" fontId="5" fillId="0" borderId="5" xfId="1571" applyNumberFormat="1" applyFont="1" applyBorder="1" applyAlignment="1" applyProtection="1">
      <alignment horizontal="center" vertical="center" wrapText="1"/>
      <protection locked="0"/>
    </xf>
    <xf numFmtId="299" fontId="5" fillId="0" borderId="3" xfId="1571" applyNumberFormat="1" applyFont="1" applyBorder="1" applyAlignment="1" applyProtection="1">
      <alignment horizontal="center" vertical="center" wrapText="1"/>
      <protection locked="0"/>
    </xf>
    <xf numFmtId="299" fontId="5" fillId="0" borderId="4" xfId="1549" applyNumberFormat="1" applyFont="1" applyBorder="1" applyAlignment="1" applyProtection="1">
      <alignment horizontal="center"/>
      <protection locked="0"/>
    </xf>
    <xf numFmtId="299" fontId="5" fillId="0" borderId="5" xfId="1549" applyNumberFormat="1" applyFont="1" applyBorder="1" applyAlignment="1" applyProtection="1">
      <alignment horizontal="center"/>
      <protection locked="0"/>
    </xf>
    <xf numFmtId="299" fontId="5" fillId="0" borderId="3" xfId="1549" applyNumberFormat="1" applyFont="1" applyBorder="1" applyAlignment="1" applyProtection="1">
      <alignment horizontal="center"/>
      <protection locked="0"/>
    </xf>
    <xf numFmtId="299" fontId="5" fillId="0" borderId="4" xfId="1395" applyNumberFormat="1" applyFont="1" applyBorder="1" applyAlignment="1" applyProtection="1">
      <alignment horizontal="center"/>
      <protection locked="0"/>
    </xf>
    <xf numFmtId="299" fontId="5" fillId="0" borderId="5" xfId="1395" applyNumberFormat="1" applyFont="1" applyBorder="1" applyAlignment="1" applyProtection="1">
      <alignment horizontal="center"/>
      <protection locked="0"/>
    </xf>
    <xf numFmtId="299" fontId="5" fillId="0" borderId="3" xfId="1395" applyNumberFormat="1" applyFont="1" applyBorder="1" applyAlignment="1" applyProtection="1">
      <alignment horizontal="center"/>
      <protection locked="0"/>
    </xf>
    <xf numFmtId="299" fontId="5" fillId="0" borderId="34" xfId="1395" applyNumberFormat="1" applyFont="1" applyBorder="1" applyAlignment="1" applyProtection="1">
      <alignment horizontal="center"/>
      <protection locked="0"/>
    </xf>
    <xf numFmtId="299" fontId="5" fillId="0" borderId="35" xfId="1395" applyNumberFormat="1" applyFont="1" applyBorder="1" applyAlignment="1" applyProtection="1">
      <alignment horizontal="center"/>
      <protection locked="0"/>
    </xf>
    <xf numFmtId="299" fontId="5" fillId="0" borderId="16" xfId="1395" applyNumberFormat="1" applyFont="1" applyBorder="1" applyAlignment="1" applyProtection="1">
      <alignment horizontal="center"/>
      <protection locked="0"/>
    </xf>
    <xf numFmtId="299" fontId="2" fillId="0" borderId="34" xfId="1571" applyNumberFormat="1" applyFont="1" applyBorder="1" applyAlignment="1" applyProtection="1">
      <alignment horizontal="center" vertical="center"/>
      <protection locked="0"/>
    </xf>
    <xf numFmtId="299" fontId="2" fillId="0" borderId="35" xfId="1571" applyNumberFormat="1" applyFont="1" applyBorder="1" applyAlignment="1" applyProtection="1">
      <alignment horizontal="center" vertical="center"/>
      <protection locked="0"/>
    </xf>
    <xf numFmtId="299" fontId="2" fillId="0" borderId="16" xfId="1571" applyNumberFormat="1" applyFont="1" applyBorder="1" applyAlignment="1" applyProtection="1">
      <alignment horizontal="center" vertical="center"/>
      <protection locked="0"/>
    </xf>
    <xf numFmtId="299" fontId="14" fillId="0" borderId="6" xfId="1571" applyNumberFormat="1" applyFont="1" applyBorder="1" applyAlignment="1" applyProtection="1">
      <alignment horizontal="center" vertical="center"/>
      <protection locked="0"/>
    </xf>
    <xf numFmtId="299" fontId="14" fillId="0" borderId="7" xfId="1571" applyNumberFormat="1" applyFont="1" applyBorder="1" applyAlignment="1" applyProtection="1">
      <alignment horizontal="center" vertical="center"/>
      <protection locked="0"/>
    </xf>
    <xf numFmtId="299" fontId="0" fillId="0" borderId="6" xfId="1571" applyNumberFormat="1" applyFont="1" applyBorder="1" applyAlignment="1" applyProtection="1">
      <alignment horizontal="center" vertical="center"/>
      <protection locked="0"/>
    </xf>
    <xf numFmtId="299" fontId="2" fillId="0" borderId="7" xfId="1571" applyNumberFormat="1" applyFont="1" applyBorder="1" applyAlignment="1" applyProtection="1">
      <alignment horizontal="center" vertical="center"/>
      <protection locked="0"/>
    </xf>
    <xf numFmtId="299" fontId="5" fillId="0" borderId="6" xfId="1571" applyNumberFormat="1" applyFont="1" applyBorder="1" applyAlignment="1" applyProtection="1">
      <alignment horizontal="center" vertical="center"/>
      <protection locked="0"/>
    </xf>
    <xf numFmtId="299" fontId="5" fillId="0" borderId="7" xfId="1571" applyNumberFormat="1" applyFont="1" applyBorder="1" applyAlignment="1" applyProtection="1">
      <alignment horizontal="center" vertical="center"/>
      <protection locked="0"/>
    </xf>
    <xf numFmtId="299" fontId="14" fillId="0" borderId="28" xfId="1571" applyNumberFormat="1" applyFont="1" applyBorder="1" applyAlignment="1" applyProtection="1">
      <alignment horizontal="center" vertical="center"/>
      <protection locked="0"/>
    </xf>
    <xf numFmtId="299" fontId="14" fillId="0" borderId="29" xfId="1571" applyNumberFormat="1" applyFont="1" applyBorder="1" applyAlignment="1" applyProtection="1">
      <alignment horizontal="center" vertical="center"/>
      <protection locked="0"/>
    </xf>
    <xf numFmtId="299" fontId="14" fillId="0" borderId="30" xfId="1571" applyNumberFormat="1" applyFont="1" applyBorder="1" applyAlignment="1" applyProtection="1">
      <alignment horizontal="center" vertical="center"/>
      <protection locked="0"/>
    </xf>
    <xf numFmtId="299" fontId="14" fillId="0" borderId="31" xfId="1571" applyNumberFormat="1" applyFont="1" applyBorder="1" applyAlignment="1" applyProtection="1">
      <alignment horizontal="center" vertical="center"/>
      <protection locked="0"/>
    </xf>
    <xf numFmtId="299" fontId="14" fillId="0" borderId="1" xfId="1571" applyNumberFormat="1" applyFont="1" applyBorder="1" applyAlignment="1" applyProtection="1">
      <alignment horizontal="center" vertical="center"/>
      <protection locked="0"/>
    </xf>
    <xf numFmtId="299" fontId="14" fillId="0" borderId="9" xfId="1571" applyNumberFormat="1" applyFont="1" applyBorder="1" applyAlignment="1" applyProtection="1">
      <alignment horizontal="center" vertical="center"/>
      <protection locked="0"/>
    </xf>
    <xf numFmtId="299" fontId="26" fillId="0" borderId="0" xfId="0" applyNumberFormat="1" applyFont="1" applyAlignment="1">
      <alignment horizontal="center" vertical="center" wrapText="1"/>
    </xf>
    <xf numFmtId="299" fontId="20" fillId="0" borderId="0" xfId="0" applyNumberFormat="1" applyFont="1" applyAlignment="1">
      <alignment horizontal="center" vertical="center"/>
    </xf>
    <xf numFmtId="299" fontId="4" fillId="2" borderId="6" xfId="0" applyNumberFormat="1" applyFont="1" applyFill="1" applyBorder="1" applyAlignment="1">
      <alignment horizontal="center" vertical="center"/>
    </xf>
    <xf numFmtId="299" fontId="4" fillId="2" borderId="7" xfId="0" applyNumberFormat="1" applyFont="1" applyFill="1" applyBorder="1" applyAlignment="1">
      <alignment horizontal="center" vertical="center"/>
    </xf>
    <xf numFmtId="299" fontId="4" fillId="0" borderId="2" xfId="0" applyNumberFormat="1" applyFont="1" applyBorder="1" applyAlignment="1">
      <alignment horizontal="center" vertical="center"/>
    </xf>
    <xf numFmtId="299" fontId="1" fillId="0" borderId="0" xfId="0" applyNumberFormat="1" applyFont="1" applyAlignment="1">
      <alignment horizontal="center" vertical="center" wrapText="1"/>
    </xf>
    <xf numFmtId="299" fontId="2" fillId="0" borderId="0" xfId="0" applyNumberFormat="1" applyFont="1" applyAlignment="1">
      <alignment horizontal="center" vertical="center"/>
    </xf>
    <xf numFmtId="299" fontId="2" fillId="0" borderId="0" xfId="0" applyNumberFormat="1" applyFont="1" applyAlignment="1">
      <alignment horizontal="left" vertical="center"/>
    </xf>
    <xf numFmtId="299" fontId="4" fillId="0" borderId="4" xfId="0" applyNumberFormat="1" applyFont="1" applyBorder="1" applyAlignment="1">
      <alignment horizontal="center" vertical="center"/>
    </xf>
    <xf numFmtId="299" fontId="4" fillId="0" borderId="3" xfId="0" applyNumberFormat="1" applyFont="1" applyBorder="1" applyAlignment="1">
      <alignment horizontal="center" vertical="center"/>
    </xf>
    <xf numFmtId="299" fontId="2" fillId="0" borderId="0" xfId="0" applyNumberFormat="1" applyFont="1" applyAlignment="1">
      <alignment horizontal="right" vertical="center"/>
    </xf>
    <xf numFmtId="299" fontId="2" fillId="0" borderId="1" xfId="0" applyNumberFormat="1" applyFont="1" applyBorder="1" applyAlignment="1">
      <alignment horizontal="right" vertical="center"/>
    </xf>
    <xf numFmtId="299" fontId="2" fillId="0" borderId="4" xfId="0" applyNumberFormat="1" applyFont="1" applyBorder="1" applyAlignment="1">
      <alignment horizontal="center" vertical="center"/>
    </xf>
    <xf numFmtId="299" fontId="2" fillId="0" borderId="3" xfId="0" applyNumberFormat="1" applyFont="1" applyBorder="1" applyAlignment="1">
      <alignment horizontal="center" vertical="center"/>
    </xf>
    <xf numFmtId="299" fontId="1" fillId="0" borderId="0" xfId="0" applyNumberFormat="1" applyFont="1" applyFill="1" applyAlignment="1" applyProtection="1">
      <alignment horizontal="center" vertical="center" wrapText="1"/>
    </xf>
    <xf numFmtId="299" fontId="2" fillId="0" borderId="0" xfId="0" applyNumberFormat="1" applyFont="1" applyFill="1" applyAlignment="1" applyProtection="1">
      <alignment horizontal="center" vertical="center"/>
    </xf>
    <xf numFmtId="299" fontId="2" fillId="0" borderId="0" xfId="0" applyNumberFormat="1" applyFont="1" applyFill="1" applyAlignment="1" applyProtection="1">
      <alignment horizontal="right" vertical="center"/>
    </xf>
    <xf numFmtId="299" fontId="2" fillId="3" borderId="2" xfId="0" applyNumberFormat="1" applyFont="1" applyFill="1" applyBorder="1" applyAlignment="1" applyProtection="1">
      <alignment horizontal="center" vertical="center"/>
    </xf>
    <xf numFmtId="299" fontId="2" fillId="4" borderId="4" xfId="0" applyNumberFormat="1" applyFont="1" applyFill="1" applyBorder="1" applyAlignment="1" applyProtection="1">
      <alignment horizontal="center" vertical="center"/>
    </xf>
    <xf numFmtId="299" fontId="2" fillId="4" borderId="5" xfId="0" applyNumberFormat="1" applyFont="1" applyFill="1" applyBorder="1" applyAlignment="1" applyProtection="1">
      <alignment horizontal="center" vertical="center"/>
    </xf>
    <xf numFmtId="299" fontId="2" fillId="4" borderId="3" xfId="0" applyNumberFormat="1" applyFont="1" applyFill="1" applyBorder="1" applyAlignment="1" applyProtection="1">
      <alignment horizontal="center" vertical="center"/>
    </xf>
    <xf numFmtId="299" fontId="2" fillId="3" borderId="4" xfId="0" applyNumberFormat="1" applyFont="1" applyFill="1" applyBorder="1" applyAlignment="1" applyProtection="1">
      <alignment horizontal="center" vertical="center"/>
    </xf>
    <xf numFmtId="299" fontId="2" fillId="3" borderId="5" xfId="0" applyNumberFormat="1" applyFont="1" applyFill="1" applyBorder="1" applyAlignment="1" applyProtection="1">
      <alignment horizontal="center" vertical="center"/>
    </xf>
    <xf numFmtId="299" fontId="2" fillId="3" borderId="3" xfId="0" applyNumberFormat="1" applyFont="1" applyFill="1" applyBorder="1" applyAlignment="1" applyProtection="1">
      <alignment horizontal="center" vertical="center"/>
    </xf>
    <xf numFmtId="299" fontId="2" fillId="4" borderId="2" xfId="0" applyNumberFormat="1" applyFont="1" applyFill="1" applyBorder="1" applyAlignment="1" applyProtection="1">
      <alignment horizontal="center" vertical="center"/>
    </xf>
    <xf numFmtId="299" fontId="2" fillId="0" borderId="1" xfId="0" applyNumberFormat="1" applyFont="1" applyFill="1" applyBorder="1" applyAlignment="1" applyProtection="1">
      <alignment horizontal="right" vertical="center"/>
    </xf>
    <xf numFmtId="299" fontId="2" fillId="0" borderId="4" xfId="0" applyNumberFormat="1" applyFont="1" applyFill="1" applyBorder="1" applyAlignment="1" applyProtection="1">
      <alignment horizontal="center" vertical="center"/>
    </xf>
    <xf numFmtId="299" fontId="2" fillId="0" borderId="3" xfId="0" applyNumberFormat="1" applyFont="1" applyFill="1" applyBorder="1" applyAlignment="1" applyProtection="1">
      <alignment horizontal="center" vertical="center"/>
    </xf>
    <xf numFmtId="299" fontId="2" fillId="3" borderId="2" xfId="0" applyNumberFormat="1" applyFont="1" applyFill="1" applyBorder="1" applyAlignment="1" applyProtection="1">
      <alignment horizontal="center" vertical="center" wrapText="1"/>
    </xf>
    <xf numFmtId="299" fontId="2" fillId="4" borderId="6" xfId="0" applyNumberFormat="1" applyFont="1" applyFill="1" applyBorder="1" applyAlignment="1" applyProtection="1">
      <alignment horizontal="center" vertical="center"/>
    </xf>
    <xf numFmtId="299" fontId="2" fillId="4" borderId="7" xfId="0" applyNumberFormat="1" applyFont="1" applyFill="1" applyBorder="1" applyAlignment="1" applyProtection="1">
      <alignment horizontal="center" vertical="center"/>
    </xf>
    <xf numFmtId="299" fontId="2" fillId="3" borderId="6" xfId="0" applyNumberFormat="1" applyFont="1" applyFill="1" applyBorder="1" applyAlignment="1" applyProtection="1">
      <alignment horizontal="center" vertical="center"/>
    </xf>
    <xf numFmtId="299" fontId="2" fillId="3" borderId="7" xfId="0" applyNumberFormat="1" applyFont="1" applyFill="1" applyBorder="1" applyAlignment="1" applyProtection="1">
      <alignment horizontal="center" vertical="center"/>
    </xf>
    <xf numFmtId="299" fontId="1" fillId="0" borderId="0" xfId="0" applyNumberFormat="1" applyFont="1" applyFill="1" applyAlignment="1">
      <alignment horizontal="center" vertical="center" wrapText="1"/>
    </xf>
    <xf numFmtId="299" fontId="2" fillId="0" borderId="0" xfId="0" applyNumberFormat="1" applyFont="1" applyFill="1" applyAlignment="1">
      <alignment horizontal="center" vertical="center"/>
    </xf>
    <xf numFmtId="299" fontId="2" fillId="0" borderId="0" xfId="0" applyNumberFormat="1" applyFont="1" applyFill="1" applyAlignment="1">
      <alignment horizontal="right" vertical="center"/>
    </xf>
    <xf numFmtId="299" fontId="2" fillId="0" borderId="4" xfId="0" applyNumberFormat="1" applyFont="1" applyFill="1" applyBorder="1" applyAlignment="1">
      <alignment horizontal="center" vertical="center"/>
    </xf>
    <xf numFmtId="299" fontId="2" fillId="0" borderId="3" xfId="0" applyNumberFormat="1" applyFont="1" applyFill="1" applyBorder="1" applyAlignment="1">
      <alignment horizontal="center" vertical="center"/>
    </xf>
    <xf numFmtId="299" fontId="5" fillId="3" borderId="2" xfId="0" applyNumberFormat="1" applyFont="1" applyFill="1" applyBorder="1" applyAlignment="1" applyProtection="1">
      <alignment horizontal="center" vertical="center"/>
    </xf>
    <xf numFmtId="299" fontId="5" fillId="3" borderId="2" xfId="0" applyNumberFormat="1" applyFont="1" applyFill="1" applyBorder="1" applyAlignment="1" applyProtection="1">
      <alignment horizontal="center" vertical="center" wrapText="1"/>
    </xf>
    <xf numFmtId="299" fontId="2" fillId="0" borderId="1" xfId="0" applyNumberFormat="1" applyFont="1" applyFill="1" applyBorder="1" applyAlignment="1">
      <alignment horizontal="left" vertical="center"/>
    </xf>
    <xf numFmtId="299" fontId="2" fillId="3" borderId="4" xfId="0" applyNumberFormat="1" applyFont="1" applyFill="1" applyBorder="1" applyAlignment="1" applyProtection="1">
      <alignment horizontal="left" vertical="center"/>
    </xf>
    <xf numFmtId="299" fontId="2" fillId="3" borderId="5" xfId="0" applyNumberFormat="1" applyFont="1" applyFill="1" applyBorder="1" applyAlignment="1" applyProtection="1">
      <alignment horizontal="left" vertical="center"/>
    </xf>
    <xf numFmtId="299" fontId="2" fillId="3" borderId="3" xfId="0" applyNumberFormat="1" applyFont="1" applyFill="1" applyBorder="1" applyAlignment="1" applyProtection="1">
      <alignment horizontal="left" vertical="center"/>
    </xf>
    <xf numFmtId="299" fontId="2" fillId="3" borderId="8" xfId="0" applyNumberFormat="1" applyFont="1" applyFill="1" applyBorder="1" applyAlignment="1" applyProtection="1">
      <alignment horizontal="center" vertical="center"/>
    </xf>
    <xf numFmtId="299" fontId="2" fillId="3" borderId="9" xfId="0" applyNumberFormat="1" applyFont="1" applyFill="1" applyBorder="1" applyAlignment="1" applyProtection="1">
      <alignment horizontal="center" vertical="center"/>
    </xf>
    <xf numFmtId="299" fontId="2" fillId="2" borderId="4" xfId="0" applyNumberFormat="1" applyFont="1" applyFill="1" applyBorder="1" applyAlignment="1">
      <alignment horizontal="center" vertical="center"/>
    </xf>
    <xf numFmtId="299" fontId="2" fillId="2" borderId="3" xfId="0" applyNumberFormat="1" applyFont="1" applyFill="1" applyBorder="1" applyAlignment="1">
      <alignment horizontal="center" vertical="center"/>
    </xf>
    <xf numFmtId="299" fontId="2" fillId="0" borderId="2" xfId="0" applyNumberFormat="1" applyFont="1" applyBorder="1" applyAlignment="1">
      <alignment horizontal="center" vertical="center"/>
    </xf>
    <xf numFmtId="299" fontId="2" fillId="0" borderId="6" xfId="0" applyNumberFormat="1" applyFont="1" applyBorder="1" applyAlignment="1">
      <alignment horizontal="center" vertical="center"/>
    </xf>
    <xf numFmtId="299" fontId="2" fillId="0" borderId="7" xfId="0" applyNumberFormat="1" applyFont="1" applyBorder="1" applyAlignment="1">
      <alignment horizontal="center" vertical="center"/>
    </xf>
    <xf numFmtId="299" fontId="2" fillId="2" borderId="2" xfId="0" applyNumberFormat="1" applyFont="1" applyFill="1" applyBorder="1" applyAlignment="1">
      <alignment horizontal="center" vertical="center"/>
    </xf>
    <xf numFmtId="299" fontId="2" fillId="0" borderId="4" xfId="0" applyNumberFormat="1" applyFont="1" applyBorder="1" applyAlignment="1">
      <alignment horizontal="left" vertical="center" indent="3"/>
    </xf>
    <xf numFmtId="299" fontId="2" fillId="0" borderId="3" xfId="0" applyNumberFormat="1" applyFont="1" applyBorder="1" applyAlignment="1">
      <alignment horizontal="left" vertical="center" indent="3"/>
    </xf>
    <xf numFmtId="299" fontId="2" fillId="0" borderId="4" xfId="0" applyNumberFormat="1" applyFont="1" applyBorder="1" applyAlignment="1">
      <alignment horizontal="left" vertical="center" indent="5"/>
    </xf>
    <xf numFmtId="299" fontId="2" fillId="0" borderId="3" xfId="0" applyNumberFormat="1" applyFont="1" applyBorder="1" applyAlignment="1">
      <alignment horizontal="left" vertical="center" indent="5"/>
    </xf>
    <xf numFmtId="299" fontId="2" fillId="0" borderId="6" xfId="0" applyNumberFormat="1" applyFont="1" applyBorder="1" applyAlignment="1">
      <alignment horizontal="center" vertical="center" wrapText="1"/>
    </xf>
    <xf numFmtId="299" fontId="2" fillId="0" borderId="7" xfId="0" applyNumberFormat="1" applyFont="1" applyBorder="1" applyAlignment="1">
      <alignment horizontal="center" vertical="center" wrapText="1"/>
    </xf>
    <xf numFmtId="299" fontId="2" fillId="2" borderId="6" xfId="0" applyNumberFormat="1" applyFont="1" applyFill="1" applyBorder="1" applyAlignment="1">
      <alignment horizontal="center" vertical="center"/>
    </xf>
    <xf numFmtId="299" fontId="2" fillId="2" borderId="7" xfId="0" applyNumberFormat="1" applyFont="1" applyFill="1" applyBorder="1" applyAlignment="1">
      <alignment horizontal="center" vertical="center"/>
    </xf>
    <xf numFmtId="299" fontId="2" fillId="2" borderId="2" xfId="0" applyNumberFormat="1" applyFont="1" applyFill="1" applyBorder="1" applyAlignment="1">
      <alignment horizontal="center" vertical="center" wrapText="1"/>
    </xf>
    <xf numFmtId="299" fontId="2" fillId="0" borderId="2" xfId="0" applyNumberFormat="1" applyFont="1" applyFill="1" applyBorder="1" applyAlignment="1">
      <alignment horizontal="center" vertical="center"/>
    </xf>
    <xf numFmtId="299" fontId="2" fillId="2" borderId="5" xfId="0" applyNumberFormat="1" applyFont="1" applyFill="1" applyBorder="1" applyAlignment="1">
      <alignment horizontal="center" vertical="center"/>
    </xf>
    <xf numFmtId="299" fontId="2" fillId="2" borderId="6" xfId="0" applyNumberFormat="1" applyFont="1" applyFill="1" applyBorder="1" applyAlignment="1">
      <alignment horizontal="center" vertical="center" wrapText="1"/>
    </xf>
    <xf numFmtId="299" fontId="2" fillId="2" borderId="7" xfId="0" applyNumberFormat="1" applyFont="1" applyFill="1" applyBorder="1" applyAlignment="1">
      <alignment horizontal="center" vertical="center" wrapText="1"/>
    </xf>
    <xf numFmtId="299" fontId="1" fillId="0" borderId="0" xfId="0" applyNumberFormat="1" applyFont="1" applyAlignment="1">
      <alignment horizontal="center" vertical="center"/>
    </xf>
    <xf numFmtId="299" fontId="2" fillId="0" borderId="2" xfId="0" applyNumberFormat="1" applyFont="1" applyBorder="1" applyAlignment="1">
      <alignment horizontal="center" vertical="center" wrapText="1"/>
    </xf>
    <xf numFmtId="299" fontId="5" fillId="3" borderId="4" xfId="0" applyNumberFormat="1" applyFont="1" applyFill="1" applyBorder="1" applyAlignment="1" applyProtection="1">
      <alignment horizontal="left" vertical="center"/>
    </xf>
    <xf numFmtId="299" fontId="5" fillId="3" borderId="2" xfId="0" applyNumberFormat="1" applyFont="1" applyFill="1" applyBorder="1" applyAlignment="1" applyProtection="1">
      <alignment horizontal="left" vertical="center"/>
    </xf>
    <xf numFmtId="299" fontId="5" fillId="3" borderId="8" xfId="0" applyNumberFormat="1" applyFont="1" applyFill="1" applyBorder="1" applyAlignment="1" applyProtection="1">
      <alignment horizontal="center" vertical="center"/>
    </xf>
    <xf numFmtId="299" fontId="2" fillId="0" borderId="5" xfId="0" applyNumberFormat="1" applyFont="1" applyFill="1" applyBorder="1" applyAlignment="1">
      <alignment horizontal="center" vertical="center"/>
    </xf>
    <xf numFmtId="299" fontId="5" fillId="0" borderId="2" xfId="0" applyNumberFormat="1" applyFont="1" applyFill="1" applyBorder="1" applyAlignment="1">
      <alignment horizontal="center" vertical="center"/>
    </xf>
    <xf numFmtId="299" fontId="2" fillId="0" borderId="6" xfId="0" applyNumberFormat="1" applyFont="1" applyFill="1" applyBorder="1" applyAlignment="1">
      <alignment horizontal="center" vertical="center" wrapText="1"/>
    </xf>
    <xf numFmtId="299" fontId="2" fillId="0" borderId="7" xfId="0" applyNumberFormat="1" applyFont="1" applyFill="1" applyBorder="1" applyAlignment="1">
      <alignment horizontal="center" vertical="center" wrapText="1"/>
    </xf>
    <xf numFmtId="0" fontId="5" fillId="0" borderId="2" xfId="1564" applyFont="1" applyFill="1" applyBorder="1" applyAlignment="1">
      <alignment horizontal="center" vertical="center" wrapText="1" shrinkToFit="1"/>
    </xf>
    <xf numFmtId="0" fontId="18" fillId="0" borderId="2" xfId="1564" applyFont="1" applyFill="1" applyBorder="1" applyAlignment="1">
      <alignment horizontal="center" vertical="center" wrapText="1" shrinkToFit="1"/>
    </xf>
    <xf numFmtId="0" fontId="5" fillId="0" borderId="6" xfId="1564" applyFont="1" applyFill="1" applyBorder="1" applyAlignment="1">
      <alignment horizontal="center" vertical="center" wrapText="1" shrinkToFit="1"/>
    </xf>
    <xf numFmtId="0" fontId="5" fillId="0" borderId="7" xfId="1564" applyFont="1" applyFill="1" applyBorder="1" applyAlignment="1">
      <alignment horizontal="center" vertical="center" wrapText="1" shrinkToFit="1"/>
    </xf>
    <xf numFmtId="299" fontId="5" fillId="0" borderId="6" xfId="0" applyNumberFormat="1" applyFont="1" applyFill="1" applyBorder="1" applyAlignment="1">
      <alignment horizontal="center" vertical="center"/>
    </xf>
    <xf numFmtId="299" fontId="2" fillId="0" borderId="7" xfId="0" applyNumberFormat="1" applyFont="1" applyFill="1" applyBorder="1" applyAlignment="1">
      <alignment horizontal="center" vertical="center"/>
    </xf>
    <xf numFmtId="299" fontId="5" fillId="3" borderId="6" xfId="0" applyNumberFormat="1" applyFont="1" applyFill="1" applyBorder="1" applyAlignment="1" applyProtection="1">
      <alignment horizontal="center" vertical="center" wrapText="1"/>
    </xf>
    <xf numFmtId="299" fontId="5" fillId="3" borderId="7" xfId="0" applyNumberFormat="1" applyFont="1" applyFill="1" applyBorder="1" applyAlignment="1" applyProtection="1">
      <alignment horizontal="center" vertical="center" wrapText="1"/>
    </xf>
    <xf numFmtId="299" fontId="2" fillId="0" borderId="5" xfId="0" applyNumberFormat="1" applyFont="1" applyBorder="1" applyAlignment="1">
      <alignment horizontal="center" vertical="center"/>
    </xf>
    <xf numFmtId="299" fontId="2" fillId="2" borderId="4" xfId="0" applyNumberFormat="1" applyFont="1" applyFill="1" applyBorder="1" applyAlignment="1">
      <alignment horizontal="center" vertical="center" wrapText="1"/>
    </xf>
    <xf numFmtId="299" fontId="2" fillId="2" borderId="5" xfId="0" applyNumberFormat="1" applyFont="1" applyFill="1" applyBorder="1" applyAlignment="1">
      <alignment horizontal="center" vertical="center" wrapText="1"/>
    </xf>
    <xf numFmtId="299" fontId="2" fillId="2" borderId="3" xfId="0" applyNumberFormat="1" applyFont="1" applyFill="1" applyBorder="1" applyAlignment="1">
      <alignment horizontal="center" vertical="center" wrapText="1"/>
    </xf>
    <xf numFmtId="299" fontId="0" fillId="0" borderId="5" xfId="0" applyNumberFormat="1" applyBorder="1"/>
    <xf numFmtId="299" fontId="0" fillId="0" borderId="3" xfId="0" applyNumberFormat="1" applyBorder="1"/>
    <xf numFmtId="299" fontId="2" fillId="0" borderId="6" xfId="1574" applyNumberFormat="1" applyFont="1" applyBorder="1" applyAlignment="1">
      <alignment horizontal="center" vertical="center" wrapText="1"/>
    </xf>
    <xf numFmtId="299" fontId="2" fillId="0" borderId="7" xfId="1574" applyNumberFormat="1" applyFont="1" applyBorder="1" applyAlignment="1">
      <alignment horizontal="center" vertical="center" wrapText="1"/>
    </xf>
    <xf numFmtId="299" fontId="2" fillId="0" borderId="1" xfId="0" applyNumberFormat="1" applyFont="1" applyBorder="1" applyAlignment="1">
      <alignment horizontal="left" vertical="center"/>
    </xf>
    <xf numFmtId="299" fontId="5" fillId="4" borderId="6" xfId="0" applyNumberFormat="1" applyFont="1" applyFill="1" applyBorder="1" applyAlignment="1" applyProtection="1">
      <alignment horizontal="center" vertical="center"/>
    </xf>
    <xf numFmtId="299" fontId="2" fillId="0" borderId="21" xfId="0" applyNumberFormat="1" applyFont="1" applyBorder="1" applyAlignment="1">
      <alignment horizontal="center" vertical="center" wrapText="1"/>
    </xf>
    <xf numFmtId="299" fontId="2" fillId="0" borderId="8" xfId="0" applyNumberFormat="1" applyFont="1" applyBorder="1" applyAlignment="1">
      <alignment horizontal="center" vertical="center" wrapText="1"/>
    </xf>
    <xf numFmtId="299" fontId="2" fillId="0" borderId="22" xfId="0" applyNumberFormat="1" applyFont="1" applyBorder="1" applyAlignment="1">
      <alignment horizontal="center" vertical="center" wrapText="1"/>
    </xf>
    <xf numFmtId="299" fontId="2" fillId="0" borderId="9" xfId="0" applyNumberFormat="1" applyFont="1" applyBorder="1" applyAlignment="1">
      <alignment horizontal="center" vertical="center" wrapText="1"/>
    </xf>
    <xf numFmtId="299" fontId="5" fillId="0" borderId="6" xfId="0" applyNumberFormat="1" applyFont="1" applyBorder="1" applyAlignment="1">
      <alignment horizontal="center" vertical="center"/>
    </xf>
    <xf numFmtId="299" fontId="2" fillId="3" borderId="6" xfId="0" applyNumberFormat="1" applyFont="1" applyFill="1" applyBorder="1" applyAlignment="1" applyProtection="1">
      <alignment horizontal="center" vertical="center" wrapText="1"/>
    </xf>
    <xf numFmtId="299" fontId="2" fillId="3" borderId="7" xfId="0" applyNumberFormat="1" applyFont="1" applyFill="1" applyBorder="1" applyAlignment="1" applyProtection="1">
      <alignment horizontal="center" vertical="center" wrapText="1"/>
    </xf>
    <xf numFmtId="299" fontId="5" fillId="4" borderId="7" xfId="0" applyNumberFormat="1" applyFont="1" applyFill="1" applyBorder="1" applyAlignment="1" applyProtection="1">
      <alignment horizontal="center" vertical="center"/>
    </xf>
    <xf numFmtId="299" fontId="4" fillId="0" borderId="4" xfId="1267" applyNumberFormat="1" applyFont="1" applyBorder="1" applyAlignment="1" applyProtection="1">
      <alignment horizontal="center" vertical="center"/>
    </xf>
    <xf numFmtId="299" fontId="4" fillId="0" borderId="3" xfId="1267" applyNumberFormat="1" applyFont="1" applyBorder="1" applyAlignment="1" applyProtection="1">
      <alignment horizontal="center" vertical="center"/>
    </xf>
    <xf numFmtId="299" fontId="2" fillId="6" borderId="2" xfId="0" applyNumberFormat="1" applyFont="1" applyFill="1" applyBorder="1" applyAlignment="1">
      <alignment horizontal="center" vertical="center"/>
    </xf>
    <xf numFmtId="299" fontId="5" fillId="3" borderId="6" xfId="0" applyNumberFormat="1" applyFont="1" applyFill="1" applyBorder="1" applyAlignment="1" applyProtection="1">
      <alignment horizontal="center" vertical="center"/>
    </xf>
    <xf numFmtId="299" fontId="5" fillId="0" borderId="2" xfId="0" applyNumberFormat="1" applyFont="1" applyBorder="1" applyAlignment="1">
      <alignment horizontal="center" vertical="center" wrapText="1"/>
    </xf>
    <xf numFmtId="0" fontId="15" fillId="0" borderId="0" xfId="358" applyFont="1" applyAlignment="1" applyProtection="1">
      <alignment horizontal="center" vertical="center"/>
    </xf>
    <xf numFmtId="1" fontId="2" fillId="0" borderId="0" xfId="1180" applyNumberFormat="1" applyFont="1" applyAlignment="1">
      <alignment horizontal="center" vertical="center"/>
    </xf>
    <xf numFmtId="2" fontId="19" fillId="0" borderId="2" xfId="1180" applyNumberFormat="1" applyFont="1" applyBorder="1" applyAlignment="1">
      <alignment horizontal="center" vertical="center"/>
    </xf>
    <xf numFmtId="1" fontId="19" fillId="0" borderId="2" xfId="1619" applyNumberFormat="1" applyFont="1" applyBorder="1" applyAlignment="1">
      <alignment horizontal="center" vertical="center"/>
    </xf>
    <xf numFmtId="0" fontId="6" fillId="0" borderId="2" xfId="1180" applyFont="1" applyBorder="1" applyAlignment="1">
      <alignment horizontal="center" vertical="center" wrapText="1"/>
    </xf>
    <xf numFmtId="0" fontId="19" fillId="0" borderId="2" xfId="1573" applyFont="1" applyBorder="1" applyAlignment="1">
      <alignment horizontal="center" vertical="center" wrapText="1"/>
    </xf>
    <xf numFmtId="0" fontId="19" fillId="0" borderId="6" xfId="1573" applyFont="1" applyBorder="1" applyAlignment="1">
      <alignment horizontal="center" vertical="center" wrapText="1"/>
    </xf>
    <xf numFmtId="0" fontId="19" fillId="0" borderId="7" xfId="1573"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171" applyFont="1" applyBorder="1" applyAlignment="1">
      <alignment horizontal="center" vertical="center" wrapText="1"/>
    </xf>
    <xf numFmtId="41" fontId="19" fillId="0" borderId="2" xfId="1619" applyFont="1" applyBorder="1" applyAlignment="1">
      <alignment horizontal="center"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11"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299" fontId="14" fillId="0" borderId="14" xfId="0" applyNumberFormat="1" applyFont="1" applyBorder="1" applyAlignment="1">
      <alignment horizontal="center" vertical="center"/>
    </xf>
    <xf numFmtId="299" fontId="6" fillId="0" borderId="15" xfId="0" applyNumberFormat="1" applyFont="1" applyBorder="1" applyAlignment="1">
      <alignment horizontal="center" vertical="center"/>
    </xf>
    <xf numFmtId="299" fontId="6" fillId="0" borderId="7" xfId="0" applyNumberFormat="1" applyFont="1" applyBorder="1" applyAlignment="1">
      <alignment horizontal="center" vertical="center"/>
    </xf>
    <xf numFmtId="299" fontId="6" fillId="0" borderId="2" xfId="0" applyNumberFormat="1" applyFont="1" applyBorder="1" applyAlignment="1">
      <alignment horizontal="center" vertical="center"/>
    </xf>
    <xf numFmtId="299" fontId="5" fillId="0" borderId="6" xfId="0" applyNumberFormat="1" applyFont="1" applyBorder="1" applyAlignment="1">
      <alignment horizontal="center" vertical="center" wrapText="1"/>
    </xf>
    <xf numFmtId="0" fontId="2" fillId="0" borderId="6" xfId="0" applyNumberFormat="1" applyFont="1" applyBorder="1" applyAlignment="1">
      <alignment horizontal="center" vertical="center"/>
    </xf>
    <xf numFmtId="299" fontId="2" fillId="2" borderId="17" xfId="0" applyNumberFormat="1" applyFont="1" applyFill="1" applyBorder="1" applyAlignment="1">
      <alignment horizontal="center" vertical="center" wrapText="1"/>
    </xf>
    <xf numFmtId="299" fontId="2" fillId="0" borderId="0" xfId="0" applyNumberFormat="1" applyFont="1" applyBorder="1" applyAlignment="1">
      <alignment horizontal="right" vertical="center"/>
    </xf>
    <xf numFmtId="299" fontId="2" fillId="0" borderId="10" xfId="0" applyNumberFormat="1" applyFont="1" applyBorder="1" applyAlignment="1">
      <alignment horizontal="center" vertical="center"/>
    </xf>
    <xf numFmtId="299" fontId="2" fillId="0" borderId="11" xfId="0" applyNumberFormat="1" applyFont="1" applyBorder="1" applyAlignment="1">
      <alignment horizontal="center" vertical="center"/>
    </xf>
    <xf numFmtId="299" fontId="5" fillId="0" borderId="11" xfId="0" applyNumberFormat="1" applyFont="1" applyBorder="1" applyAlignment="1">
      <alignment horizontal="center" vertical="center" wrapText="1"/>
    </xf>
    <xf numFmtId="299" fontId="2" fillId="0" borderId="11"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299" fontId="2" fillId="2" borderId="25" xfId="0" applyNumberFormat="1" applyFont="1" applyFill="1" applyBorder="1" applyAlignment="1">
      <alignment horizontal="center" vertical="center" wrapText="1"/>
    </xf>
    <xf numFmtId="299" fontId="2" fillId="2" borderId="26" xfId="0" applyNumberFormat="1" applyFont="1" applyFill="1" applyBorder="1" applyAlignment="1">
      <alignment horizontal="center" vertical="center" wrapText="1"/>
    </xf>
    <xf numFmtId="299" fontId="2" fillId="2" borderId="12" xfId="0" applyNumberFormat="1" applyFont="1" applyFill="1" applyBorder="1" applyAlignment="1">
      <alignment horizontal="center" vertical="center" wrapText="1"/>
    </xf>
    <xf numFmtId="299" fontId="2" fillId="2" borderId="63" xfId="0" applyNumberFormat="1" applyFont="1" applyFill="1" applyBorder="1" applyAlignment="1">
      <alignment horizontal="center" vertical="center" wrapText="1"/>
    </xf>
    <xf numFmtId="299" fontId="2" fillId="0" borderId="18" xfId="0" applyNumberFormat="1" applyFont="1" applyBorder="1" applyAlignment="1">
      <alignment horizontal="center" vertical="center" wrapText="1"/>
    </xf>
    <xf numFmtId="299" fontId="2" fillId="0" borderId="32" xfId="0" applyNumberFormat="1" applyFont="1" applyBorder="1" applyAlignment="1">
      <alignment horizontal="center" vertical="center"/>
    </xf>
    <xf numFmtId="299" fontId="2" fillId="0" borderId="19" xfId="0" applyNumberFormat="1" applyFont="1" applyBorder="1" applyAlignment="1">
      <alignment horizontal="center" vertical="center"/>
    </xf>
    <xf numFmtId="299" fontId="2" fillId="0" borderId="19" xfId="0" applyNumberFormat="1" applyFont="1" applyBorder="1" applyAlignment="1">
      <alignment vertical="center"/>
    </xf>
    <xf numFmtId="299" fontId="6" fillId="0" borderId="19" xfId="0" applyNumberFormat="1" applyFont="1" applyBorder="1" applyAlignment="1">
      <alignment vertical="center"/>
    </xf>
    <xf numFmtId="299" fontId="14" fillId="0" borderId="27" xfId="0" applyNumberFormat="1" applyFont="1" applyBorder="1" applyAlignment="1">
      <alignment horizontal="center" vertical="center"/>
    </xf>
    <xf numFmtId="299" fontId="14" fillId="0" borderId="13" xfId="0" applyNumberFormat="1" applyFont="1" applyBorder="1" applyAlignment="1">
      <alignment horizontal="center" vertical="center"/>
    </xf>
    <xf numFmtId="299" fontId="6" fillId="0" borderId="15" xfId="0" applyNumberFormat="1" applyFont="1" applyBorder="1" applyAlignment="1">
      <alignment horizontal="right" vertical="center"/>
    </xf>
    <xf numFmtId="299" fontId="6" fillId="2" borderId="15" xfId="0" applyNumberFormat="1" applyFont="1" applyFill="1" applyBorder="1" applyAlignment="1">
      <alignment horizontal="right" vertical="center"/>
    </xf>
    <xf numFmtId="299" fontId="6" fillId="0" borderId="20" xfId="0" applyNumberFormat="1" applyFont="1" applyBorder="1" applyAlignment="1">
      <alignment vertical="center"/>
    </xf>
  </cellXfs>
  <cellStyles count="1631">
    <cellStyle name="—" xfId="123" xr:uid="{00000000-0005-0000-0000-0000A9000000}"/>
    <cellStyle name="_x000d__x000a_JournalTemplate=C:\COMFO\CTALK\JOURSTD.TPL_x000d__x000a_LbStateAddress=3 3 0 251 1 89 2 311_x000d__x000a_LbStateJou" xfId="134" xr:uid="{00000000-0005-0000-0000-0000B4000000}"/>
    <cellStyle name="$" xfId="6" xr:uid="{00000000-0005-0000-0000-000007000000}"/>
    <cellStyle name="$." xfId="142" xr:uid="{00000000-0005-0000-0000-0000BC000000}"/>
    <cellStyle name="%" xfId="146" xr:uid="{00000000-0005-0000-0000-0000C0000000}"/>
    <cellStyle name="%." xfId="122" xr:uid="{00000000-0005-0000-0000-0000A8000000}"/>
    <cellStyle name="(1,000)" xfId="153" xr:uid="{00000000-0005-0000-0000-0000C7000000}"/>
    <cellStyle name="(1,000)x" xfId="148" xr:uid="{00000000-0005-0000-0000-0000C2000000}"/>
    <cellStyle name="." xfId="18" xr:uid="{00000000-0005-0000-0000-000017000000}"/>
    <cellStyle name=".0" xfId="55" xr:uid="{00000000-0005-0000-0000-00004A000000}"/>
    <cellStyle name=".0\" xfId="128" xr:uid="{00000000-0005-0000-0000-0000AE000000}"/>
    <cellStyle name=".0_1028ERP明细估值(DCF)尽职调查表(金嗓子)" xfId="109" xr:uid="{00000000-0005-0000-0000-000095000000}"/>
    <cellStyle name=".00" xfId="79" xr:uid="{00000000-0005-0000-0000-00006A000000}"/>
    <cellStyle name=".000" xfId="126" xr:uid="{00000000-0005-0000-0000-0000AC000000}"/>
    <cellStyle name=".1" xfId="41" xr:uid="{00000000-0005-0000-0000-000035000000}"/>
    <cellStyle name=".2" xfId="159" xr:uid="{00000000-0005-0000-0000-0000CD000000}"/>
    <cellStyle name=".3" xfId="162" xr:uid="{00000000-0005-0000-0000-0000D0000000}"/>
    <cellStyle name="??" xfId="165" xr:uid="{00000000-0005-0000-0000-0000D3000000}"/>
    <cellStyle name="?? [0.00]_Analysis of Loans" xfId="167" xr:uid="{00000000-0005-0000-0000-0000D5000000}"/>
    <cellStyle name="?? [0]" xfId="169" xr:uid="{00000000-0005-0000-0000-0000D7000000}"/>
    <cellStyle name="???? [0.00]_Analysis of Loans" xfId="174" xr:uid="{00000000-0005-0000-0000-0000DC000000}"/>
    <cellStyle name="????_Analysis of Loans" xfId="181" xr:uid="{00000000-0005-0000-0000-0000E3000000}"/>
    <cellStyle name="??_????????" xfId="183" xr:uid="{00000000-0005-0000-0000-0000E5000000}"/>
    <cellStyle name="?鹎%U龡&amp;H?_x0008__x001c__x001c_?_x0007__x0001__x0001_" xfId="187" xr:uid="{00000000-0005-0000-0000-0000E9000000}"/>
    <cellStyle name="?餡_x000c_k?_x000d_^黇_x0001_??_x0007__x0001__x0001_" xfId="188" xr:uid="{00000000-0005-0000-0000-0000EA000000}"/>
    <cellStyle name="?痃%S&amp;F?_x0008_?o_x0006__x0007__x0001__x0001_" xfId="190" xr:uid="{00000000-0005-0000-0000-0000EC000000}"/>
    <cellStyle name="@_text" xfId="193" xr:uid="{00000000-0005-0000-0000-0000EF000000}"/>
    <cellStyle name="@_text_附件4：D表-《资产状况调查表》" xfId="198" xr:uid="{00000000-0005-0000-0000-0000F4000000}"/>
    <cellStyle name="@ET_Style?CF_Style_469" xfId="203" xr:uid="{00000000-0005-0000-0000-0000F9000000}"/>
    <cellStyle name="_%(SignOnly)" xfId="194" xr:uid="{00000000-0005-0000-0000-0000F0000000}"/>
    <cellStyle name="_%(SignSpaceOnly)" xfId="205" xr:uid="{00000000-0005-0000-0000-0000FB000000}"/>
    <cellStyle name="_(中企华)审计评估联合申报明细表.V1" xfId="207" xr:uid="{00000000-0005-0000-0000-0000FD000000}"/>
    <cellStyle name="_000外高桥提供预测表收益法" xfId="211" xr:uid="{00000000-0005-0000-0000-000001010000}"/>
    <cellStyle name="_01-0000中国国际旅行社总社(新准则)" xfId="218" xr:uid="{00000000-0005-0000-0000-000008010000}"/>
    <cellStyle name="_01新航本部评估表-516" xfId="219" xr:uid="{00000000-0005-0000-0000-000009010000}"/>
    <cellStyle name="_03_长期资产申报表" xfId="226" xr:uid="{00000000-0005-0000-0000-000010010000}"/>
    <cellStyle name="_03_长期资产申报表_ABC-pbc表20060610" xfId="229" xr:uid="{00000000-0005-0000-0000-000013010000}"/>
    <cellStyle name="_03_长期资产申报表_ABC-pbc表20060610_PBC(CG)-MASTER" xfId="238" xr:uid="{00000000-0005-0000-0000-00001C010000}"/>
    <cellStyle name="_03_长期资产申报表_ABC-pbc表20060610_PBC(CG)-MASTER_PBC(CG)-MASTER" xfId="244" xr:uid="{00000000-0005-0000-0000-000022010000}"/>
    <cellStyle name="_03_长期资产申报表_ABC-pbc表20060610－赵静" xfId="247" xr:uid="{00000000-0005-0000-0000-000025010000}"/>
    <cellStyle name="_03_长期资产申报表_ABC-pbc表20060610－赵静_PBC(CG)-MASTER" xfId="254" xr:uid="{00000000-0005-0000-0000-00002C010000}"/>
    <cellStyle name="_03_长期资产申报表_Book2222222222222222222222222222222222222222222222222" xfId="256" xr:uid="{00000000-0005-0000-0000-00002E010000}"/>
    <cellStyle name="_03_长期资产申报表_Book2222222222222222222222222222222222222222222222222_ABC-pbc表20060610" xfId="113" xr:uid="{00000000-0005-0000-0000-00009A000000}"/>
    <cellStyle name="_03_长期资产申报表_Book2222222222222222222222222222222222222222222222222_ABC-pbc表20060610_PBC(CG)-MASTER" xfId="258" xr:uid="{00000000-0005-0000-0000-000030010000}"/>
    <cellStyle name="_03_长期资产申报表_Book2222222222222222222222222222222222222222222222222_ABC-pbc表20060610_PBC(CG)-MASTER_PBC(CG)-MASTER" xfId="263" xr:uid="{00000000-0005-0000-0000-000035010000}"/>
    <cellStyle name="_03_长期资产申报表_Book2222222222222222222222222222222222222222222222222_ABC-pbc表20060610－赵静" xfId="267" xr:uid="{00000000-0005-0000-0000-000039010000}"/>
    <cellStyle name="_03_长期资产申报表_Book2222222222222222222222222222222222222222222222222_ABC-pbc表20060610－赵静_PBC(CG)-MASTER" xfId="277" xr:uid="{00000000-0005-0000-0000-000043010000}"/>
    <cellStyle name="_03_长期资产申报表_Book2222222222222222222222222222222222222222222222222_PBC(CG)-MASTER" xfId="281" xr:uid="{00000000-0005-0000-0000-000047010000}"/>
    <cellStyle name="_03_长期资产申报表_Book2222222222222222222222222222222222222222222222222_PBC(CG)-MASTER_PBC(CG)-MASTER" xfId="285" xr:uid="{00000000-0005-0000-0000-00004B010000}"/>
    <cellStyle name="_03_长期资产申报表_Book2222222222222222222222222222222222222222222222222_原ABC-pbc表" xfId="288" xr:uid="{00000000-0005-0000-0000-00004E010000}"/>
    <cellStyle name="_03_长期资产申报表_Book2222222222222222222222222222222222222222222222222_原ABC-pbc表_PBC(CG)-MASTER" xfId="100" xr:uid="{00000000-0005-0000-0000-000089000000}"/>
    <cellStyle name="_03_长期资产申报表_pbc" xfId="227" xr:uid="{00000000-0005-0000-0000-000011010000}"/>
    <cellStyle name="_03_长期资产申报表_PBC(CG)-MASTER" xfId="292" xr:uid="{00000000-0005-0000-0000-000052010000}"/>
    <cellStyle name="_03_长期资产申报表_PBC(CG)-MASTER_PBC(CG)-MASTER" xfId="298" xr:uid="{00000000-0005-0000-0000-000058010000}"/>
    <cellStyle name="_03_长期资产申报表_pbc_ABC-pbc表20060610" xfId="231" xr:uid="{00000000-0005-0000-0000-000015010000}"/>
    <cellStyle name="_03_长期资产申报表_pbc_ABC-pbc表20060610_PBC(CG)-MASTER" xfId="233" xr:uid="{00000000-0005-0000-0000-000017010000}"/>
    <cellStyle name="_03_长期资产申报表_pbc_ABC-pbc表20060610_PBC(CG)-MASTER_PBC(CG)-MASTER" xfId="241" xr:uid="{00000000-0005-0000-0000-00001F010000}"/>
    <cellStyle name="_03_长期资产申报表_pbc_ABC-pbc表20060610－赵静" xfId="252" xr:uid="{00000000-0005-0000-0000-00002A010000}"/>
    <cellStyle name="_03_长期资产申报表_pbc_ABC-pbc表20060610－赵静_PBC(CG)-MASTER" xfId="255" xr:uid="{00000000-0005-0000-0000-00002D010000}"/>
    <cellStyle name="_03_长期资产申报表_pbc_Book2" xfId="301" xr:uid="{00000000-0005-0000-0000-00005B010000}"/>
    <cellStyle name="_03_长期资产申报表_pbc_Book2 (2)" xfId="305" xr:uid="{00000000-0005-0000-0000-00005F010000}"/>
    <cellStyle name="_03_长期资产申报表_pbc_Book2 (2)_ABC-pbc表20060610" xfId="67" xr:uid="{00000000-0005-0000-0000-00005B000000}"/>
    <cellStyle name="_03_长期资产申报表_pbc_Book2 (2)_ABC-pbc表20060610_PBC(CG)-MASTER" xfId="307" xr:uid="{00000000-0005-0000-0000-000061010000}"/>
    <cellStyle name="_03_长期资产申报表_pbc_Book2 (2)_ABC-pbc表20060610_PBC(CG)-MASTER_PBC(CG)-MASTER" xfId="309" xr:uid="{00000000-0005-0000-0000-000063010000}"/>
    <cellStyle name="_03_长期资产申报表_pbc_Book2 (2)_ABC-pbc表20060610－赵静" xfId="313" xr:uid="{00000000-0005-0000-0000-000067010000}"/>
    <cellStyle name="_03_长期资产申报表_pbc_Book2 (2)_ABC-pbc表20060610－赵静_PBC(CG)-MASTER" xfId="316" xr:uid="{00000000-0005-0000-0000-00006A010000}"/>
    <cellStyle name="_03_长期资产申报表_pbc_Book2 (2)_PBC(CG)-MASTER" xfId="317" xr:uid="{00000000-0005-0000-0000-00006B010000}"/>
    <cellStyle name="_03_长期资产申报表_pbc_Book2 (2)_PBC(CG)-MASTER_PBC(CG)-MASTER" xfId="322" xr:uid="{00000000-0005-0000-0000-000070010000}"/>
    <cellStyle name="_03_长期资产申报表_pbc_Book2 (2)_股权等" xfId="323" xr:uid="{00000000-0005-0000-0000-000071010000}"/>
    <cellStyle name="_03_长期资产申报表_pbc_Book2 (2)_股权等_ABC-pbc表20060610" xfId="324" xr:uid="{00000000-0005-0000-0000-000072010000}"/>
    <cellStyle name="_03_长期资产申报表_pbc_Book2 (2)_股权等_ABC-pbc表20060610_PBC(CG)-MASTER" xfId="326" xr:uid="{00000000-0005-0000-0000-000074010000}"/>
    <cellStyle name="_03_长期资产申报表_pbc_Book2 (2)_股权等_ABC-pbc表20060610_PBC(CG)-MASTER_PBC(CG)-MASTER" xfId="327" xr:uid="{00000000-0005-0000-0000-000075010000}"/>
    <cellStyle name="_03_长期资产申报表_pbc_Book2 (2)_股权等_ABC-pbc表20060610－赵静" xfId="329" xr:uid="{00000000-0005-0000-0000-000077010000}"/>
    <cellStyle name="_03_长期资产申报表_pbc_Book2 (2)_股权等_ABC-pbc表20060610－赵静_PBC(CG)-MASTER" xfId="20" xr:uid="{00000000-0005-0000-0000-00001A000000}"/>
    <cellStyle name="_03_长期资产申报表_pbc_Book2 (2)_股权等_PBC(CG)-MASTER" xfId="306" xr:uid="{00000000-0005-0000-0000-000060010000}"/>
    <cellStyle name="_03_长期资产申报表_pbc_Book2 (2)_股权等_PBC(CG)-MASTER_PBC(CG)-MASTER" xfId="318" xr:uid="{00000000-0005-0000-0000-00006C010000}"/>
    <cellStyle name="_03_长期资产申报表_pbc_Book2 (2)_股权等_原ABC-pbc表" xfId="178" xr:uid="{00000000-0005-0000-0000-0000E0000000}"/>
    <cellStyle name="_03_长期资产申报表_pbc_Book2 (2)_股权等_原ABC-pbc表_PBC(CG)-MASTER" xfId="332" xr:uid="{00000000-0005-0000-0000-00007A010000}"/>
    <cellStyle name="_03_长期资产申报表_pbc_Book2 (2)_原ABC-pbc表" xfId="223" xr:uid="{00000000-0005-0000-0000-00000D010000}"/>
    <cellStyle name="_03_长期资产申报表_pbc_Book2 (2)_原ABC-pbc表_PBC(CG)-MASTER" xfId="209" xr:uid="{00000000-0005-0000-0000-0000FF000000}"/>
    <cellStyle name="_03_长期资产申报表_pbc_Book2(1)" xfId="30" xr:uid="{00000000-0005-0000-0000-000026000000}"/>
    <cellStyle name="_03_长期资产申报表_pbc_Book2(1)_ABC-pbc表20060610" xfId="333" xr:uid="{00000000-0005-0000-0000-00007B010000}"/>
    <cellStyle name="_03_长期资产申报表_pbc_Book2(1)_ABC-pbc表20060610_PBC(CG)-MASTER" xfId="337" xr:uid="{00000000-0005-0000-0000-00007F010000}"/>
    <cellStyle name="_03_长期资产申报表_pbc_Book2(1)_ABC-pbc表20060610_PBC(CG)-MASTER_PBC(CG)-MASTER" xfId="339" xr:uid="{00000000-0005-0000-0000-000081010000}"/>
    <cellStyle name="_03_长期资产申报表_pbc_Book2(1)_ABC-pbc表20060610－赵静" xfId="340" xr:uid="{00000000-0005-0000-0000-000082010000}"/>
    <cellStyle name="_03_长期资产申报表_pbc_Book2(1)_ABC-pbc表20060610－赵静_PBC(CG)-MASTER" xfId="345" xr:uid="{00000000-0005-0000-0000-000087010000}"/>
    <cellStyle name="_03_长期资产申报表_pbc_Book2(1)_PBC(CG)-MASTER" xfId="350" xr:uid="{00000000-0005-0000-0000-00008C010000}"/>
    <cellStyle name="_03_长期资产申报表_pbc_Book2(1)_PBC(CG)-MASTER_PBC(CG)-MASTER" xfId="352" xr:uid="{00000000-0005-0000-0000-00008E010000}"/>
    <cellStyle name="_03_长期资产申报表_pbc_Book2(1)_股权等" xfId="355" xr:uid="{00000000-0005-0000-0000-000091010000}"/>
    <cellStyle name="_03_长期资产申报表_pbc_Book2(1)_股权等_ABC-pbc表20060610" xfId="357" xr:uid="{00000000-0005-0000-0000-000093010000}"/>
    <cellStyle name="_03_长期资产申报表_pbc_Book2(1)_股权等_ABC-pbc表20060610_PBC(CG)-MASTER" xfId="36" xr:uid="{00000000-0005-0000-0000-00002F000000}"/>
    <cellStyle name="_03_长期资产申报表_pbc_Book2(1)_股权等_ABC-pbc表20060610_PBC(CG)-MASTER_PBC(CG)-MASTER" xfId="360" xr:uid="{00000000-0005-0000-0000-000096010000}"/>
    <cellStyle name="_03_长期资产申报表_pbc_Book2(1)_股权等_ABC-pbc表20060610－赵静" xfId="362" xr:uid="{00000000-0005-0000-0000-000098010000}"/>
    <cellStyle name="_03_长期资产申报表_pbc_Book2(1)_股权等_ABC-pbc表20060610－赵静_PBC(CG)-MASTER" xfId="106" xr:uid="{00000000-0005-0000-0000-000090000000}"/>
    <cellStyle name="_03_长期资产申报表_pbc_Book2(1)_股权等_PBC(CG)-MASTER" xfId="366" xr:uid="{00000000-0005-0000-0000-00009C010000}"/>
    <cellStyle name="_03_长期资产申报表_pbc_Book2(1)_股权等_PBC(CG)-MASTER_PBC(CG)-MASTER" xfId="368" xr:uid="{00000000-0005-0000-0000-00009E010000}"/>
    <cellStyle name="_03_长期资产申报表_pbc_Book2(1)_股权等_原ABC-pbc表" xfId="370" xr:uid="{00000000-0005-0000-0000-0000A0010000}"/>
    <cellStyle name="_03_长期资产申报表_pbc_Book2(1)_股权等_原ABC-pbc表_PBC(CG)-MASTER" xfId="94" xr:uid="{00000000-0005-0000-0000-00007F000000}"/>
    <cellStyle name="_03_长期资产申报表_pbc_Book2(1)_原ABC-pbc表" xfId="373" xr:uid="{00000000-0005-0000-0000-0000A3010000}"/>
    <cellStyle name="_03_长期资产申报表_pbc_Book2(1)_原ABC-pbc表_PBC(CG)-MASTER" xfId="375" xr:uid="{00000000-0005-0000-0000-0000A5010000}"/>
    <cellStyle name="_03_长期资产申报表_pbc_Book2_ABC-pbc表20060610" xfId="378" xr:uid="{00000000-0005-0000-0000-0000A8010000}"/>
    <cellStyle name="_03_长期资产申报表_pbc_Book2_ABC-pbc表20060610_PBC(CG)-MASTER" xfId="379" xr:uid="{00000000-0005-0000-0000-0000A9010000}"/>
    <cellStyle name="_03_长期资产申报表_pbc_Book2_ABC-pbc表20060610_PBC(CG)-MASTER_PBC(CG)-MASTER" xfId="382" xr:uid="{00000000-0005-0000-0000-0000AC010000}"/>
    <cellStyle name="_03_长期资产申报表_pbc_Book2_ABC-pbc表20060610－赵静" xfId="199" xr:uid="{00000000-0005-0000-0000-0000F5000000}"/>
    <cellStyle name="_03_长期资产申报表_pbc_Book2_ABC-pbc表20060610－赵静_PBC(CG)-MASTER" xfId="383" xr:uid="{00000000-0005-0000-0000-0000AD010000}"/>
    <cellStyle name="_03_长期资产申报表_pbc_Book2_PBC(CG)-MASTER" xfId="139" xr:uid="{00000000-0005-0000-0000-0000B9000000}"/>
    <cellStyle name="_03_长期资产申报表_pbc_Book2_PBC(CG)-MASTER_PBC(CG)-MASTER" xfId="385" xr:uid="{00000000-0005-0000-0000-0000AF010000}"/>
    <cellStyle name="_03_长期资产申报表_pbc_Book2_股权等" xfId="389" xr:uid="{00000000-0005-0000-0000-0000B3010000}"/>
    <cellStyle name="_03_长期资产申报表_pbc_Book2_股权等_ABC-pbc表20060610" xfId="392" xr:uid="{00000000-0005-0000-0000-0000B6010000}"/>
    <cellStyle name="_03_长期资产申报表_pbc_Book2_股权等_ABC-pbc表20060610_PBC(CG)-MASTER" xfId="125" xr:uid="{00000000-0005-0000-0000-0000AB000000}"/>
    <cellStyle name="_03_长期资产申报表_pbc_Book2_股权等_ABC-pbc表20060610_PBC(CG)-MASTER_PBC(CG)-MASTER" xfId="396" xr:uid="{00000000-0005-0000-0000-0000BA010000}"/>
    <cellStyle name="_03_长期资产申报表_pbc_Book2_股权等_ABC-pbc表20060610－赵静" xfId="222" xr:uid="{00000000-0005-0000-0000-00000C010000}"/>
    <cellStyle name="_03_长期资产申报表_pbc_Book2_股权等_ABC-pbc表20060610－赵静_PBC(CG)-MASTER" xfId="208" xr:uid="{00000000-0005-0000-0000-0000FE000000}"/>
    <cellStyle name="_03_长期资产申报表_pbc_Book2_股权等_PBC(CG)-MASTER" xfId="399" xr:uid="{00000000-0005-0000-0000-0000BD010000}"/>
    <cellStyle name="_03_长期资产申报表_pbc_Book2_股权等_PBC(CG)-MASTER_PBC(CG)-MASTER" xfId="401" xr:uid="{00000000-0005-0000-0000-0000BF010000}"/>
    <cellStyle name="_03_长期资产申报表_pbc_Book2_股权等_原ABC-pbc表" xfId="404" xr:uid="{00000000-0005-0000-0000-0000C2010000}"/>
    <cellStyle name="_03_长期资产申报表_pbc_Book2_股权等_原ABC-pbc表_PBC(CG)-MASTER" xfId="406" xr:uid="{00000000-0005-0000-0000-0000C4010000}"/>
    <cellStyle name="_03_长期资产申报表_pbc_Book2_原ABC-pbc表" xfId="26" xr:uid="{00000000-0005-0000-0000-000021000000}"/>
    <cellStyle name="_03_长期资产申报表_pbc_Book2_原ABC-pbc表_PBC(CG)-MASTER" xfId="412" xr:uid="{00000000-0005-0000-0000-0000CA010000}"/>
    <cellStyle name="_03_长期资产申报表_pbc_Book2222222222222222222222222222222222222222222222222" xfId="257" xr:uid="{00000000-0005-0000-0000-00002F010000}"/>
    <cellStyle name="_03_长期资产申报表_pbc_Book2222222222222222222222222222222222222222222222222_ABC-pbc表20060610" xfId="115" xr:uid="{00000000-0005-0000-0000-00009C000000}"/>
    <cellStyle name="_03_长期资产申报表_pbc_Book2222222222222222222222222222222222222222222222222_ABC-pbc表20060610_PBC(CG)-MASTER" xfId="259" xr:uid="{00000000-0005-0000-0000-000031010000}"/>
    <cellStyle name="_03_长期资产申报表_pbc_Book2222222222222222222222222222222222222222222222222_ABC-pbc表20060610_PBC(CG)-MASTER_PBC(CG)-MASTER" xfId="265" xr:uid="{00000000-0005-0000-0000-000037010000}"/>
    <cellStyle name="_03_长期资产申报表_pbc_Book2222222222222222222222222222222222222222222222222_ABC-pbc表20060610－赵静" xfId="270" xr:uid="{00000000-0005-0000-0000-00003C010000}"/>
    <cellStyle name="_03_长期资产申报表_pbc_Book2222222222222222222222222222222222222222222222222_ABC-pbc表20060610－赵静_PBC(CG)-MASTER" xfId="279" xr:uid="{00000000-0005-0000-0000-000045010000}"/>
    <cellStyle name="_03_长期资产申报表_pbc_Book2222222222222222222222222222222222222222222222222_PBC(CG)-MASTER" xfId="284" xr:uid="{00000000-0005-0000-0000-00004A010000}"/>
    <cellStyle name="_03_长期资产申报表_pbc_Book2222222222222222222222222222222222222222222222222_PBC(CG)-MASTER_PBC(CG)-MASTER" xfId="286" xr:uid="{00000000-0005-0000-0000-00004C010000}"/>
    <cellStyle name="_03_长期资产申报表_pbc_Book2222222222222222222222222222222222222222222222222_股权等" xfId="189" xr:uid="{00000000-0005-0000-0000-0000EB000000}"/>
    <cellStyle name="_03_长期资产申报表_pbc_Book2222222222222222222222222222222222222222222222222_股权等_ABC-pbc表20060610" xfId="414" xr:uid="{00000000-0005-0000-0000-0000CC010000}"/>
    <cellStyle name="_03_长期资产申报表_pbc_Book2222222222222222222222222222222222222222222222222_股权等_ABC-pbc表20060610_PBC(CG)-MASTER" xfId="415" xr:uid="{00000000-0005-0000-0000-0000CD010000}"/>
    <cellStyle name="_03_长期资产申报表_pbc_Book2222222222222222222222222222222222222222222222222_股权等_ABC-pbc表20060610_PBC(CG)-MASTER_PBC(CG)-MASTER" xfId="418" xr:uid="{00000000-0005-0000-0000-0000D0010000}"/>
    <cellStyle name="_03_长期资产申报表_pbc_Book2222222222222222222222222222222222222222222222222_股权等_ABC-pbc表20060610－赵静" xfId="422" xr:uid="{00000000-0005-0000-0000-0000D4010000}"/>
    <cellStyle name="_03_长期资产申报表_pbc_Book2222222222222222222222222222222222222222222222222_股权等_ABC-pbc表20060610－赵静_PBC(CG)-MASTER" xfId="425" xr:uid="{00000000-0005-0000-0000-0000D7010000}"/>
    <cellStyle name="_03_长期资产申报表_pbc_Book2222222222222222222222222222222222222222222222222_股权等_PBC(CG)-MASTER" xfId="427" xr:uid="{00000000-0005-0000-0000-0000D9010000}"/>
    <cellStyle name="_03_长期资产申报表_pbc_Book2222222222222222222222222222222222222222222222222_股权等_PBC(CG)-MASTER_PBC(CG)-MASTER" xfId="130" xr:uid="{00000000-0005-0000-0000-0000B0000000}"/>
    <cellStyle name="_03_长期资产申报表_pbc_Book2222222222222222222222222222222222222222222222222_股权等_原ABC-pbc表" xfId="431" xr:uid="{00000000-0005-0000-0000-0000DD010000}"/>
    <cellStyle name="_03_长期资产申报表_pbc_Book2222222222222222222222222222222222222222222222222_股权等_原ABC-pbc表_PBC(CG)-MASTER" xfId="432" xr:uid="{00000000-0005-0000-0000-0000DE010000}"/>
    <cellStyle name="_03_长期资产申报表_pbc_Book2222222222222222222222222222222222222222222222222_原ABC-pbc表" xfId="290" xr:uid="{00000000-0005-0000-0000-000050010000}"/>
    <cellStyle name="_03_长期资产申报表_pbc_Book2222222222222222222222222222222222222222222222222_原ABC-pbc表_PBC(CG)-MASTER" xfId="101" xr:uid="{00000000-0005-0000-0000-00008A000000}"/>
    <cellStyle name="_03_长期资产申报表_pbc_Book2wu" xfId="433" xr:uid="{00000000-0005-0000-0000-0000DF010000}"/>
    <cellStyle name="_03_长期资产申报表_pbc_Book2wu_ABC-pbc表20060610" xfId="435" xr:uid="{00000000-0005-0000-0000-0000E1010000}"/>
    <cellStyle name="_03_长期资产申报表_pbc_Book2wu_ABC-pbc表20060610_PBC(CG)-MASTER" xfId="438" xr:uid="{00000000-0005-0000-0000-0000E4010000}"/>
    <cellStyle name="_03_长期资产申报表_pbc_Book2wu_ABC-pbc表20060610_PBC(CG)-MASTER_PBC(CG)-MASTER" xfId="441" xr:uid="{00000000-0005-0000-0000-0000E7010000}"/>
    <cellStyle name="_03_长期资产申报表_pbc_Book2wu_ABC-pbc表20060610－赵静" xfId="444" xr:uid="{00000000-0005-0000-0000-0000EA010000}"/>
    <cellStyle name="_03_长期资产申报表_pbc_Book2wu_ABC-pbc表20060610－赵静_PBC(CG)-MASTER" xfId="446" xr:uid="{00000000-0005-0000-0000-0000EC010000}"/>
    <cellStyle name="_03_长期资产申报表_pbc_Book2wu_PBC(CG)-MASTER" xfId="449" xr:uid="{00000000-0005-0000-0000-0000EF010000}"/>
    <cellStyle name="_03_长期资产申报表_pbc_Book2wu_PBC(CG)-MASTER_PBC(CG)-MASTER" xfId="452" xr:uid="{00000000-0005-0000-0000-0000F2010000}"/>
    <cellStyle name="_03_长期资产申报表_pbc_Book2wu_股权等" xfId="127" xr:uid="{00000000-0005-0000-0000-0000AD000000}"/>
    <cellStyle name="_03_长期资产申报表_pbc_Book2wu_股权等_ABC-pbc表20060610" xfId="457" xr:uid="{00000000-0005-0000-0000-0000F7010000}"/>
    <cellStyle name="_03_长期资产申报表_pbc_Book2wu_股权等_ABC-pbc表20060610_PBC(CG)-MASTER" xfId="353" xr:uid="{00000000-0005-0000-0000-00008F010000}"/>
    <cellStyle name="_03_长期资产申报表_pbc_Book2wu_股权等_ABC-pbc表20060610_PBC(CG)-MASTER_PBC(CG)-MASTER" xfId="365" xr:uid="{00000000-0005-0000-0000-00009B010000}"/>
    <cellStyle name="_03_长期资产申报表_pbc_Book2wu_股权等_ABC-pbc表20060610－赵静" xfId="459" xr:uid="{00000000-0005-0000-0000-0000F9010000}"/>
    <cellStyle name="_03_长期资产申报表_pbc_Book2wu_股权等_ABC-pbc表20060610－赵静_PBC(CG)-MASTER" xfId="461" xr:uid="{00000000-0005-0000-0000-0000FB010000}"/>
    <cellStyle name="_03_长期资产申报表_pbc_Book2wu_股权等_PBC(CG)-MASTER" xfId="462" xr:uid="{00000000-0005-0000-0000-0000FC010000}"/>
    <cellStyle name="_03_长期资产申报表_pbc_Book2wu_股权等_PBC(CG)-MASTER_PBC(CG)-MASTER" xfId="465" xr:uid="{00000000-0005-0000-0000-0000FF010000}"/>
    <cellStyle name="_03_长期资产申报表_pbc_Book2wu_股权等_原ABC-pbc表" xfId="467" xr:uid="{00000000-0005-0000-0000-000001020000}"/>
    <cellStyle name="_03_长期资产申报表_pbc_Book2wu_股权等_原ABC-pbc表_PBC(CG)-MASTER" xfId="469" xr:uid="{00000000-0005-0000-0000-000003020000}"/>
    <cellStyle name="_03_长期资产申报表_pbc_Book2wu_原ABC-pbc表" xfId="470" xr:uid="{00000000-0005-0000-0000-000004020000}"/>
    <cellStyle name="_03_长期资产申报表_pbc_Book2wu_原ABC-pbc表_PBC(CG)-MASTER" xfId="472" xr:uid="{00000000-0005-0000-0000-000006020000}"/>
    <cellStyle name="_03_长期资产申报表_pbc_PBC(CG)-MASTER" xfId="296" xr:uid="{00000000-0005-0000-0000-000056010000}"/>
    <cellStyle name="_03_长期资产申报表_pbc_PBC(CG)-MASTER_PBC(CG)-MASTER" xfId="300" xr:uid="{00000000-0005-0000-0000-00005A010000}"/>
    <cellStyle name="_03_长期资产申报表_pbc_pbc-2版（附表）maqiang" xfId="475" xr:uid="{00000000-0005-0000-0000-000009020000}"/>
    <cellStyle name="_03_长期资产申报表_pbc_pbc-2版（附表）maqiang_ABC-pbc表20060610" xfId="476" xr:uid="{00000000-0005-0000-0000-00000A020000}"/>
    <cellStyle name="_03_长期资产申报表_pbc_pbc-2版（附表）maqiang_ABC-pbc表20060610_PBC(CG)-MASTER" xfId="477" xr:uid="{00000000-0005-0000-0000-00000B020000}"/>
    <cellStyle name="_03_长期资产申报表_pbc_pbc-2版（附表）maqiang_ABC-pbc表20060610_PBC(CG)-MASTER_PBC(CG)-MASTER" xfId="479" xr:uid="{00000000-0005-0000-0000-00000D020000}"/>
    <cellStyle name="_03_长期资产申报表_pbc_pbc-2版（附表）maqiang_ABC-pbc表20060610－赵静" xfId="481" xr:uid="{00000000-0005-0000-0000-00000F020000}"/>
    <cellStyle name="_03_长期资产申报表_pbc_pbc-2版（附表）maqiang_ABC-pbc表20060610－赵静_PBC(CG)-MASTER" xfId="483" xr:uid="{00000000-0005-0000-0000-000011020000}"/>
    <cellStyle name="_03_长期资产申报表_pbc_pbc-2版（附表）maqiang_PBC(CG)-MASTER" xfId="485" xr:uid="{00000000-0005-0000-0000-000013020000}"/>
    <cellStyle name="_03_长期资产申报表_pbc_pbc-2版（附表）maqiang_PBC(CG)-MASTER_PBC(CG)-MASTER" xfId="490" xr:uid="{00000000-0005-0000-0000-000018020000}"/>
    <cellStyle name="_03_长期资产申报表_pbc_pbc-2版（附表）maqiang_股权等" xfId="492" xr:uid="{00000000-0005-0000-0000-00001A020000}"/>
    <cellStyle name="_03_长期资产申报表_pbc_pbc-2版（附表）maqiang_股权等_ABC-pbc表20060610" xfId="56" xr:uid="{00000000-0005-0000-0000-00004B000000}"/>
    <cellStyle name="_03_长期资产申报表_pbc_pbc-2版（附表）maqiang_股权等_ABC-pbc表20060610_PBC(CG)-MASTER" xfId="496" xr:uid="{00000000-0005-0000-0000-00001E020000}"/>
    <cellStyle name="_03_长期资产申报表_pbc_pbc-2版（附表）maqiang_股权等_ABC-pbc表20060610_PBC(CG)-MASTER_PBC(CG)-MASTER" xfId="497" xr:uid="{00000000-0005-0000-0000-00001F020000}"/>
    <cellStyle name="_03_长期资产申报表_pbc_pbc-2版（附表）maqiang_股权等_ABC-pbc表20060610－赵静" xfId="501" xr:uid="{00000000-0005-0000-0000-000023020000}"/>
    <cellStyle name="_03_长期资产申报表_pbc_pbc-2版（附表）maqiang_股权等_ABC-pbc表20060610－赵静_PBC(CG)-MASTER" xfId="502" xr:uid="{00000000-0005-0000-0000-000024020000}"/>
    <cellStyle name="_03_长期资产申报表_pbc_pbc-2版（附表）maqiang_股权等_PBC(CG)-MASTER" xfId="503" xr:uid="{00000000-0005-0000-0000-000025020000}"/>
    <cellStyle name="_03_长期资产申报表_pbc_pbc-2版（附表）maqiang_股权等_PBC(CG)-MASTER_PBC(CG)-MASTER" xfId="504" xr:uid="{00000000-0005-0000-0000-000026020000}"/>
    <cellStyle name="_03_长期资产申报表_pbc_pbc-2版（附表）maqiang_股权等_原ABC-pbc表" xfId="506" xr:uid="{00000000-0005-0000-0000-000028020000}"/>
    <cellStyle name="_03_长期资产申报表_pbc_pbc-2版（附表）maqiang_股权等_原ABC-pbc表_PBC(CG)-MASTER" xfId="21" xr:uid="{00000000-0005-0000-0000-00001C000000}"/>
    <cellStyle name="_03_长期资产申报表_pbc_pbc-2版（附表）maqiang_原ABC-pbc表" xfId="143" xr:uid="{00000000-0005-0000-0000-0000BD000000}"/>
    <cellStyle name="_03_长期资产申报表_pbc_pbc-2版（附表）maqiang_原ABC-pbc表_PBC(CG)-MASTER" xfId="386" xr:uid="{00000000-0005-0000-0000-0000B0010000}"/>
    <cellStyle name="_03_长期资产申报表_pbc_pbc-汇总LAST" xfId="510" xr:uid="{00000000-0005-0000-0000-00002C020000}"/>
    <cellStyle name="_03_长期资产申报表_pbc_pbc-汇总LAST_ABC-pbc表20060610" xfId="514" xr:uid="{00000000-0005-0000-0000-000030020000}"/>
    <cellStyle name="_03_长期资产申报表_pbc_pbc-汇总LAST_ABC-pbc表20060610_PBC(CG)-MASTER" xfId="516" xr:uid="{00000000-0005-0000-0000-000032020000}"/>
    <cellStyle name="_03_长期资产申报表_pbc_pbc-汇总LAST_ABC-pbc表20060610_PBC(CG)-MASTER_PBC(CG)-MASTER" xfId="197" xr:uid="{00000000-0005-0000-0000-0000F3000000}"/>
    <cellStyle name="_03_长期资产申报表_pbc_pbc-汇总LAST_ABC-pbc表20060610－赵静" xfId="172" xr:uid="{00000000-0005-0000-0000-0000DA000000}"/>
    <cellStyle name="_03_长期资产申报表_pbc_pbc-汇总LAST_ABC-pbc表20060610－赵静_PBC(CG)-MASTER" xfId="315" xr:uid="{00000000-0005-0000-0000-000069010000}"/>
    <cellStyle name="_03_长期资产申报表_pbc_pbc-汇总LAST_PBC(CG)-MASTER" xfId="363" xr:uid="{00000000-0005-0000-0000-000099010000}"/>
    <cellStyle name="_03_长期资产申报表_pbc_pbc-汇总LAST_PBC(CG)-MASTER_PBC(CG)-MASTER" xfId="107" xr:uid="{00000000-0005-0000-0000-000092000000}"/>
    <cellStyle name="_03_长期资产申报表_pbc_pbc-汇总LAST_股权等" xfId="520" xr:uid="{00000000-0005-0000-0000-000036020000}"/>
    <cellStyle name="_03_长期资产申报表_pbc_pbc-汇总LAST_股权等_ABC-pbc表20060610" xfId="522" xr:uid="{00000000-0005-0000-0000-000038020000}"/>
    <cellStyle name="_03_长期资产申报表_pbc_pbc-汇总LAST_股权等_ABC-pbc表20060610_PBC(CG)-MASTER" xfId="71" xr:uid="{00000000-0005-0000-0000-000061000000}"/>
    <cellStyle name="_03_长期资产申报表_pbc_pbc-汇总LAST_股权等_ABC-pbc表20060610_PBC(CG)-MASTER_PBC(CG)-MASTER" xfId="523" xr:uid="{00000000-0005-0000-0000-000039020000}"/>
    <cellStyle name="_03_长期资产申报表_pbc_pbc-汇总LAST_股权等_ABC-pbc表20060610－赵静" xfId="527" xr:uid="{00000000-0005-0000-0000-00003D020000}"/>
    <cellStyle name="_03_长期资产申报表_pbc_pbc-汇总LAST_股权等_ABC-pbc表20060610－赵静_PBC(CG)-MASTER" xfId="529" xr:uid="{00000000-0005-0000-0000-00003F020000}"/>
    <cellStyle name="_03_长期资产申报表_pbc_pbc-汇总LAST_股权等_PBC(CG)-MASTER" xfId="532" xr:uid="{00000000-0005-0000-0000-000042020000}"/>
    <cellStyle name="_03_长期资产申报表_pbc_pbc-汇总LAST_股权等_PBC(CG)-MASTER_PBC(CG)-MASTER" xfId="535" xr:uid="{00000000-0005-0000-0000-000045020000}"/>
    <cellStyle name="_03_长期资产申报表_pbc_pbc-汇总LAST_股权等_原ABC-pbc表" xfId="536" xr:uid="{00000000-0005-0000-0000-000046020000}"/>
    <cellStyle name="_03_长期资产申报表_pbc_pbc-汇总LAST_股权等_原ABC-pbc表_PBC(CG)-MASTER" xfId="538" xr:uid="{00000000-0005-0000-0000-000048020000}"/>
    <cellStyle name="_03_长期资产申报表_pbc_pbc-汇总LAST_原ABC-pbc表" xfId="543" xr:uid="{00000000-0005-0000-0000-00004D020000}"/>
    <cellStyle name="_03_长期资产申报表_pbc_pbc-汇总LAST_原ABC-pbc表_PBC(CG)-MASTER" xfId="545" xr:uid="{00000000-0005-0000-0000-00004F020000}"/>
    <cellStyle name="_03_长期资产申报表_pbc_pbc-汇总LAST1" xfId="92" xr:uid="{00000000-0005-0000-0000-00007C000000}"/>
    <cellStyle name="_03_长期资产申报表_pbc_pbc-汇总LAST1_ABC-pbc表20060610" xfId="439" xr:uid="{00000000-0005-0000-0000-0000E5010000}"/>
    <cellStyle name="_03_长期资产申报表_pbc_pbc-汇总LAST1_ABC-pbc表20060610_PBC(CG)-MASTER" xfId="442" xr:uid="{00000000-0005-0000-0000-0000E8010000}"/>
    <cellStyle name="_03_长期资产申报表_pbc_pbc-汇总LAST1_ABC-pbc表20060610_PBC(CG)-MASTER_PBC(CG)-MASTER" xfId="546" xr:uid="{00000000-0005-0000-0000-000050020000}"/>
    <cellStyle name="_03_长期资产申报表_pbc_pbc-汇总LAST1_ABC-pbc表20060610－赵静" xfId="513" xr:uid="{00000000-0005-0000-0000-00002F020000}"/>
    <cellStyle name="_03_长期资产申报表_pbc_pbc-汇总LAST1_ABC-pbc表20060610－赵静_PBC(CG)-MASTER" xfId="515" xr:uid="{00000000-0005-0000-0000-000031020000}"/>
    <cellStyle name="_03_长期资产申报表_pbc_pbc-汇总LAST1_PBC(CG)-MASTER" xfId="129" xr:uid="{00000000-0005-0000-0000-0000AF000000}"/>
    <cellStyle name="_03_长期资产申报表_pbc_pbc-汇总LAST1_PBC(CG)-MASTER_PBC(CG)-MASTER" xfId="547" xr:uid="{00000000-0005-0000-0000-000051020000}"/>
    <cellStyle name="_03_长期资产申报表_pbc_pbc-汇总LAST1_股权等" xfId="551" xr:uid="{00000000-0005-0000-0000-000055020000}"/>
    <cellStyle name="_03_长期资产申报表_pbc_pbc-汇总LAST1_股权等_ABC-pbc表20060610" xfId="554" xr:uid="{00000000-0005-0000-0000-000058020000}"/>
    <cellStyle name="_03_长期资产申报表_pbc_pbc-汇总LAST1_股权等_ABC-pbc表20060610_PBC(CG)-MASTER" xfId="555" xr:uid="{00000000-0005-0000-0000-000059020000}"/>
    <cellStyle name="_03_长期资产申报表_pbc_pbc-汇总LAST1_股权等_ABC-pbc表20060610_PBC(CG)-MASTER_PBC(CG)-MASTER" xfId="553" xr:uid="{00000000-0005-0000-0000-000057020000}"/>
    <cellStyle name="_03_长期资产申报表_pbc_pbc-汇总LAST1_股权等_ABC-pbc表20060610－赵静" xfId="559" xr:uid="{00000000-0005-0000-0000-00005D020000}"/>
    <cellStyle name="_03_长期资产申报表_pbc_pbc-汇总LAST1_股权等_ABC-pbc表20060610－赵静_PBC(CG)-MASTER" xfId="248" xr:uid="{00000000-0005-0000-0000-000026010000}"/>
    <cellStyle name="_03_长期资产申报表_pbc_pbc-汇总LAST1_股权等_PBC(CG)-MASTER" xfId="563" xr:uid="{00000000-0005-0000-0000-000061020000}"/>
    <cellStyle name="_03_长期资产申报表_pbc_pbc-汇总LAST1_股权等_PBC(CG)-MASTER_PBC(CG)-MASTER" xfId="334" xr:uid="{00000000-0005-0000-0000-00007C010000}"/>
    <cellStyle name="_03_长期资产申报表_pbc_pbc-汇总LAST1_股权等_原ABC-pbc表" xfId="489" xr:uid="{00000000-0005-0000-0000-000017020000}"/>
    <cellStyle name="_03_长期资产申报表_pbc_pbc-汇总LAST1_股权等_原ABC-pbc表_PBC(CG)-MASTER" xfId="571" xr:uid="{00000000-0005-0000-0000-000069020000}"/>
    <cellStyle name="_03_长期资产申报表_pbc_pbc-汇总LAST1_原ABC-pbc表" xfId="573" xr:uid="{00000000-0005-0000-0000-00006B020000}"/>
    <cellStyle name="_03_长期资产申报表_pbc_pbc-汇总LAST1_原ABC-pbc表_PBC(CG)-MASTER" xfId="576" xr:uid="{00000000-0005-0000-0000-00006E020000}"/>
    <cellStyle name="_03_长期资产申报表_pbc_pbc-汇总LAST2" xfId="96" xr:uid="{00000000-0005-0000-0000-000082000000}"/>
    <cellStyle name="_03_长期资产申报表_pbc_pbc-汇总LAST2_ABC-pbc表20060610" xfId="531" xr:uid="{00000000-0005-0000-0000-000041020000}"/>
    <cellStyle name="_03_长期资产申报表_pbc_pbc-汇总LAST2_ABC-pbc表20060610_PBC(CG)-MASTER" xfId="533" xr:uid="{00000000-0005-0000-0000-000043020000}"/>
    <cellStyle name="_03_长期资产申报表_pbc_pbc-汇总LAST2_ABC-pbc表20060610_PBC(CG)-MASTER_PBC(CG)-MASTER" xfId="500" xr:uid="{00000000-0005-0000-0000-000022020000}"/>
    <cellStyle name="_03_长期资产申报表_pbc_pbc-汇总LAST2_ABC-pbc表20060610－赵静" xfId="236" xr:uid="{00000000-0005-0000-0000-00001A010000}"/>
    <cellStyle name="_03_长期资产申报表_pbc_pbc-汇总LAST2_ABC-pbc表20060610－赵静_PBC(CG)-MASTER" xfId="243" xr:uid="{00000000-0005-0000-0000-000021010000}"/>
    <cellStyle name="_03_长期资产申报表_pbc_pbc-汇总LAST2_PBC(CG)-MASTER" xfId="38" xr:uid="{00000000-0005-0000-0000-000032000000}"/>
    <cellStyle name="_03_长期资产申报表_pbc_pbc-汇总LAST2_PBC(CG)-MASTER_PBC(CG)-MASTER" xfId="579" xr:uid="{00000000-0005-0000-0000-000071020000}"/>
    <cellStyle name="_03_长期资产申报表_pbc_pbc-汇总LAST2_股权等" xfId="580" xr:uid="{00000000-0005-0000-0000-000072020000}"/>
    <cellStyle name="_03_长期资产申报表_pbc_pbc-汇总LAST2_股权等_ABC-pbc表20060610" xfId="581" xr:uid="{00000000-0005-0000-0000-000073020000}"/>
    <cellStyle name="_03_长期资产申报表_pbc_pbc-汇总LAST2_股权等_ABC-pbc表20060610_PBC(CG)-MASTER" xfId="583" xr:uid="{00000000-0005-0000-0000-000075020000}"/>
    <cellStyle name="_03_长期资产申报表_pbc_pbc-汇总LAST2_股权等_ABC-pbc表20060610_PBC(CG)-MASTER_PBC(CG)-MASTER" xfId="62" xr:uid="{00000000-0005-0000-0000-000053000000}"/>
    <cellStyle name="_03_长期资产申报表_pbc_pbc-汇总LAST2_股权等_ABC-pbc表20060610－赵静" xfId="417" xr:uid="{00000000-0005-0000-0000-0000CF010000}"/>
    <cellStyle name="_03_长期资产申报表_pbc_pbc-汇总LAST2_股权等_ABC-pbc表20060610－赵静_PBC(CG)-MASTER" xfId="419" xr:uid="{00000000-0005-0000-0000-0000D1010000}"/>
    <cellStyle name="_03_长期资产申报表_pbc_pbc-汇总LAST2_股权等_PBC(CG)-MASTER" xfId="589" xr:uid="{00000000-0005-0000-0000-00007B020000}"/>
    <cellStyle name="_03_长期资产申报表_pbc_pbc-汇总LAST2_股权等_PBC(CG)-MASTER_PBC(CG)-MASTER" xfId="512" xr:uid="{00000000-0005-0000-0000-00002E020000}"/>
    <cellStyle name="_03_长期资产申报表_pbc_pbc-汇总LAST2_股权等_原ABC-pbc表" xfId="85" xr:uid="{00000000-0005-0000-0000-000071000000}"/>
    <cellStyle name="_03_长期资产申报表_pbc_pbc-汇总LAST2_股权等_原ABC-pbc表_PBC(CG)-MASTER" xfId="595" xr:uid="{00000000-0005-0000-0000-000081020000}"/>
    <cellStyle name="_03_长期资产申报表_pbc_pbc-汇总LAST2_原ABC-pbc表" xfId="598" xr:uid="{00000000-0005-0000-0000-000084020000}"/>
    <cellStyle name="_03_长期资产申报表_pbc_pbc-汇总LAST2_原ABC-pbc表_PBC(CG)-MASTER" xfId="342" xr:uid="{00000000-0005-0000-0000-000084010000}"/>
    <cellStyle name="_03_长期资产申报表_pbc_pbc-汇总LAST3" xfId="11" xr:uid="{00000000-0005-0000-0000-00000E000000}"/>
    <cellStyle name="_03_长期资产申报表_pbc_pbc-汇总LAST3_ABC-pbc表20060610" xfId="601" xr:uid="{00000000-0005-0000-0000-000087020000}"/>
    <cellStyle name="_03_长期资产申报表_pbc_pbc-汇总LAST3_ABC-pbc表20060610_PBC(CG)-MASTER" xfId="603" xr:uid="{00000000-0005-0000-0000-000089020000}"/>
    <cellStyle name="_03_长期资产申报表_pbc_pbc-汇总LAST3_ABC-pbc表20060610_PBC(CG)-MASTER_PBC(CG)-MASTER" xfId="606" xr:uid="{00000000-0005-0000-0000-00008C020000}"/>
    <cellStyle name="_03_长期资产申报表_pbc_pbc-汇总LAST3_ABC-pbc表20060610－赵静" xfId="348" xr:uid="{00000000-0005-0000-0000-00008A010000}"/>
    <cellStyle name="_03_长期资产申报表_pbc_pbc-汇总LAST3_ABC-pbc表20060610－赵静_PBC(CG)-MASTER" xfId="607" xr:uid="{00000000-0005-0000-0000-00008D020000}"/>
    <cellStyle name="_03_长期资产申报表_pbc_pbc-汇总LAST3_PBC(CG)-MASTER" xfId="2" xr:uid="{00000000-0005-0000-0000-000002000000}"/>
    <cellStyle name="_03_长期资产申报表_pbc_pbc-汇总LAST3_PBC(CG)-MASTER_PBC(CG)-MASTER" xfId="10" xr:uid="{00000000-0005-0000-0000-00000C000000}"/>
    <cellStyle name="_03_长期资产申报表_pbc_pbc-汇总LAST3_股权等" xfId="608" xr:uid="{00000000-0005-0000-0000-00008E020000}"/>
    <cellStyle name="_03_长期资产申报表_pbc_pbc-汇总LAST3_股权等_ABC-pbc表20060610" xfId="91" xr:uid="{00000000-0005-0000-0000-00007A000000}"/>
    <cellStyle name="_03_长期资产申报表_pbc_pbc-汇总LAST3_股权等_ABC-pbc表20060610_PBC(CG)-MASTER" xfId="609" xr:uid="{00000000-0005-0000-0000-00008F020000}"/>
    <cellStyle name="_03_长期资产申报表_pbc_pbc-汇总LAST3_股权等_ABC-pbc表20060610_PBC(CG)-MASTER_PBC(CG)-MASTER" xfId="610" xr:uid="{00000000-0005-0000-0000-000090020000}"/>
    <cellStyle name="_03_长期资产申报表_pbc_pbc-汇总LAST3_股权等_ABC-pbc表20060610－赵静" xfId="613" xr:uid="{00000000-0005-0000-0000-000093020000}"/>
    <cellStyle name="_03_长期资产申报表_pbc_pbc-汇总LAST3_股权等_ABC-pbc表20060610－赵静_PBC(CG)-MASTER" xfId="615" xr:uid="{00000000-0005-0000-0000-000095020000}"/>
    <cellStyle name="_03_长期资产申报表_pbc_pbc-汇总LAST3_股权等_PBC(CG)-MASTER" xfId="622" xr:uid="{00000000-0005-0000-0000-00009C020000}"/>
    <cellStyle name="_03_长期资产申报表_pbc_pbc-汇总LAST3_股权等_PBC(CG)-MASTER_PBC(CG)-MASTER" xfId="625" xr:uid="{00000000-0005-0000-0000-00009F020000}"/>
    <cellStyle name="_03_长期资产申报表_pbc_pbc-汇总LAST3_股权等_原ABC-pbc表" xfId="627" xr:uid="{00000000-0005-0000-0000-0000A1020000}"/>
    <cellStyle name="_03_长期资产申报表_pbc_pbc-汇总LAST3_股权等_原ABC-pbc表_PBC(CG)-MASTER" xfId="628" xr:uid="{00000000-0005-0000-0000-0000A2020000}"/>
    <cellStyle name="_03_长期资产申报表_pbc_pbc-汇总LAST3_原ABC-pbc表" xfId="631" xr:uid="{00000000-0005-0000-0000-0000A5020000}"/>
    <cellStyle name="_03_长期资产申报表_pbc_pbc-汇总LAST3_原ABC-pbc表_PBC(CG)-MASTER" xfId="371" xr:uid="{00000000-0005-0000-0000-0000A1010000}"/>
    <cellStyle name="_03_长期资产申报表_pbc_Worksheet in   pbc-汇总LAST" xfId="634" xr:uid="{00000000-0005-0000-0000-0000A8020000}"/>
    <cellStyle name="_03_长期资产申报表_pbc_Worksheet in   pbc-汇总LAST_ABC-pbc表20060610" xfId="428" xr:uid="{00000000-0005-0000-0000-0000DA010000}"/>
    <cellStyle name="_03_长期资产申报表_pbc_Worksheet in   pbc-汇总LAST_ABC-pbc表20060610_PBC(CG)-MASTER" xfId="135" xr:uid="{00000000-0005-0000-0000-0000B5000000}"/>
    <cellStyle name="_03_长期资产申报表_pbc_Worksheet in   pbc-汇总LAST_ABC-pbc表20060610_PBC(CG)-MASTER_PBC(CG)-MASTER" xfId="58" xr:uid="{00000000-0005-0000-0000-00004E000000}"/>
    <cellStyle name="_03_长期资产申报表_pbc_Worksheet in   pbc-汇总LAST_ABC-pbc表20060610－赵静" xfId="635" xr:uid="{00000000-0005-0000-0000-0000A9020000}"/>
    <cellStyle name="_03_长期资产申报表_pbc_Worksheet in   pbc-汇总LAST_ABC-pbc表20060610－赵静_PBC(CG)-MASTER" xfId="637" xr:uid="{00000000-0005-0000-0000-0000AB020000}"/>
    <cellStyle name="_03_长期资产申报表_pbc_Worksheet in   pbc-汇总LAST_PBC(CG)-MASTER" xfId="643" xr:uid="{00000000-0005-0000-0000-0000B1020000}"/>
    <cellStyle name="_03_长期资产申报表_pbc_Worksheet in   pbc-汇总LAST_PBC(CG)-MASTER_PBC(CG)-MASTER" xfId="27" xr:uid="{00000000-0005-0000-0000-000022000000}"/>
    <cellStyle name="_03_长期资产申报表_pbc_Worksheet in   pbc-汇总LAST_股权等" xfId="644" xr:uid="{00000000-0005-0000-0000-0000B2020000}"/>
    <cellStyle name="_03_长期资产申报表_pbc_Worksheet in   pbc-汇总LAST_股权等_ABC-pbc表20060610" xfId="648" xr:uid="{00000000-0005-0000-0000-0000B6020000}"/>
    <cellStyle name="_03_长期资产申报表_pbc_Worksheet in   pbc-汇总LAST_股权等_ABC-pbc表20060610_PBC(CG)-MASTER" xfId="434" xr:uid="{00000000-0005-0000-0000-0000E0010000}"/>
    <cellStyle name="_03_长期资产申报表_pbc_Worksheet in   pbc-汇总LAST_股权等_ABC-pbc表20060610_PBC(CG)-MASTER_PBC(CG)-MASTER" xfId="450" xr:uid="{00000000-0005-0000-0000-0000F0010000}"/>
    <cellStyle name="_03_长期资产申报表_pbc_Worksheet in   pbc-汇总LAST_股权等_ABC-pbc表20060610－赵静" xfId="651" xr:uid="{00000000-0005-0000-0000-0000B9020000}"/>
    <cellStyle name="_03_长期资产申报表_pbc_Worksheet in   pbc-汇总LAST_股权等_ABC-pbc表20060610－赵静_PBC(CG)-MASTER" xfId="652" xr:uid="{00000000-0005-0000-0000-0000BA020000}"/>
    <cellStyle name="_03_长期资产申报表_pbc_Worksheet in   pbc-汇总LAST_股权等_PBC(CG)-MASTER" xfId="654" xr:uid="{00000000-0005-0000-0000-0000BC020000}"/>
    <cellStyle name="_03_长期资产申报表_pbc_Worksheet in   pbc-汇总LAST_股权等_PBC(CG)-MASTER_PBC(CG)-MASTER" xfId="655" xr:uid="{00000000-0005-0000-0000-0000BD020000}"/>
    <cellStyle name="_03_长期资产申报表_pbc_Worksheet in   pbc-汇总LAST_股权等_原ABC-pbc表" xfId="302" xr:uid="{00000000-0005-0000-0000-00005C010000}"/>
    <cellStyle name="_03_长期资产申报表_pbc_Worksheet in   pbc-汇总LAST_股权等_原ABC-pbc表_PBC(CG)-MASTER" xfId="144" xr:uid="{00000000-0005-0000-0000-0000BE000000}"/>
    <cellStyle name="_03_长期资产申报表_pbc_Worksheet in   pbc-汇总LAST_原ABC-pbc表" xfId="657" xr:uid="{00000000-0005-0000-0000-0000BF020000}"/>
    <cellStyle name="_03_长期资产申报表_pbc_Worksheet in   pbc-汇总LAST_原ABC-pbc表_PBC(CG)-MASTER" xfId="659" xr:uid="{00000000-0005-0000-0000-0000C1020000}"/>
    <cellStyle name="_03_长期资产申报表_pbc_替换第二版" xfId="82" xr:uid="{00000000-0005-0000-0000-00006E000000}"/>
    <cellStyle name="_03_长期资产申报表_pbc_替换第二版_ABC-pbc表20060610" xfId="9" xr:uid="{00000000-0005-0000-0000-00000B000000}"/>
    <cellStyle name="_03_长期资产申报表_pbc_替换第二版_ABC-pbc表20060610_PBC(CG)-MASTER" xfId="4" xr:uid="{00000000-0005-0000-0000-000005000000}"/>
    <cellStyle name="_03_长期资产申报表_pbc_替换第二版_ABC-pbc表20060610_PBC(CG)-MASTER_PBC(CG)-MASTER" xfId="661" xr:uid="{00000000-0005-0000-0000-0000C3020000}"/>
    <cellStyle name="_03_长期资产申报表_pbc_替换第二版_ABC-pbc表20060610－赵静" xfId="662" xr:uid="{00000000-0005-0000-0000-0000C4020000}"/>
    <cellStyle name="_03_长期资产申报表_pbc_替换第二版_ABC-pbc表20060610－赵静_PBC(CG)-MASTER" xfId="664" xr:uid="{00000000-0005-0000-0000-0000C6020000}"/>
    <cellStyle name="_03_长期资产申报表_pbc_替换第二版_PBC(CG)-MASTER" xfId="507" xr:uid="{00000000-0005-0000-0000-000029020000}"/>
    <cellStyle name="_03_长期资产申报表_pbc_替换第二版_PBC(CG)-MASTER_PBC(CG)-MASTER" xfId="23" xr:uid="{00000000-0005-0000-0000-00001E000000}"/>
    <cellStyle name="_03_长期资产申报表_pbc_替换第二版_股权等" xfId="669" xr:uid="{00000000-0005-0000-0000-0000CB020000}"/>
    <cellStyle name="_03_长期资产申报表_pbc_替换第二版_股权等_ABC-pbc表20060610" xfId="671" xr:uid="{00000000-0005-0000-0000-0000CD020000}"/>
    <cellStyle name="_03_长期资产申报表_pbc_替换第二版_股权等_ABC-pbc表20060610_PBC(CG)-MASTER" xfId="633" xr:uid="{00000000-0005-0000-0000-0000A7020000}"/>
    <cellStyle name="_03_长期资产申报表_pbc_替换第二版_股权等_ABC-pbc表20060610_PBC(CG)-MASTER_PBC(CG)-MASTER" xfId="640" xr:uid="{00000000-0005-0000-0000-0000AE020000}"/>
    <cellStyle name="_03_长期资产申报表_pbc_替换第二版_股权等_ABC-pbc表20060610－赵静" xfId="675" xr:uid="{00000000-0005-0000-0000-0000D1020000}"/>
    <cellStyle name="_03_长期资产申报表_pbc_替换第二版_股权等_ABC-pbc表20060610－赵静_PBC(CG)-MASTER" xfId="676" xr:uid="{00000000-0005-0000-0000-0000D2020000}"/>
    <cellStyle name="_03_长期资产申报表_pbc_替换第二版_股权等_PBC(CG)-MASTER" xfId="304" xr:uid="{00000000-0005-0000-0000-00005E010000}"/>
    <cellStyle name="_03_长期资产申报表_pbc_替换第二版_股权等_PBC(CG)-MASTER_PBC(CG)-MASTER" xfId="141" xr:uid="{00000000-0005-0000-0000-0000BB000000}"/>
    <cellStyle name="_03_长期资产申报表_pbc_替换第二版_股权等_原ABC-pbc表" xfId="677" xr:uid="{00000000-0005-0000-0000-0000D3020000}"/>
    <cellStyle name="_03_长期资产申报表_pbc_替换第二版_股权等_原ABC-pbc表_PBC(CG)-MASTER" xfId="679" xr:uid="{00000000-0005-0000-0000-0000D5020000}"/>
    <cellStyle name="_03_长期资产申报表_pbc_替换第二版_原ABC-pbc表" xfId="684" xr:uid="{00000000-0005-0000-0000-0000DA020000}"/>
    <cellStyle name="_03_长期资产申报表_pbc_替换第二版_原ABC-pbc表_PBC(CG)-MASTER" xfId="682" xr:uid="{00000000-0005-0000-0000-0000D8020000}"/>
    <cellStyle name="_03_长期资产申报表_pbc_原ABC-pbc表" xfId="642" xr:uid="{00000000-0005-0000-0000-0000B0020000}"/>
    <cellStyle name="_03_长期资产申报表_pbc_原ABC-pbc表_PBC(CG)-MASTER" xfId="28" xr:uid="{00000000-0005-0000-0000-000023000000}"/>
    <cellStyle name="_03_长期资产申报表_pbc-汇总" xfId="685" xr:uid="{00000000-0005-0000-0000-0000DB020000}"/>
    <cellStyle name="_03_长期资产申报表_pbc-汇总_ABC-pbc表20060610" xfId="689" xr:uid="{00000000-0005-0000-0000-0000DF020000}"/>
    <cellStyle name="_03_长期资产申报表_pbc-汇总_ABC-pbc表20060610_PBC(CG)-MASTER" xfId="691" xr:uid="{00000000-0005-0000-0000-0000E1020000}"/>
    <cellStyle name="_03_长期资产申报表_pbc-汇总_ABC-pbc表20060610_PBC(CG)-MASTER_PBC(CG)-MASTER" xfId="692" xr:uid="{00000000-0005-0000-0000-0000E2020000}"/>
    <cellStyle name="_03_长期资产申报表_pbc-汇总_ABC-pbc表20060610－赵静" xfId="695" xr:uid="{00000000-0005-0000-0000-0000E5020000}"/>
    <cellStyle name="_03_长期资产申报表_pbc-汇总_ABC-pbc表20060610－赵静_PBC(CG)-MASTER" xfId="696" xr:uid="{00000000-0005-0000-0000-0000E6020000}"/>
    <cellStyle name="_03_长期资产申报表_pbc-汇总_Book2222222222222222222222222222222222222222222222222" xfId="697" xr:uid="{00000000-0005-0000-0000-0000E7020000}"/>
    <cellStyle name="_03_长期资产申报表_pbc-汇总_Book2222222222222222222222222222222222222222222222222_ABC-pbc表20060610" xfId="701" xr:uid="{00000000-0005-0000-0000-0000EB020000}"/>
    <cellStyle name="_03_长期资产申报表_pbc-汇总_Book2222222222222222222222222222222222222222222222222_ABC-pbc表20060610_PBC(CG)-MASTER" xfId="561" xr:uid="{00000000-0005-0000-0000-00005F020000}"/>
    <cellStyle name="_03_长期资产申报表_pbc-汇总_Book2222222222222222222222222222222222222222222222222_ABC-pbc表20060610_PBC(CG)-MASTER_PBC(CG)-MASTER" xfId="253" xr:uid="{00000000-0005-0000-0000-00002B010000}"/>
    <cellStyle name="_03_长期资产申报表_pbc-汇总_Book2222222222222222222222222222222222222222222222222_ABC-pbc表20060610－赵静" xfId="361" xr:uid="{00000000-0005-0000-0000-000097010000}"/>
    <cellStyle name="_03_长期资产申报表_pbc-汇总_Book2222222222222222222222222222222222222222222222222_ABC-pbc表20060610－赵静_PBC(CG)-MASTER" xfId="702" xr:uid="{00000000-0005-0000-0000-0000EC020000}"/>
    <cellStyle name="_03_长期资产申报表_pbc-汇总_Book2222222222222222222222222222222222222222222222222_PBC(CG)-MASTER" xfId="703" xr:uid="{00000000-0005-0000-0000-0000ED020000}"/>
    <cellStyle name="_03_长期资产申报表_pbc-汇总_Book2222222222222222222222222222222222222222222222222_PBC(CG)-MASTER_PBC(CG)-MASTER" xfId="704" xr:uid="{00000000-0005-0000-0000-0000EE020000}"/>
    <cellStyle name="_03_长期资产申报表_pbc-汇总_Book2222222222222222222222222222222222222222222222222_原ABC-pbc表" xfId="705" xr:uid="{00000000-0005-0000-0000-0000EF020000}"/>
    <cellStyle name="_03_长期资产申报表_pbc-汇总_Book2222222222222222222222222222222222222222222222222_原ABC-pbc表_PBC(CG)-MASTER" xfId="706" xr:uid="{00000000-0005-0000-0000-0000F0020000}"/>
    <cellStyle name="_03_长期资产申报表_pbc-汇总_PBC(CG)-MASTER" xfId="707" xr:uid="{00000000-0005-0000-0000-0000F1020000}"/>
    <cellStyle name="_03_长期资产申报表_pbc-汇总_PBC(CG)-MASTER_PBC(CG)-MASTER" xfId="97" xr:uid="{00000000-0005-0000-0000-000084000000}"/>
    <cellStyle name="_03_长期资产申报表_pbc-汇总_股权等" xfId="185" xr:uid="{00000000-0005-0000-0000-0000E7000000}"/>
    <cellStyle name="_03_长期资产申报表_pbc-汇总_股权等_ABC-pbc表20060610" xfId="708" xr:uid="{00000000-0005-0000-0000-0000F2020000}"/>
    <cellStyle name="_03_长期资产申报表_pbc-汇总_股权等_ABC-pbc表20060610_PBC(CG)-MASTER" xfId="699" xr:uid="{00000000-0005-0000-0000-0000E9020000}"/>
    <cellStyle name="_03_长期资产申报表_pbc-汇总_股权等_ABC-pbc表20060610_PBC(CG)-MASTER_PBC(CG)-MASTER" xfId="557" xr:uid="{00000000-0005-0000-0000-00005B020000}"/>
    <cellStyle name="_03_长期资产申报表_pbc-汇总_股权等_ABC-pbc表20060610－赵静" xfId="505" xr:uid="{00000000-0005-0000-0000-000027020000}"/>
    <cellStyle name="_03_长期资产申报表_pbc-汇总_股权等_ABC-pbc表20060610－赵静_PBC(CG)-MASTER" xfId="22" xr:uid="{00000000-0005-0000-0000-00001D000000}"/>
    <cellStyle name="_03_长期资产申报表_pbc-汇总_股权等_PBC(CG)-MASTER" xfId="709" xr:uid="{00000000-0005-0000-0000-0000F3020000}"/>
    <cellStyle name="_03_长期资产申报表_pbc-汇总_股权等_PBC(CG)-MASTER_PBC(CG)-MASTER" xfId="213" xr:uid="{00000000-0005-0000-0000-000003010000}"/>
    <cellStyle name="_03_长期资产申报表_pbc-汇总_股权等_原ABC-pbc表" xfId="663" xr:uid="{00000000-0005-0000-0000-0000C5020000}"/>
    <cellStyle name="_03_长期资产申报表_pbc-汇总_股权等_原ABC-pbc表_PBC(CG)-MASTER" xfId="46" xr:uid="{00000000-0005-0000-0000-00003D000000}"/>
    <cellStyle name="_03_长期资产申报表_pbc-汇总_原ABC-pbc表" xfId="711" xr:uid="{00000000-0005-0000-0000-0000F5020000}"/>
    <cellStyle name="_03_长期资产申报表_pbc-汇总_原ABC-pbc表_PBC(CG)-MASTER" xfId="714" xr:uid="{00000000-0005-0000-0000-0000F8020000}"/>
    <cellStyle name="_03_长期资产申报表_股权等" xfId="715" xr:uid="{00000000-0005-0000-0000-0000F9020000}"/>
    <cellStyle name="_03_长期资产申报表_股权等_ABC-pbc表20060610" xfId="3" xr:uid="{00000000-0005-0000-0000-000004000000}"/>
    <cellStyle name="_03_长期资产申报表_股权等_ABC-pbc表20060610_PBC(CG)-MASTER" xfId="660" xr:uid="{00000000-0005-0000-0000-0000C2020000}"/>
    <cellStyle name="_03_长期资产申报表_股权等_ABC-pbc表20060610_PBC(CG)-MASTER_PBC(CG)-MASTER" xfId="717" xr:uid="{00000000-0005-0000-0000-0000FB020000}"/>
    <cellStyle name="_03_长期资产申报表_股权等_ABC-pbc表20060610－赵静" xfId="720" xr:uid="{00000000-0005-0000-0000-0000FE020000}"/>
    <cellStyle name="_03_长期资产申报表_股权等_ABC-pbc表20060610－赵静_PBC(CG)-MASTER" xfId="725" xr:uid="{00000000-0005-0000-0000-000003030000}"/>
    <cellStyle name="_03_长期资产申报表_股权等_PBC(CG)-MASTER" xfId="549" xr:uid="{00000000-0005-0000-0000-000053020000}"/>
    <cellStyle name="_03_长期资产申报表_股权等_PBC(CG)-MASTER_PBC(CG)-MASTER" xfId="562" xr:uid="{00000000-0005-0000-0000-000060020000}"/>
    <cellStyle name="_03_长期资产申报表_股权等_原ABC-pbc表" xfId="64" xr:uid="{00000000-0005-0000-0000-000057000000}"/>
    <cellStyle name="_03_长期资产申报表_股权等_原ABC-pbc表_PBC(CG)-MASTER" xfId="727" xr:uid="{00000000-0005-0000-0000-000005030000}"/>
    <cellStyle name="_03_长期资产申报表_原ABC-pbc表" xfId="639" xr:uid="{00000000-0005-0000-0000-0000AD020000}"/>
    <cellStyle name="_03_长期资产申报表_原ABC-pbc表_PBC(CG)-MASTER" xfId="29" xr:uid="{00000000-0005-0000-0000-000024000000}"/>
    <cellStyle name="_04年公司预算汇总表0323-final" xfId="728" xr:uid="{00000000-0005-0000-0000-000006030000}"/>
    <cellStyle name="_04年公司预算汇总表040324" xfId="729" xr:uid="{00000000-0005-0000-0000-000007030000}"/>
    <cellStyle name="_060402进出口现金流预测" xfId="730" xr:uid="{00000000-0005-0000-0000-000008030000}"/>
    <cellStyle name="_0608三九内部抵消" xfId="734" xr:uid="{00000000-0005-0000-0000-00000C030000}"/>
    <cellStyle name="_1" xfId="367" xr:uid="{00000000-0005-0000-0000-00009D010000}"/>
    <cellStyle name="_1024资江收益法明细表" xfId="599" xr:uid="{00000000-0005-0000-0000-000085020000}"/>
    <cellStyle name="_131甘肃万通电信物业集团有限公司070427核对后(减值）" xfId="736" xr:uid="{00000000-0005-0000-0000-00000E030000}"/>
    <cellStyle name="_131甘肃中信通信建设监理有限责任公司070427核对后" xfId="737" xr:uid="{00000000-0005-0000-0000-00000F030000}"/>
    <cellStyle name="_1Red" xfId="121" xr:uid="{00000000-0005-0000-0000-0000A7000000}"/>
    <cellStyle name="_2005合并现金流量表TB" xfId="739" xr:uid="{00000000-0005-0000-0000-000011030000}"/>
    <cellStyle name="_2005三九合并TB" xfId="740" xr:uid="{00000000-0005-0000-0000-000012030000}"/>
    <cellStyle name="_2005三九内部抵消" xfId="156" xr:uid="{00000000-0005-0000-0000-0000CA000000}"/>
    <cellStyle name="_2006财务费用" xfId="40" xr:uid="{00000000-0005-0000-0000-000034000000}"/>
    <cellStyle name="_2006年资产台帐-报审计" xfId="24" xr:uid="{00000000-0005-0000-0000-00001F000000}"/>
    <cellStyle name="_ANC_Model_1105" xfId="722" xr:uid="{00000000-0005-0000-0000-000000030000}"/>
    <cellStyle name="_ANC_Model_Sample" xfId="741" xr:uid="{00000000-0005-0000-0000-000013030000}"/>
    <cellStyle name="_Book1" xfId="311" xr:uid="{00000000-0005-0000-0000-000065010000}"/>
    <cellStyle name="_Book1正龙" xfId="743" xr:uid="{00000000-0005-0000-0000-000015030000}"/>
    <cellStyle name="_CBRE明细表" xfId="744" xr:uid="{00000000-0005-0000-0000-000016030000}"/>
    <cellStyle name="_CCB Consol Item12 NAV and Profit Recon 040202( to be updated) EL" xfId="89" xr:uid="{00000000-0005-0000-0000-000075000000}"/>
    <cellStyle name="_CCB Consol Item12 NAV and Profit Recon 040202( to be updated) EL_CCB.Dec03AuditPack.GL.V2" xfId="746" xr:uid="{00000000-0005-0000-0000-000018030000}"/>
    <cellStyle name="_CCB(1).JL.Item12.ProfitNAVRecon.031127.ty" xfId="80" xr:uid="{00000000-0005-0000-0000-00006B000000}"/>
    <cellStyle name="_CCB(1).JL.Item12.ProfitNAVRecon.031127.ty_CCB.Dec03AuditPack.GL.V2" xfId="748" xr:uid="{00000000-0005-0000-0000-00001A030000}"/>
    <cellStyle name="_CCB.Dec03AuditPack.GL.V2" xfId="750" xr:uid="{00000000-0005-0000-0000-00001C030000}"/>
    <cellStyle name="_CCB.GLAudit Package.040114" xfId="751" xr:uid="{00000000-0005-0000-0000-00001D030000}"/>
    <cellStyle name="_CCB.GLAudit Package.040114_CCB.Dec03AuditPack.GL.V2" xfId="752" xr:uid="{00000000-0005-0000-0000-00001E030000}"/>
    <cellStyle name="_CCB.HEN.Item12.ProfitNAVRecon.031209.LY" xfId="330" xr:uid="{00000000-0005-0000-0000-000078010000}"/>
    <cellStyle name="_CCB.HEN.Item12.ProfitNAVRecon.031209.LY_1" xfId="694" xr:uid="{00000000-0005-0000-0000-0000E4020000}"/>
    <cellStyle name="_CCB.HEN.Item12.ProfitNAVRecon.031209.LY_1_CCB.CQ.Item12.1D.ProfitNAVRec.031213-revised.dhnc" xfId="66" xr:uid="{00000000-0005-0000-0000-000059000000}"/>
    <cellStyle name="_CCB.HEN.Item12.ProfitNAVRecon.031209.LY_1_CCB.CQ.Item12.1D.ProfitNAVRec.031213-revised.dhnc_CCB.Dec03AuditPack.GL.V2" xfId="83" xr:uid="{00000000-0005-0000-0000-00006F000000}"/>
    <cellStyle name="_CCB.HEN.Item12.ProfitNAVRecon.031209.LY_1_CCB.Dec03AuditPack.GL.V2" xfId="753" xr:uid="{00000000-0005-0000-0000-00001F030000}"/>
    <cellStyle name="_CCB.HEN.Item12.ProfitNAVRecon.031209.LY_1_CCB.HO.NAV Recon.031208.EL" xfId="710" xr:uid="{00000000-0005-0000-0000-0000F4020000}"/>
    <cellStyle name="_CCB.HEN.Item12.ProfitNAVRecon.031209.LY_1_CCB.HO.NAV Recon.031208.EL_CCB.Dec03AuditPack.GL.V2" xfId="619" xr:uid="{00000000-0005-0000-0000-000099020000}"/>
    <cellStyle name="_CCB.HEN.Item12.ProfitNAVRecon.031209.LY_1_CCB.HO.NAV Recon.031222.AL" xfId="754" xr:uid="{00000000-0005-0000-0000-000020030000}"/>
    <cellStyle name="_CCB.HEN.Item12.ProfitNAVRecon.031209.LY_1_CCB.HO.NAV Recon.031222.AL_CCB.Dec03AuditPack.GL.V2" xfId="410" xr:uid="{00000000-0005-0000-0000-0000C8010000}"/>
    <cellStyle name="_CCB.HEN.Item12.ProfitNAVRecon.031209.LY_1_CCB.HO.NAV Recon.031226.AL" xfId="757" xr:uid="{00000000-0005-0000-0000-000023030000}"/>
    <cellStyle name="_CCB.HEN.Item12.ProfitNAVRecon.031209.LY_1_CCB.HO.NAV Recon.031226.AL_CCB.Dec03AuditPack.GL.V2" xfId="759" xr:uid="{00000000-0005-0000-0000-000025030000}"/>
    <cellStyle name="_CCB.HEN.Item12.ProfitNAVRecon.031209.LY_1_CCB.SX.Item12.F.ProfitNAVRecon.031212.MS" xfId="182" xr:uid="{00000000-0005-0000-0000-0000E4000000}"/>
    <cellStyle name="_CCB.HEN.Item12.ProfitNAVRecon.031209.LY_1_CCB.SX.Item12.F.ProfitNAVRecon.031212.MS_CCB.Dec03AuditPack.GL.V2" xfId="761" xr:uid="{00000000-0005-0000-0000-000027030000}"/>
    <cellStyle name="_CCB.HEN.Item12.ProfitNAVRecon.031209.LY_CCB.CQ.Item12.1D.ProfitNAVRec.031213-revised.dhnc" xfId="762" xr:uid="{00000000-0005-0000-0000-000028030000}"/>
    <cellStyle name="_CCB.HEN.Item12.ProfitNAVRecon.031209.LY_CCB.CQ.Item12.1D.ProfitNAVRec.031213-revised.dhnc_CCB.Dec03AuditPack.GL.V2" xfId="668" xr:uid="{00000000-0005-0000-0000-0000CA020000}"/>
    <cellStyle name="_CCB.HEN.Item12.ProfitNAVRecon.031209.LY_CCB.Dec03AuditPack.GL.V2" xfId="763" xr:uid="{00000000-0005-0000-0000-000029030000}"/>
    <cellStyle name="_CCB.HEN.Item12.ProfitNAVRecon.031209.LY_CCB.HO.NAV Recon.031208.EL" xfId="756" xr:uid="{00000000-0005-0000-0000-000022030000}"/>
    <cellStyle name="_CCB.HEN.Item12.ProfitNAVRecon.031209.LY_CCB.HO.NAV Recon.031208.EL_CCB.Dec03AuditPack.GL.V2" xfId="758" xr:uid="{00000000-0005-0000-0000-000024030000}"/>
    <cellStyle name="_CCB.HEN.Item12.ProfitNAVRecon.031209.LY_CCB.HO.NAV Recon.031222.AL" xfId="713" xr:uid="{00000000-0005-0000-0000-0000F7020000}"/>
    <cellStyle name="_CCB.HEN.Item12.ProfitNAVRecon.031209.LY_CCB.HO.NAV Recon.031222.AL_CCB.Dec03AuditPack.GL.V2" xfId="356" xr:uid="{00000000-0005-0000-0000-000092010000}"/>
    <cellStyle name="_CCB.HEN.Item12.ProfitNAVRecon.031209.LY_CCB.HO.NAV Recon.031226.AL" xfId="47" xr:uid="{00000000-0005-0000-0000-00003F000000}"/>
    <cellStyle name="_CCB.HEN.Item12.ProfitNAVRecon.031209.LY_CCB.HO.NAV Recon.031226.AL_CCB.Dec03AuditPack.GL.V2" xfId="764" xr:uid="{00000000-0005-0000-0000-00002A030000}"/>
    <cellStyle name="_CCB.HEN.Item12.ProfitNAVRecon.031209.LY_CCB.HOBranch.Item12.1D.ProfitNAVRecon.031202" xfId="72" xr:uid="{00000000-0005-0000-0000-000062000000}"/>
    <cellStyle name="_CCB.HEN.Item12.ProfitNAVRecon.031209.LY_CCB.HOBranch.Item12.1D.ProfitNAVRecon.031202_CCB.Dec03AuditPack.GL.V2" xfId="566" xr:uid="{00000000-0005-0000-0000-000064020000}"/>
    <cellStyle name="_CCB.HEN.Item12.ProfitNAVRecon.031209.LY_CCB.JX.Item12.X.ProfitNAVRecon.031209.JW" xfId="765" xr:uid="{00000000-0005-0000-0000-00002B030000}"/>
    <cellStyle name="_CCB.HEN.Item12.ProfitNAVRecon.031209.LY_CCB.JX.Item12.X.ProfitNAVRecon.031209.JW_CCB.CQ.Item12.1D.ProfitNAVRec.031213-revised.dhnc" xfId="405" xr:uid="{00000000-0005-0000-0000-0000C3010000}"/>
    <cellStyle name="_CCB.HEN.Item12.ProfitNAVRecon.031209.LY_CCB.JX.Item12.X.ProfitNAVRecon.031209.JW_CCB.CQ.Item12.1D.ProfitNAVRec.031213-revised.dhnc_CCB.Dec03AuditPack.GL.V2" xfId="767" xr:uid="{00000000-0005-0000-0000-00002D030000}"/>
    <cellStyle name="_CCB.HEN.Item12.ProfitNAVRecon.031209.LY_CCB.JX.Item12.X.ProfitNAVRecon.031209.JW_CCB.Dec03AuditPack.GL.V2" xfId="768" xr:uid="{00000000-0005-0000-0000-00002E030000}"/>
    <cellStyle name="_CCB.HEN.Item12.ProfitNAVRecon.031209.LY_CCB.JX.Item12.X.ProfitNAVRecon.031209.JW_CCB.HO.NAV Recon.031208.EL" xfId="117" xr:uid="{00000000-0005-0000-0000-00009F000000}"/>
    <cellStyle name="_CCB.HEN.Item12.ProfitNAVRecon.031209.LY_CCB.JX.Item12.X.ProfitNAVRecon.031209.JW_CCB.HO.NAV Recon.031208.EL_CCB.Dec03AuditPack.GL.V2" xfId="48" xr:uid="{00000000-0005-0000-0000-000040000000}"/>
    <cellStyle name="_CCB.HEN.Item12.ProfitNAVRecon.031209.LY_CCB.JX.Item12.X.ProfitNAVRecon.031209.JW_CCB.HO.NAV Recon.031222.AL" xfId="769" xr:uid="{00000000-0005-0000-0000-00002F030000}"/>
    <cellStyle name="_CCB.HEN.Item12.ProfitNAVRecon.031209.LY_CCB.JX.Item12.X.ProfitNAVRecon.031209.JW_CCB.HO.NAV Recon.031222.AL_CCB.Dec03AuditPack.GL.V2" xfId="328" xr:uid="{00000000-0005-0000-0000-000076010000}"/>
    <cellStyle name="_CCB.HEN.Item12.ProfitNAVRecon.031209.LY_CCB.JX.Item12.X.ProfitNAVRecon.031209.JW_CCB.HO.NAV Recon.031226.AL" xfId="772" xr:uid="{00000000-0005-0000-0000-000032030000}"/>
    <cellStyle name="_CCB.HEN.Item12.ProfitNAVRecon.031209.LY_CCB.JX.Item12.X.ProfitNAVRecon.031209.JW_CCB.HO.NAV Recon.031226.AL_CCB.Dec03AuditPack.GL.V2" xfId="42" xr:uid="{00000000-0005-0000-0000-000036000000}"/>
    <cellStyle name="_CCB.HEN.Item12.ProfitNAVRecon.031209.LY_CCB.JX.Item12.X.ProfitNAVRecon.031209.JW_CCB.SX.Item12.F.ProfitNAVRecon.031212.MS" xfId="65" xr:uid="{00000000-0005-0000-0000-000058000000}"/>
    <cellStyle name="_CCB.HEN.Item12.ProfitNAVRecon.031209.LY_CCB.JX.Item12.X.ProfitNAVRecon.031209.JW_CCB.SX.Item12.F.ProfitNAVRecon.031212.MS_CCB.Dec03AuditPack.GL.V2" xfId="774" xr:uid="{00000000-0005-0000-0000-000034030000}"/>
    <cellStyle name="_CCB.HEN.Item12.ProfitNAVRecon.031209.LY_CCB.LN.Item12.Profit  NAV reconciliation.031121" xfId="108" xr:uid="{00000000-0005-0000-0000-000093000000}"/>
    <cellStyle name="_CCB.HEN.Item12.ProfitNAVRecon.031209.LY_CCB.LN.Item12.Profit  NAV reconciliation.031121_CCB.Dec03AuditPack.GL.V2" xfId="775" xr:uid="{00000000-0005-0000-0000-000035030000}"/>
    <cellStyle name="_CCB.HEN.Item12.ProfitNAVRecon.031209.LY_CCB.NB.Appendix 12 ProfitNAVRecon (GL).031204" xfId="773" xr:uid="{00000000-0005-0000-0000-000033030000}"/>
    <cellStyle name="_CCB.HEN.Item12.ProfitNAVRecon.031209.LY_CCB.NB.Appendix 12 ProfitNAVRecon (GL).031204_CCB.Dec03AuditPack.GL.V2" xfId="453" xr:uid="{00000000-0005-0000-0000-0000F3010000}"/>
    <cellStyle name="_CCB.HEN.Item12.ProfitNAVRecon.031209.LY_CCB.SC.Item12.ProfitNAVRecon.031210.EP" xfId="540" xr:uid="{00000000-0005-0000-0000-00004A020000}"/>
    <cellStyle name="_CCB.HEN.Item12.ProfitNAVRecon.031209.LY_CCB.SC.Item12.ProfitNAVRecon.031210.EP_CCB.Dec03AuditPack.GL.V2" xfId="779" xr:uid="{00000000-0005-0000-0000-000039030000}"/>
    <cellStyle name="_CCB.HEN.Item12.ProfitNAVRecon.031209.LY_CCB.SX.Item12.F.ProfitNAVRecon.031212.MS" xfId="783" xr:uid="{00000000-0005-0000-0000-00003D030000}"/>
    <cellStyle name="_CCB.HEN.Item12.ProfitNAVRecon.031209.LY_CCB.SX.Item12.F.ProfitNAVRecon.031212.MS_CCB.Dec03AuditPack.GL.V2" xfId="463" xr:uid="{00000000-0005-0000-0000-0000FD010000}"/>
    <cellStyle name="_CCB.HEN.Item12.ProfitNAVRecon.031209.LY_CCB.TG.Item12.F.ProfitNAVRecon.my.031212" xfId="784" xr:uid="{00000000-0005-0000-0000-00003E030000}"/>
    <cellStyle name="_CCB.HEN.Item12.ProfitNAVRecon.031209.LY_CCB.TG.Item12.F.ProfitNAVRecon.my.031212_CCB.Dec03AuditPack.GL.V2" xfId="653" xr:uid="{00000000-0005-0000-0000-0000BB020000}"/>
    <cellStyle name="_CCB.HEN.Item12.ProfitNAVRecon.031209.LY_CCB.XZ.item12.3D.ProfitNAVRec.031124.dhnc" xfId="787" xr:uid="{00000000-0005-0000-0000-000041030000}"/>
    <cellStyle name="_CCB.HEN.Item12.ProfitNAVRecon.031209.LY_CCB.XZ.item12.3D.ProfitNAVRec.031124.dhnc_CCB.Dec03AuditPack.GL.V2" xfId="393" xr:uid="{00000000-0005-0000-0000-0000B7010000}"/>
    <cellStyle name="_CCB.HO.2001 combined Jnl summary.GL.031221" xfId="407" xr:uid="{00000000-0005-0000-0000-0000C5010000}"/>
    <cellStyle name="_CCB.HO.2001 combined Jnl summary.GL.031221_CCB.Dec03AuditPack.GL.V2" xfId="98" xr:uid="{00000000-0005-0000-0000-000086000000}"/>
    <cellStyle name="_CCB.HO.2001 Jnl summary by jnl.GL PRC 1-12,33" xfId="201" xr:uid="{00000000-0005-0000-0000-0000F7000000}"/>
    <cellStyle name="_CCB.HO.2001 Jnl summary by jnl.GL PRC 1-12,33_CCB.Dec03AuditPack.GL.V2" xfId="673" xr:uid="{00000000-0005-0000-0000-0000CF020000}"/>
    <cellStyle name="_CCB.HO.2002 Jnl summary by jnl.GL PRC 41-80.grouped.031221" xfId="297" xr:uid="{00000000-0005-0000-0000-000057010000}"/>
    <cellStyle name="_CCB.HO.2002 Jnl summary by jnl.GL PRC 41-80.grouped.031221_CCB.Dec03AuditPack.GL.V2" xfId="586" xr:uid="{00000000-0005-0000-0000-000078020000}"/>
    <cellStyle name="_CCB.HO.2002 Jnl summary by jnl.GL PRC 41-80.grouped.031221_CCB.HO.2001 Jnl summary by jnl.GL PRC 1-12,33" xfId="788" xr:uid="{00000000-0005-0000-0000-000042030000}"/>
    <cellStyle name="_CCB.HO.2002 Jnl summary by jnl.GL PRC 41-80.grouped.031221_CCB.HO.2001 Jnl summary by jnl.GL PRC 1-12,33_CCB.Dec03AuditPack.GL.V2" xfId="789" xr:uid="{00000000-0005-0000-0000-000043030000}"/>
    <cellStyle name="_CCB.HO.2002 Jnl summary by jnl.GL PRC 41-80.grouped.031221_CCB.HO.2003 Jnl summary by jnl.GL PRC 13-20.031221" xfId="667" xr:uid="{00000000-0005-0000-0000-0000C9020000}"/>
    <cellStyle name="_CCB.HO.2002 Jnl summary by jnl.GL PRC 41-80.grouped.031221_CCB.HO.2003 Jnl summary by jnl.GL PRC 13-20.031221_CCB.Dec03AuditPack.GL.V2" xfId="204" xr:uid="{00000000-0005-0000-0000-0000FA000000}"/>
    <cellStyle name="_CCB.HO.2003 Jnl summary by jnl.GL PRC 11&amp;12&amp;68.031221" xfId="397" xr:uid="{00000000-0005-0000-0000-0000BB010000}"/>
    <cellStyle name="_CCB.HO.2003 Jnl summary by jnl.GL PRC 1-12,33.031221" xfId="790" xr:uid="{00000000-0005-0000-0000-000044030000}"/>
    <cellStyle name="_CCB.HO.2003 Jnl summary by jnl.GL PRC 1-12,33.031221_CCB.Dec03AuditPack.GL.V2" xfId="791" xr:uid="{00000000-0005-0000-0000-000045030000}"/>
    <cellStyle name="_CCB.HO.2003 Jnl summary by jnl.GL PRC 13-20.031221" xfId="792" xr:uid="{00000000-0005-0000-0000-000046030000}"/>
    <cellStyle name="_CCB.HO.2003 Jnl summary by jnl.GL PRC 13-20.031221_CCB.Dec03AuditPack.GL.V2" xfId="793" xr:uid="{00000000-0005-0000-0000-000047030000}"/>
    <cellStyle name="_CCB.HO.2003 Jnl summary by jnl.GL PRC 15,21-32.031221" xfId="794" xr:uid="{00000000-0005-0000-0000-000048030000}"/>
    <cellStyle name="_CCB.HO.2003 Jnl summary by jnl.GL PRC 15,21-32.031221_CCB.Dec03AuditPack.GL.V2" xfId="796" xr:uid="{00000000-0005-0000-0000-00004A030000}"/>
    <cellStyle name="_CCB.HO.2003 Jnl summary by jnl.GL PRC 31&amp;62.031221" xfId="585" xr:uid="{00000000-0005-0000-0000-000077020000}"/>
    <cellStyle name="_CCB.HO.2003 Jnl summary by jnl.GL PRC 34-40.031221" xfId="797" xr:uid="{00000000-0005-0000-0000-00004B030000}"/>
    <cellStyle name="_CCB.HO.2003 Jnl summary by jnl.GL PRC 34-40.031221_CCB.Dec03AuditPack.GL.V2" xfId="799" xr:uid="{00000000-0005-0000-0000-00004D030000}"/>
    <cellStyle name="_CCB.HO.2003 Jnl summary by jnl.GL PRC 60-80.031221" xfId="420" xr:uid="{00000000-0005-0000-0000-0000D2010000}"/>
    <cellStyle name="_CCB.HO.2003 Jnl summary by jnl.GL PRC 81-120.031221" xfId="12" xr:uid="{00000000-0005-0000-0000-000010000000}"/>
    <cellStyle name="_CCB.HO.2003 Jnl summary by jnl.GL PRC 81-120.031221_CCB.Dec03AuditPack.GL.V2" xfId="110" xr:uid="{00000000-0005-0000-0000-000096000000}"/>
    <cellStyle name="_CCB.HO.2003 Jnl summary by jnl.Gl.specific for HO branch" xfId="63" xr:uid="{00000000-0005-0000-0000-000054000000}"/>
    <cellStyle name="_CCB.HO.2003 Jnl summary by jnl.Gl.specific for HO branch_CCB.Dec03AuditPack.GL.V2" xfId="525" xr:uid="{00000000-0005-0000-0000-00003B020000}"/>
    <cellStyle name="_CCB.HO.2003 Jnl summary by jnl.Gl.specific for HO branch_CCB.HO.2003 Jnl summary by jnl.GL PRC 60-80.031221" xfId="592" xr:uid="{00000000-0005-0000-0000-00007E020000}"/>
    <cellStyle name="_CCB.HO.2003 Jnl summary by jnl.Gl.specific for HO branch_CCB.HO.2003 Jnl summary by jnl.GL PRC 60-80.031221_CCB.Dec03AuditPack.GL.V2" xfId="800" xr:uid="{00000000-0005-0000-0000-00004E030000}"/>
    <cellStyle name="_CCB.HO.2003 Jnl summary by jnl.Gl.specific for HO branch_CCB.HO.2003 Jnl summary by jnl.GL PRC 60-80.031221rev" xfId="802" xr:uid="{00000000-0005-0000-0000-000050030000}"/>
    <cellStyle name="_CCB.HO.2003 Jnl summary by jnl.Gl.specific for HO branch_CCB.HO.2003 Jnl summary by jnl.GL PRC 60-80.031221rev_CCB.Dec03AuditPack.GL.V2" xfId="804" xr:uid="{00000000-0005-0000-0000-000052030000}"/>
    <cellStyle name="_CCB.HO.NAV Recon.031108.AL" xfId="291" xr:uid="{00000000-0005-0000-0000-000051010000}"/>
    <cellStyle name="_CCB.HO.NAV Recon.031108.AL_CCB.Dec03AuditPack.GL.V2" xfId="733" xr:uid="{00000000-0005-0000-0000-00000B030000}"/>
    <cellStyle name="_CCB.HO.NAV Recon.031208.AL" xfId="807" xr:uid="{00000000-0005-0000-0000-000055030000}"/>
    <cellStyle name="_CCB.HO.NAV Recon.031208.AL_CCB.Dec03AuditPack.GL.V2" xfId="149" xr:uid="{00000000-0005-0000-0000-0000C3000000}"/>
    <cellStyle name="_CCB.HO.NAV Recon.031208.EL" xfId="519" xr:uid="{00000000-0005-0000-0000-000035020000}"/>
    <cellStyle name="_CCB.HO.NAV Recon.031208.EL_CCB.Dec03AuditPack.GL.V2" xfId="808" xr:uid="{00000000-0005-0000-0000-000056030000}"/>
    <cellStyle name="_CCB.HO.NAV Recon.HL.031113.AL" xfId="809" xr:uid="{00000000-0005-0000-0000-000057030000}"/>
    <cellStyle name="_CCB.HO.NAV Recon.HL.031113.AL_CCB.Dec03AuditPack.GL.V2" xfId="811" xr:uid="{00000000-0005-0000-0000-000059030000}"/>
    <cellStyle name="_CCB.HO.New TB template.CCB PRC IAS Sorting.040223 trial run" xfId="495" xr:uid="{00000000-0005-0000-0000-00001D020000}"/>
    <cellStyle name="_CCB.HO.New TB template.CCB PRC IAS Sorting.040223 trial run_CCB.Dec03AuditPack.GL.V2" xfId="200" xr:uid="{00000000-0005-0000-0000-0000F6000000}"/>
    <cellStyle name="_CCB.HO.New TB template.IAS Sorting.040210" xfId="780" xr:uid="{00000000-0005-0000-0000-00003A030000}"/>
    <cellStyle name="_CCB.HO.New TB template.IAS Sorting.040210_CCB.Dec03AuditPack.GL.V2" xfId="319" xr:uid="{00000000-0005-0000-0000-00006D010000}"/>
    <cellStyle name="_CCB.HO.New TB template.PRC Sorting.040210" xfId="1" xr:uid="{00000000-0005-0000-0000-000001000000}"/>
    <cellStyle name="_CCB.HO.New TB template.PRC Sorting.040210_CCB.Dec03AuditPack.GL.V2" xfId="815" xr:uid="{00000000-0005-0000-0000-00005D030000}"/>
    <cellStyle name="_CCB.HO.Profit Recon.031108.AL" xfId="558" xr:uid="{00000000-0005-0000-0000-00005C020000}"/>
    <cellStyle name="_CCB.HO.Profit Recon.031108.AL_CCB.Dec03AuditPack.GL.V2" xfId="817" xr:uid="{00000000-0005-0000-0000-00005F030000}"/>
    <cellStyle name="_CCB.HO.Profit Recon.031208.AL" xfId="621" xr:uid="{00000000-0005-0000-0000-00009B020000}"/>
    <cellStyle name="_CCB.HO.Profit Recon.031208.AL_CCB.Dec03AuditPack.GL.V2" xfId="818" xr:uid="{00000000-0005-0000-0000-000060030000}"/>
    <cellStyle name="_CCB.HO.Profit Recon.HL.031113.AL" xfId="819" xr:uid="{00000000-0005-0000-0000-000061030000}"/>
    <cellStyle name="_CCB.HO.Profit Recon.HL.031113.AL_CCB.Dec03AuditPack.GL.V2" xfId="426" xr:uid="{00000000-0005-0000-0000-0000D8010000}"/>
    <cellStyle name="_CCB.NX.Item 12.ProfitNAVRec.031121" xfId="820" xr:uid="{00000000-0005-0000-0000-000062030000}"/>
    <cellStyle name="_CCB.NX.Item 12.ProfitNAVRec.031121_CCB.Dec03AuditPack.GL.V2" xfId="824" xr:uid="{00000000-0005-0000-0000-000066030000}"/>
    <cellStyle name="_CCB.QH.Item12..ProfitNAVRecon.031206-HL.ML" xfId="826" xr:uid="{00000000-0005-0000-0000-000068030000}"/>
    <cellStyle name="_CCB.QH.Item12..ProfitNAVRecon.031206-HL.ML_CCB.Dec03AuditPack.GL.V2" xfId="827" xr:uid="{00000000-0005-0000-0000-000069030000}"/>
    <cellStyle name="_CCB.QH.Item12..ProfitNAVRecon.031206-HL.ML_CCB.HB.Item12.Housing Loan.ProfitNAVRecon.031218.JZ" xfId="343" xr:uid="{00000000-0005-0000-0000-000085010000}"/>
    <cellStyle name="_CCB.QH.Item12..ProfitNAVRecon.031206-HL.ML_CCB.HB.Item12.Housing Loan.ProfitNAVRecon.031218.JZ_CCB.Dec03AuditPack.GL.V2" xfId="508" xr:uid="{00000000-0005-0000-0000-00002A020000}"/>
    <cellStyle name="_CCB.QH.Item12..ProfitNAVRecon.031206-HL.ML_CCB.HEN.Item12.F.ProfitNAVRecon.HL.031214.KL" xfId="629" xr:uid="{00000000-0005-0000-0000-0000A3020000}"/>
    <cellStyle name="_CCB.QH.Item12..ProfitNAVRecon.031206-HL.ML_CCB.HEN.Item12.F.ProfitNAVRecon.HL.031214.KL_CCB.Dec03AuditPack.GL.V2" xfId="74" xr:uid="{00000000-0005-0000-0000-000065000000}"/>
    <cellStyle name="_CCB.QH.Item12..ProfitNAVRecon.031206-HL.ML_CCB.HO.NAV Recon.HL.031222.AL" xfId="308" xr:uid="{00000000-0005-0000-0000-000062010000}"/>
    <cellStyle name="_CCB.QH.Item12..ProfitNAVRecon.031206-HL.ML_CCB.HO.NAV Recon.HL.031222.AL_CCB.Dec03AuditPack.GL.V2" xfId="456" xr:uid="{00000000-0005-0000-0000-0000F6010000}"/>
    <cellStyle name="_CCB.QH.Item12..ProfitNAVRecon.031206-HL.ML_CCB.HO.Profit Recon.HL.031222.AL" xfId="830" xr:uid="{00000000-0005-0000-0000-00006C030000}"/>
    <cellStyle name="_CCB.QH.Item12..ProfitNAVRecon.031206-HL.ML_CCB.HO.Profit Recon.HL.031222.AL_CCB.Dec03AuditPack.GL.V2" xfId="69" xr:uid="{00000000-0005-0000-0000-00005E000000}"/>
    <cellStyle name="_CCB.QH.Item12..ProfitNAVRecon.031206-HL.ML_CCB.JL.Item12.new NAV.031223" xfId="88" xr:uid="{00000000-0005-0000-0000-000074000000}"/>
    <cellStyle name="_CCB.QH.Item12..ProfitNAVRecon.031206-HL.ML_CCB.JL.Item12.new NAV.031223_CCB.Dec03AuditPack.GL.V2" xfId="747" xr:uid="{00000000-0005-0000-0000-000019030000}"/>
    <cellStyle name="_CCB.SX.Item12.F.ProfitNAVRecon.031212.MS" xfId="833" xr:uid="{00000000-0005-0000-0000-00006F030000}"/>
    <cellStyle name="_CCB.SX.Item12.F.ProfitNAVRecon.031212.MS_CCB.Dec03AuditPack.GL.V2" xfId="834" xr:uid="{00000000-0005-0000-0000-000070030000}"/>
    <cellStyle name="_CCB.SZ.item1.journal list.031110.DY" xfId="351" xr:uid="{00000000-0005-0000-0000-00008D010000}"/>
    <cellStyle name="_CCB.SZ.item1.journal list.031110.DY_CCB.Dec03AuditPack.GL.V2" xfId="835" xr:uid="{00000000-0005-0000-0000-000071030000}"/>
    <cellStyle name="_CCB.SZ.reporting Pack.031110.DY" xfId="836" xr:uid="{00000000-0005-0000-0000-000072030000}"/>
    <cellStyle name="_CCB.SZ.reporting Pack.031110.DY_CCB.Dec03AuditPack.GL.V2" xfId="84" xr:uid="{00000000-0005-0000-0000-000070000000}"/>
    <cellStyle name="_CEA旭日项目成本法评估申报表-本部" xfId="838" xr:uid="{00000000-0005-0000-0000-000074030000}"/>
    <cellStyle name="_Comma" xfId="839" xr:uid="{00000000-0005-0000-0000-000075030000}"/>
    <cellStyle name="_Currency" xfId="17" xr:uid="{00000000-0005-0000-0000-000015000000}"/>
    <cellStyle name="_Currency_Satelindo Model 30.7.1999" xfId="196" xr:uid="{00000000-0005-0000-0000-0000F2000000}"/>
    <cellStyle name="_CurrencySpace" xfId="400" xr:uid="{00000000-0005-0000-0000-0000BE010000}"/>
    <cellStyle name="_Dollar" xfId="842" xr:uid="{00000000-0005-0000-0000-000078030000}"/>
    <cellStyle name="_ET_STYLE_NoName_00_" xfId="721" xr:uid="{00000000-0005-0000-0000-0000FF020000}"/>
    <cellStyle name="_Euro" xfId="844" xr:uid="{00000000-0005-0000-0000-00007A030000}"/>
    <cellStyle name="—_GS Assumptions-F" xfId="605" xr:uid="{00000000-0005-0000-0000-00008B020000}"/>
    <cellStyle name="—_GS Assumptions-F_Maxis_Model_1" xfId="845" xr:uid="{00000000-0005-0000-0000-00007B030000}"/>
    <cellStyle name="—_GS Assumptions-F_Maxis_Model_1_final7.16" xfId="672" xr:uid="{00000000-0005-0000-0000-0000CE020000}"/>
    <cellStyle name="—_GS Assumptions-F_Maxis_Model_1_final7.201" xfId="567" xr:uid="{00000000-0005-0000-0000-000065020000}"/>
    <cellStyle name="—_GS Assumptions-F_Maxis_Model_1_Residential Broadband Financial Projection Model v8 Tier 1" xfId="848" xr:uid="{00000000-0005-0000-0000-00007E030000}"/>
    <cellStyle name="—_GS Assumptions-F_Maxis_Model_1_Residential Broadband Financial Projection Model v8 Tier 1_final7.16" xfId="849" xr:uid="{00000000-0005-0000-0000-00007F030000}"/>
    <cellStyle name="—_GS Assumptions-F_Maxis_Model_1_Residential Broadband Financial Projection Model v8 Tier 1_final7.201" xfId="295" xr:uid="{00000000-0005-0000-0000-000055010000}"/>
    <cellStyle name="—_GS Assumptions-F_Maxis_Model_1_Residential Broadband Financial Projection Model v8 Tier 1_Residential Broadband Financial Projection Model v14" xfId="851" xr:uid="{00000000-0005-0000-0000-000081030000}"/>
    <cellStyle name="—_GS Assumptions-F_Maxis_Model_1_Residential Broadband Financial Projection Model v8 Tier 1_Residential Broadband Financial Projection Model v14.3" xfId="853" xr:uid="{00000000-0005-0000-0000-000083030000}"/>
    <cellStyle name="—_GS Assumptions-F_Maxis_Model_1_Residential Broadband Financial Projection Model v8 Tier 1_Residential Broadband Financial Projection Model v14.3_final7.16" xfId="855" xr:uid="{00000000-0005-0000-0000-000085030000}"/>
    <cellStyle name="—_GS Assumptions-F_Maxis_Model_1_Residential Broadband Financial Projection Model v8 Tier 1_Residential Broadband Financial Projection Model v14.3_final7.201" xfId="856" xr:uid="{00000000-0005-0000-0000-000086030000}"/>
    <cellStyle name="—_GS Assumptions-F_Maxis_Model_1_Residential Broadband Financial Projection Model v8 Tier 1_Residential Broadband Financial Projection Model v14_final7.16" xfId="859" xr:uid="{00000000-0005-0000-0000-000089030000}"/>
    <cellStyle name="—_GS Assumptions-F_Maxis_Model_1_Residential Broadband Financial Projection Model v8 Tier 1_Residential Broadband Financial Projection Model v14_final7.201" xfId="440" xr:uid="{00000000-0005-0000-0000-0000E6010000}"/>
    <cellStyle name="—_GS Assumptions-F_Maxis_Model_1_Residential Broadband Financial Projection Model v8 Tier 2" xfId="860" xr:uid="{00000000-0005-0000-0000-00008A030000}"/>
    <cellStyle name="—_GS Assumptions-F_Maxis_Model_1_Residential Broadband Financial Projection Model v8 Tier 2_final7.16" xfId="251" xr:uid="{00000000-0005-0000-0000-000029010000}"/>
    <cellStyle name="—_GS Assumptions-F_Maxis_Model_1_Residential Broadband Financial Projection Model v8 Tier 2_final7.201" xfId="862" xr:uid="{00000000-0005-0000-0000-00008C030000}"/>
    <cellStyle name="—_GS Assumptions-F_Maxis_Model_1_Residential Broadband Financial Projection Model v8 Tier 2_Residential Broadband Financial Projection Model v14" xfId="112" xr:uid="{00000000-0005-0000-0000-000099000000}"/>
    <cellStyle name="—_GS Assumptions-F_Maxis_Model_1_Residential Broadband Financial Projection Model v8 Tier 2_Residential Broadband Financial Projection Model v14.3" xfId="735" xr:uid="{00000000-0005-0000-0000-00000D030000}"/>
    <cellStyle name="—_GS Assumptions-F_Maxis_Model_1_Residential Broadband Financial Projection Model v8 Tier 2_Residential Broadband Financial Projection Model v14.3_final7.16" xfId="863" xr:uid="{00000000-0005-0000-0000-00008D030000}"/>
    <cellStyle name="—_GS Assumptions-F_Maxis_Model_1_Residential Broadband Financial Projection Model v8 Tier 2_Residential Broadband Financial Projection Model v14.3_final7.201" xfId="564" xr:uid="{00000000-0005-0000-0000-000062020000}"/>
    <cellStyle name="—_GS Assumptions-F_Maxis_Model_1_Residential Broadband Financial Projection Model v8 Tier 2_Residential Broadband Financial Projection Model v14_final7.16" xfId="867" xr:uid="{00000000-0005-0000-0000-000091030000}"/>
    <cellStyle name="—_GS Assumptions-F_Maxis_Model_1_Residential Broadband Financial Projection Model v8 Tier 2_Residential Broadband Financial Projection Model v14_final7.201" xfId="872" xr:uid="{00000000-0005-0000-0000-000096030000}"/>
    <cellStyle name="—_GS Assumptions-F_Maxis_Model_1_Residential Broadband Financial Projection Model v8 Tier 3" xfId="874" xr:uid="{00000000-0005-0000-0000-000098030000}"/>
    <cellStyle name="—_GS Assumptions-F_Maxis_Model_1_Residential Broadband Financial Projection Model v8 Tier 3_final7.16" xfId="574" xr:uid="{00000000-0005-0000-0000-00006C020000}"/>
    <cellStyle name="—_GS Assumptions-F_Maxis_Model_1_Residential Broadband Financial Projection Model v8 Tier 3_final7.201" xfId="879" xr:uid="{00000000-0005-0000-0000-00009D030000}"/>
    <cellStyle name="—_GS Assumptions-F_Maxis_Model_1_Residential Broadband Financial Projection Model v8 Tier 3_Residential Broadband Financial Projection Model v14" xfId="881" xr:uid="{00000000-0005-0000-0000-00009F030000}"/>
    <cellStyle name="—_GS Assumptions-F_Maxis_Model_1_Residential Broadband Financial Projection Model v8 Tier 3_Residential Broadband Financial Projection Model v14.3" xfId="883" xr:uid="{00000000-0005-0000-0000-0000A1030000}"/>
    <cellStyle name="—_GS Assumptions-F_Maxis_Model_1_Residential Broadband Financial Projection Model v8 Tier 3_Residential Broadband Financial Projection Model v14.3_final7.16" xfId="884" xr:uid="{00000000-0005-0000-0000-0000A2030000}"/>
    <cellStyle name="—_GS Assumptions-F_Maxis_Model_1_Residential Broadband Financial Projection Model v8 Tier 3_Residential Broadband Financial Projection Model v14.3_final7.201" xfId="885" xr:uid="{00000000-0005-0000-0000-0000A3030000}"/>
    <cellStyle name="—_GS Assumptions-F_Maxis_Model_1_Residential Broadband Financial Projection Model v8 Tier 3_Residential Broadband Financial Projection Model v14_final7.16" xfId="338" xr:uid="{00000000-0005-0000-0000-000080010000}"/>
    <cellStyle name="—_GS Assumptions-F_Maxis_Model_1_Residential Broadband Financial Projection Model v8 Tier 3_Residential Broadband Financial Projection Model v14_final7.201" xfId="770" xr:uid="{00000000-0005-0000-0000-000030030000}"/>
    <cellStyle name="—_GS_Balance" xfId="886" xr:uid="{00000000-0005-0000-0000-0000A4030000}"/>
    <cellStyle name="—_GS_Balance_Maxis_Model_1" xfId="887" xr:uid="{00000000-0005-0000-0000-0000A5030000}"/>
    <cellStyle name="—_GS_Balance_Maxis_Model_1_final7.16" xfId="124" xr:uid="{00000000-0005-0000-0000-0000AA000000}"/>
    <cellStyle name="—_GS_Balance_Maxis_Model_1_final7.201" xfId="377" xr:uid="{00000000-0005-0000-0000-0000A7010000}"/>
    <cellStyle name="—_GS_Balance_Maxis_Model_1_Residential Broadband Financial Projection Model v8 Tier 1" xfId="889" xr:uid="{00000000-0005-0000-0000-0000A7030000}"/>
    <cellStyle name="—_GS_Balance_Maxis_Model_1_Residential Broadband Financial Projection Model v8 Tier 1_final7.16" xfId="384" xr:uid="{00000000-0005-0000-0000-0000AE010000}"/>
    <cellStyle name="—_GS_Balance_Maxis_Model_1_Residential Broadband Financial Projection Model v8 Tier 1_final7.201" xfId="716" xr:uid="{00000000-0005-0000-0000-0000FA020000}"/>
    <cellStyle name="—_GS_Balance_Maxis_Model_1_Residential Broadband Financial Projection Model v8 Tier 1_Residential Broadband Financial Projection Model v14" xfId="890" xr:uid="{00000000-0005-0000-0000-0000A8030000}"/>
    <cellStyle name="—_GS_Balance_Maxis_Model_1_Residential Broadband Financial Projection Model v8 Tier 1_Residential Broadband Financial Projection Model v14.3" xfId="892" xr:uid="{00000000-0005-0000-0000-0000AA030000}"/>
    <cellStyle name="—_GS_Balance_Maxis_Model_1_Residential Broadband Financial Projection Model v8 Tier 1_Residential Broadband Financial Projection Model v14.3_final7.16" xfId="616" xr:uid="{00000000-0005-0000-0000-000096020000}"/>
    <cellStyle name="—_GS_Balance_Maxis_Model_1_Residential Broadband Financial Projection Model v8 Tier 1_Residential Broadband Financial Projection Model v14.3_final7.201" xfId="893" xr:uid="{00000000-0005-0000-0000-0000AB030000}"/>
    <cellStyle name="—_GS_Balance_Maxis_Model_1_Residential Broadband Financial Projection Model v8 Tier 1_Residential Broadband Financial Projection Model v14_final7.16" xfId="493" xr:uid="{00000000-0005-0000-0000-00001B020000}"/>
    <cellStyle name="—_GS_Balance_Maxis_Model_1_Residential Broadband Financial Projection Model v8 Tier 1_Residential Broadband Financial Projection Model v14_final7.201" xfId="895" xr:uid="{00000000-0005-0000-0000-0000AD030000}"/>
    <cellStyle name="—_GS_Balance_Maxis_Model_1_Residential Broadband Financial Projection Model v8 Tier 2" xfId="771" xr:uid="{00000000-0005-0000-0000-000031030000}"/>
    <cellStyle name="—_GS_Balance_Maxis_Model_1_Residential Broadband Financial Projection Model v8 Tier 2_final7.16" xfId="823" xr:uid="{00000000-0005-0000-0000-000065030000}"/>
    <cellStyle name="—_GS_Balance_Maxis_Model_1_Residential Broadband Financial Projection Model v8 Tier 2_final7.201" xfId="896" xr:uid="{00000000-0005-0000-0000-0000AE030000}"/>
    <cellStyle name="—_GS_Balance_Maxis_Model_1_Residential Broadband Financial Projection Model v8 Tier 2_Residential Broadband Financial Projection Model v14" xfId="898" xr:uid="{00000000-0005-0000-0000-0000B0030000}"/>
    <cellStyle name="—_GS_Balance_Maxis_Model_1_Residential Broadband Financial Projection Model v8 Tier 2_Residential Broadband Financial Projection Model v14.3" xfId="901" xr:uid="{00000000-0005-0000-0000-0000B3030000}"/>
    <cellStyle name="—_GS_Balance_Maxis_Model_1_Residential Broadband Financial Projection Model v8 Tier 2_Residential Broadband Financial Projection Model v14.3_final7.16" xfId="90" xr:uid="{00000000-0005-0000-0000-000078000000}"/>
    <cellStyle name="—_GS_Balance_Maxis_Model_1_Residential Broadband Financial Projection Model v8 Tier 2_Residential Broadband Financial Projection Model v14.3_final7.201" xfId="902" xr:uid="{00000000-0005-0000-0000-0000B4030000}"/>
    <cellStyle name="—_GS_Balance_Maxis_Model_1_Residential Broadband Financial Projection Model v8 Tier 2_Residential Broadband Financial Projection Model v14_final7.16" xfId="51" xr:uid="{00000000-0005-0000-0000-000045000000}"/>
    <cellStyle name="—_GS_Balance_Maxis_Model_1_Residential Broadband Financial Projection Model v8 Tier 2_Residential Broadband Financial Projection Model v14_final7.201" xfId="180" xr:uid="{00000000-0005-0000-0000-0000E2000000}"/>
    <cellStyle name="—_GS_Balance_Maxis_Model_1_Residential Broadband Financial Projection Model v8 Tier 3" xfId="905" xr:uid="{00000000-0005-0000-0000-0000B7030000}"/>
    <cellStyle name="—_GS_Balance_Maxis_Model_1_Residential Broadband Financial Projection Model v8 Tier 3_final7.16" xfId="556" xr:uid="{00000000-0005-0000-0000-00005A020000}"/>
    <cellStyle name="—_GS_Balance_Maxis_Model_1_Residential Broadband Financial Projection Model v8 Tier 3_final7.201" xfId="906" xr:uid="{00000000-0005-0000-0000-0000B8030000}"/>
    <cellStyle name="—_GS_Balance_Maxis_Model_1_Residential Broadband Financial Projection Model v8 Tier 3_Residential Broadband Financial Projection Model v14" xfId="210" xr:uid="{00000000-0005-0000-0000-000000010000}"/>
    <cellStyle name="—_GS_Balance_Maxis_Model_1_Residential Broadband Financial Projection Model v8 Tier 3_Residential Broadband Financial Projection Model v14.3" xfId="907" xr:uid="{00000000-0005-0000-0000-0000B9030000}"/>
    <cellStyle name="—_GS_Balance_Maxis_Model_1_Residential Broadband Financial Projection Model v8 Tier 3_Residential Broadband Financial Projection Model v14.3_final7.16" xfId="221" xr:uid="{00000000-0005-0000-0000-00000B010000}"/>
    <cellStyle name="—_GS_Balance_Maxis_Model_1_Residential Broadband Financial Projection Model v8 Tier 3_Residential Broadband Financial Projection Model v14.3_final7.201" xfId="517" xr:uid="{00000000-0005-0000-0000-000033020000}"/>
    <cellStyle name="—_GS_Balance_Maxis_Model_1_Residential Broadband Financial Projection Model v8 Tier 3_Residential Broadband Financial Projection Model v14_final7.16" xfId="138" xr:uid="{00000000-0005-0000-0000-0000B8000000}"/>
    <cellStyle name="—_GS_Balance_Maxis_Model_1_Residential Broadband Financial Projection Model v8 Tier 3_Residential Broadband Financial Projection Model v14_final7.201" xfId="611" xr:uid="{00000000-0005-0000-0000-000091020000}"/>
    <cellStyle name="—_GS_Cash " xfId="250" xr:uid="{00000000-0005-0000-0000-000028010000}"/>
    <cellStyle name="—_GS_Cash  (2)" xfId="912" xr:uid="{00000000-0005-0000-0000-0000BE030000}"/>
    <cellStyle name="—_GS_Cash  (2)_Maxis_Model_1" xfId="805" xr:uid="{00000000-0005-0000-0000-000053030000}"/>
    <cellStyle name="—_GS_Cash  (2)_Maxis_Model_1_final7.16" xfId="473" xr:uid="{00000000-0005-0000-0000-000007020000}"/>
    <cellStyle name="—_GS_Cash  (2)_Maxis_Model_1_final7.201" xfId="915" xr:uid="{00000000-0005-0000-0000-0000C1030000}"/>
    <cellStyle name="—_GS_Cash  (2)_Maxis_Model_1_Residential Broadband Financial Projection Model v8 Tier 1" xfId="917" xr:uid="{00000000-0005-0000-0000-0000C3030000}"/>
    <cellStyle name="—_GS_Cash  (2)_Maxis_Model_1_Residential Broadband Financial Projection Model v8 Tier 1_final7.16" xfId="530" xr:uid="{00000000-0005-0000-0000-000040020000}"/>
    <cellStyle name="—_GS_Cash  (2)_Maxis_Model_1_Residential Broadband Financial Projection Model v8 Tier 1_final7.201" xfId="225" xr:uid="{00000000-0005-0000-0000-00000F010000}"/>
    <cellStyle name="—_GS_Cash  (2)_Maxis_Model_1_Residential Broadband Financial Projection Model v8 Tier 1_Residential Broadband Financial Projection Model v14" xfId="448" xr:uid="{00000000-0005-0000-0000-0000EE010000}"/>
    <cellStyle name="—_GS_Cash  (2)_Maxis_Model_1_Residential Broadband Financial Projection Model v8 Tier 1_Residential Broadband Financial Projection Model v14.3" xfId="572" xr:uid="{00000000-0005-0000-0000-00006A020000}"/>
    <cellStyle name="—_GS_Cash  (2)_Maxis_Model_1_Residential Broadband Financial Projection Model v8 Tier 1_Residential Broadband Financial Projection Model v14.3_final7.16" xfId="186" xr:uid="{00000000-0005-0000-0000-0000E8000000}"/>
    <cellStyle name="—_GS_Cash  (2)_Maxis_Model_1_Residential Broadband Financial Projection Model v8 Tier 1_Residential Broadband Financial Projection Model v14.3_final7.201" xfId="918" xr:uid="{00000000-0005-0000-0000-0000C4030000}"/>
    <cellStyle name="—_GS_Cash  (2)_Maxis_Model_1_Residential Broadband Financial Projection Model v8 Tier 1_Residential Broadband Financial Projection Model v14_final7.16" xfId="922" xr:uid="{00000000-0005-0000-0000-0000C8030000}"/>
    <cellStyle name="—_GS_Cash  (2)_Maxis_Model_1_Residential Broadband Financial Projection Model v8 Tier 1_Residential Broadband Financial Projection Model v14_final7.201" xfId="237" xr:uid="{00000000-0005-0000-0000-00001B010000}"/>
    <cellStyle name="—_GS_Cash  (2)_Maxis_Model_1_Residential Broadband Financial Projection Model v8 Tier 2" xfId="924" xr:uid="{00000000-0005-0000-0000-0000CA030000}"/>
    <cellStyle name="—_GS_Cash  (2)_Maxis_Model_1_Residential Broadband Financial Projection Model v8 Tier 2_final7.16" xfId="785" xr:uid="{00000000-0005-0000-0000-00003F030000}"/>
    <cellStyle name="—_GS_Cash  (2)_Maxis_Model_1_Residential Broadband Financial Projection Model v8 Tier 2_final7.201" xfId="690" xr:uid="{00000000-0005-0000-0000-0000E0020000}"/>
    <cellStyle name="—_GS_Cash  (2)_Maxis_Model_1_Residential Broadband Financial Projection Model v8 Tier 2_Residential Broadband Financial Projection Model v14" xfId="618" xr:uid="{00000000-0005-0000-0000-000098020000}"/>
    <cellStyle name="—_GS_Cash  (2)_Maxis_Model_1_Residential Broadband Financial Projection Model v8 Tier 2_Residential Broadband Financial Projection Model v14.3" xfId="346" xr:uid="{00000000-0005-0000-0000-000088010000}"/>
    <cellStyle name="—_GS_Cash  (2)_Maxis_Model_1_Residential Broadband Financial Projection Model v8 Tier 2_Residential Broadband Financial Projection Model v14.3_final7.16" xfId="312" xr:uid="{00000000-0005-0000-0000-000066010000}"/>
    <cellStyle name="—_GS_Cash  (2)_Maxis_Model_1_Residential Broadband Financial Projection Model v8 Tier 2_Residential Broadband Financial Projection Model v14.3_final7.201" xfId="927" xr:uid="{00000000-0005-0000-0000-0000CD030000}"/>
    <cellStyle name="—_GS_Cash  (2)_Maxis_Model_1_Residential Broadband Financial Projection Model v8 Tier 2_Residential Broadband Financial Projection Model v14_final7.16" xfId="929" xr:uid="{00000000-0005-0000-0000-0000CF030000}"/>
    <cellStyle name="—_GS_Cash  (2)_Maxis_Model_1_Residential Broadband Financial Projection Model v8 Tier 2_Residential Broadband Financial Projection Model v14_final7.201" xfId="482" xr:uid="{00000000-0005-0000-0000-000010020000}"/>
    <cellStyle name="—_GS_Cash  (2)_Maxis_Model_1_Residential Broadband Financial Projection Model v8 Tier 3" xfId="930" xr:uid="{00000000-0005-0000-0000-0000D0030000}"/>
    <cellStyle name="—_GS_Cash  (2)_Maxis_Model_1_Residential Broadband Financial Projection Model v8 Tier 3_final7.16" xfId="931" xr:uid="{00000000-0005-0000-0000-0000D1030000}"/>
    <cellStyle name="—_GS_Cash  (2)_Maxis_Model_1_Residential Broadband Financial Projection Model v8 Tier 3_final7.201" xfId="932" xr:uid="{00000000-0005-0000-0000-0000D2030000}"/>
    <cellStyle name="—_GS_Cash  (2)_Maxis_Model_1_Residential Broadband Financial Projection Model v8 Tier 3_Residential Broadband Financial Projection Model v14" xfId="933" xr:uid="{00000000-0005-0000-0000-0000D3030000}"/>
    <cellStyle name="—_GS_Cash  (2)_Maxis_Model_1_Residential Broadband Financial Projection Model v8 Tier 3_Residential Broadband Financial Projection Model v14.3" xfId="935" xr:uid="{00000000-0005-0000-0000-0000D5030000}"/>
    <cellStyle name="—_GS_Cash  (2)_Maxis_Model_1_Residential Broadband Financial Projection Model v8 Tier 3_Residential Broadband Financial Projection Model v14.3_final7.16" xfId="273" xr:uid="{00000000-0005-0000-0000-00003F010000}"/>
    <cellStyle name="—_GS_Cash  (2)_Maxis_Model_1_Residential Broadband Financial Projection Model v8 Tier 3_Residential Broadband Financial Projection Model v14.3_final7.201" xfId="937" xr:uid="{00000000-0005-0000-0000-0000D7030000}"/>
    <cellStyle name="—_GS_Cash  (2)_Maxis_Model_1_Residential Broadband Financial Projection Model v8 Tier 3_Residential Broadband Financial Projection Model v14_final7.16" xfId="936" xr:uid="{00000000-0005-0000-0000-0000D6030000}"/>
    <cellStyle name="—_GS_Cash  (2)_Maxis_Model_1_Residential Broadband Financial Projection Model v8 Tier 3_Residential Broadband Financial Projection Model v14_final7.201" xfId="147" xr:uid="{00000000-0005-0000-0000-0000C1000000}"/>
    <cellStyle name="—_GS_Cash _Maxis_Model_1" xfId="880" xr:uid="{00000000-0005-0000-0000-00009E030000}"/>
    <cellStyle name="—_GS_Cash _Maxis_Model_1_final7.16" xfId="938" xr:uid="{00000000-0005-0000-0000-0000D8030000}"/>
    <cellStyle name="—_GS_Cash _Maxis_Model_1_final7.201" xfId="816" xr:uid="{00000000-0005-0000-0000-00005E030000}"/>
    <cellStyle name="—_GS_Cash _Maxis_Model_1_Residential Broadband Financial Projection Model v8 Tier 1" xfId="940" xr:uid="{00000000-0005-0000-0000-0000DA030000}"/>
    <cellStyle name="—_GS_Cash _Maxis_Model_1_Residential Broadband Financial Projection Model v8 Tier 1_final7.16" xfId="942" xr:uid="{00000000-0005-0000-0000-0000DC030000}"/>
    <cellStyle name="—_GS_Cash _Maxis_Model_1_Residential Broadband Financial Projection Model v8 Tier 1_final7.201" xfId="786" xr:uid="{00000000-0005-0000-0000-000040030000}"/>
    <cellStyle name="—_GS_Cash _Maxis_Model_1_Residential Broadband Financial Projection Model v8 Tier 1_Residential Broadband Financial Projection Model v14" xfId="239" xr:uid="{00000000-0005-0000-0000-00001D010000}"/>
    <cellStyle name="—_GS_Cash _Maxis_Model_1_Residential Broadband Financial Projection Model v8 Tier 1_Residential Broadband Financial Projection Model v14.3" xfId="945" xr:uid="{00000000-0005-0000-0000-0000DF030000}"/>
    <cellStyle name="—_GS_Cash _Maxis_Model_1_Residential Broadband Financial Projection Model v8 Tier 1_Residential Broadband Financial Projection Model v14.3_final7.16" xfId="947" xr:uid="{00000000-0005-0000-0000-0000E1030000}"/>
    <cellStyle name="—_GS_Cash _Maxis_Model_1_Residential Broadband Financial Projection Model v8 Tier 1_Residential Broadband Financial Projection Model v14.3_final7.201" xfId="948" xr:uid="{00000000-0005-0000-0000-0000E2030000}"/>
    <cellStyle name="—_GS_Cash _Maxis_Model_1_Residential Broadband Financial Projection Model v8 Tier 1_Residential Broadband Financial Projection Model v14_final7.16" xfId="164" xr:uid="{00000000-0005-0000-0000-0000D2000000}"/>
    <cellStyle name="—_GS_Cash _Maxis_Model_1_Residential Broadband Financial Projection Model v8 Tier 1_Residential Broadband Financial Projection Model v14_final7.201" xfId="949" xr:uid="{00000000-0005-0000-0000-0000E3030000}"/>
    <cellStyle name="—_GS_Cash _Maxis_Model_1_Residential Broadband Financial Projection Model v8 Tier 2" xfId="951" xr:uid="{00000000-0005-0000-0000-0000E5030000}"/>
    <cellStyle name="—_GS_Cash _Maxis_Model_1_Residential Broadband Financial Projection Model v8 Tier 2_final7.16" xfId="953" xr:uid="{00000000-0005-0000-0000-0000E7030000}"/>
    <cellStyle name="—_GS_Cash _Maxis_Model_1_Residential Broadband Financial Projection Model v8 Tier 2_final7.201" xfId="954" xr:uid="{00000000-0005-0000-0000-0000E8030000}"/>
    <cellStyle name="—_GS_Cash _Maxis_Model_1_Residential Broadband Financial Projection Model v8 Tier 2_Residential Broadband Financial Projection Model v14" xfId="614" xr:uid="{00000000-0005-0000-0000-000094020000}"/>
    <cellStyle name="—_GS_Cash _Maxis_Model_1_Residential Broadband Financial Projection Model v8 Tier 2_Residential Broadband Financial Projection Model v14.3" xfId="658" xr:uid="{00000000-0005-0000-0000-0000C0020000}"/>
    <cellStyle name="—_GS_Cash _Maxis_Model_1_Residential Broadband Financial Projection Model v8 Tier 2_Residential Broadband Financial Projection Model v14.3_final7.16" xfId="726" xr:uid="{00000000-0005-0000-0000-000004030000}"/>
    <cellStyle name="—_GS_Cash _Maxis_Model_1_Residential Broadband Financial Projection Model v8 Tier 2_Residential Broadband Financial Projection Model v14.3_final7.201" xfId="266" xr:uid="{00000000-0005-0000-0000-000038010000}"/>
    <cellStyle name="—_GS_Cash _Maxis_Model_1_Residential Broadband Financial Projection Model v8 Tier 2_Residential Broadband Financial Projection Model v14_final7.16" xfId="398" xr:uid="{00000000-0005-0000-0000-0000BC010000}"/>
    <cellStyle name="—_GS_Cash _Maxis_Model_1_Residential Broadband Financial Projection Model v8 Tier 2_Residential Broadband Financial Projection Model v14_final7.201" xfId="168" xr:uid="{00000000-0005-0000-0000-0000D6000000}"/>
    <cellStyle name="—_GS_Cash _Maxis_Model_1_Residential Broadband Financial Projection Model v8 Tier 3" xfId="262" xr:uid="{00000000-0005-0000-0000-000034010000}"/>
    <cellStyle name="—_GS_Cash _Maxis_Model_1_Residential Broadband Financial Projection Model v8 Tier 3_final7.16" xfId="593" xr:uid="{00000000-0005-0000-0000-00007F020000}"/>
    <cellStyle name="—_GS_Cash _Maxis_Model_1_Residential Broadband Financial Projection Model v8 Tier 3_final7.201" xfId="217" xr:uid="{00000000-0005-0000-0000-000007010000}"/>
    <cellStyle name="—_GS_Cash _Maxis_Model_1_Residential Broadband Financial Projection Model v8 Tier 3_Residential Broadband Financial Projection Model v14" xfId="903" xr:uid="{00000000-0005-0000-0000-0000B5030000}"/>
    <cellStyle name="—_GS_Cash _Maxis_Model_1_Residential Broadband Financial Projection Model v8 Tier 3_Residential Broadband Financial Projection Model v14.3" xfId="955" xr:uid="{00000000-0005-0000-0000-0000E9030000}"/>
    <cellStyle name="—_GS_Cash _Maxis_Model_1_Residential Broadband Financial Projection Model v8 Tier 3_Residential Broadband Financial Projection Model v14.3_final7.16" xfId="956" xr:uid="{00000000-0005-0000-0000-0000EA030000}"/>
    <cellStyle name="—_GS_Cash _Maxis_Model_1_Residential Broadband Financial Projection Model v8 Tier 3_Residential Broadband Financial Projection Model v14.3_final7.201" xfId="232" xr:uid="{00000000-0005-0000-0000-000016010000}"/>
    <cellStyle name="—_GS_Cash _Maxis_Model_1_Residential Broadband Financial Projection Model v8 Tier 3_Residential Broadband Financial Projection Model v14_final7.16" xfId="331" xr:uid="{00000000-0005-0000-0000-000079010000}"/>
    <cellStyle name="—_GS_Cash _Maxis_Model_1_Residential Broadband Financial Projection Model v8 Tier 3_Residential Broadband Financial Projection Model v14_final7.201" xfId="755" xr:uid="{00000000-0005-0000-0000-000021030000}"/>
    <cellStyle name="—_GS_DCF" xfId="321" xr:uid="{00000000-0005-0000-0000-00006F010000}"/>
    <cellStyle name="—_GS_DCF_Maxis_Model_1" xfId="282" xr:uid="{00000000-0005-0000-0000-000048010000}"/>
    <cellStyle name="—_GS_DCF_Maxis_Model_1_final7.16" xfId="421" xr:uid="{00000000-0005-0000-0000-0000D3010000}"/>
    <cellStyle name="—_GS_DCF_Maxis_Model_1_final7.201" xfId="957" xr:uid="{00000000-0005-0000-0000-0000EB030000}"/>
    <cellStyle name="—_GS_DCF_Maxis_Model_1_Residential Broadband Financial Projection Model v8 Tier 1" xfId="916" xr:uid="{00000000-0005-0000-0000-0000C2030000}"/>
    <cellStyle name="—_GS_DCF_Maxis_Model_1_Residential Broadband Financial Projection Model v8 Tier 1_final7.16" xfId="958" xr:uid="{00000000-0005-0000-0000-0000EC030000}"/>
    <cellStyle name="—_GS_DCF_Maxis_Model_1_Residential Broadband Financial Projection Model v8 Tier 1_final7.201" xfId="960" xr:uid="{00000000-0005-0000-0000-0000EE030000}"/>
    <cellStyle name="—_GS_DCF_Maxis_Model_1_Residential Broadband Financial Projection Model v8 Tier 1_Residential Broadband Financial Projection Model v14" xfId="57" xr:uid="{00000000-0005-0000-0000-00004C000000}"/>
    <cellStyle name="—_GS_DCF_Maxis_Model_1_Residential Broadband Financial Projection Model v8 Tier 1_Residential Broadband Financial Projection Model v14.3" xfId="310" xr:uid="{00000000-0005-0000-0000-000064010000}"/>
    <cellStyle name="—_GS_DCF_Maxis_Model_1_Residential Broadband Financial Projection Model v8 Tier 1_Residential Broadband Financial Projection Model v14.3_final7.16" xfId="961" xr:uid="{00000000-0005-0000-0000-0000EF030000}"/>
    <cellStyle name="—_GS_DCF_Maxis_Model_1_Residential Broadband Financial Projection Model v8 Tier 1_Residential Broadband Financial Projection Model v14.3_final7.201" xfId="645" xr:uid="{00000000-0005-0000-0000-0000B3020000}"/>
    <cellStyle name="—_GS_DCF_Maxis_Model_1_Residential Broadband Financial Projection Model v8 Tier 1_Residential Broadband Financial Projection Model v14_final7.16" xfId="962" xr:uid="{00000000-0005-0000-0000-0000F0030000}"/>
    <cellStyle name="—_GS_DCF_Maxis_Model_1_Residential Broadband Financial Projection Model v8 Tier 1_Residential Broadband Financial Projection Model v14_final7.201" xfId="891" xr:uid="{00000000-0005-0000-0000-0000A9030000}"/>
    <cellStyle name="—_GS_DCF_Maxis_Model_1_Residential Broadband Financial Projection Model v8 Tier 2" xfId="320" xr:uid="{00000000-0005-0000-0000-00006E010000}"/>
    <cellStyle name="—_GS_DCF_Maxis_Model_1_Residential Broadband Financial Projection Model v8 Tier 2_final7.16" xfId="742" xr:uid="{00000000-0005-0000-0000-000014030000}"/>
    <cellStyle name="—_GS_DCF_Maxis_Model_1_Residential Broadband Financial Projection Model v8 Tier 2_final7.201" xfId="136" xr:uid="{00000000-0005-0000-0000-0000B6000000}"/>
    <cellStyle name="—_GS_DCF_Maxis_Model_1_Residential Broadband Financial Projection Model v8 Tier 2_Residential Broadband Financial Projection Model v14" xfId="963" xr:uid="{00000000-0005-0000-0000-0000F1030000}"/>
    <cellStyle name="—_GS_DCF_Maxis_Model_1_Residential Broadband Financial Projection Model v8 Tier 2_Residential Broadband Financial Projection Model v14.3" xfId="966" xr:uid="{00000000-0005-0000-0000-0000F4030000}"/>
    <cellStyle name="—_GS_DCF_Maxis_Model_1_Residential Broadband Financial Projection Model v8 Tier 2_Residential Broadband Financial Projection Model v14.3_final7.16" xfId="968" xr:uid="{00000000-0005-0000-0000-0000F6030000}"/>
    <cellStyle name="—_GS_DCF_Maxis_Model_1_Residential Broadband Financial Projection Model v8 Tier 2_Residential Broadband Financial Projection Model v14.3_final7.201" xfId="686" xr:uid="{00000000-0005-0000-0000-0000DC020000}"/>
    <cellStyle name="—_GS_DCF_Maxis_Model_1_Residential Broadband Financial Projection Model v8 Tier 2_Residential Broadband Financial Projection Model v14_final7.16" xfId="430" xr:uid="{00000000-0005-0000-0000-0000DC010000}"/>
    <cellStyle name="—_GS_DCF_Maxis_Model_1_Residential Broadband Financial Projection Model v8 Tier 2_Residential Broadband Financial Projection Model v14_final7.201" xfId="620" xr:uid="{00000000-0005-0000-0000-00009A020000}"/>
    <cellStyle name="—_GS_DCF_Maxis_Model_1_Residential Broadband Financial Projection Model v8 Tier 3" xfId="969" xr:uid="{00000000-0005-0000-0000-0000F7030000}"/>
    <cellStyle name="—_GS_DCF_Maxis_Model_1_Residential Broadband Financial Projection Model v8 Tier 3_final7.16" xfId="971" xr:uid="{00000000-0005-0000-0000-0000F9030000}"/>
    <cellStyle name="—_GS_DCF_Maxis_Model_1_Residential Broadband Financial Projection Model v8 Tier 3_final7.201" xfId="975" xr:uid="{00000000-0005-0000-0000-0000FD030000}"/>
    <cellStyle name="—_GS_DCF_Maxis_Model_1_Residential Broadband Financial Projection Model v8 Tier 3_Residential Broadband Financial Projection Model v14" xfId="680" xr:uid="{00000000-0005-0000-0000-0000D6020000}"/>
    <cellStyle name="—_GS_DCF_Maxis_Model_1_Residential Broadband Financial Projection Model v8 Tier 3_Residential Broadband Financial Projection Model v14.3" xfId="163" xr:uid="{00000000-0005-0000-0000-0000D1000000}"/>
    <cellStyle name="—_GS_DCF_Maxis_Model_1_Residential Broadband Financial Projection Model v8 Tier 3_Residential Broadband Financial Projection Model v14.3_final7.16" xfId="977" xr:uid="{00000000-0005-0000-0000-0000FF030000}"/>
    <cellStyle name="—_GS_DCF_Maxis_Model_1_Residential Broadband Financial Projection Model v8 Tier 3_Residential Broadband Financial Projection Model v14.3_final7.201" xfId="978" xr:uid="{00000000-0005-0000-0000-000000040000}"/>
    <cellStyle name="—_GS_DCF_Maxis_Model_1_Residential Broadband Financial Projection Model v8 Tier 3_Residential Broadband Financial Projection Model v14_final7.16" xfId="980" xr:uid="{00000000-0005-0000-0000-000002040000}"/>
    <cellStyle name="—_GS_DCF_Maxis_Model_1_Residential Broadband Financial Projection Model v8 Tier 3_Residential Broadband Financial Projection Model v14_final7.201" xfId="105" xr:uid="{00000000-0005-0000-0000-00008F000000}"/>
    <cellStyle name="—_GS_PNL" xfId="466" xr:uid="{00000000-0005-0000-0000-000000020000}"/>
    <cellStyle name="—_GS_PNL_Maxis_Model_1" xfId="981" xr:uid="{00000000-0005-0000-0000-000003040000}"/>
    <cellStyle name="—_GS_PNL_Maxis_Model_1_final7.16" xfId="416" xr:uid="{00000000-0005-0000-0000-0000CE010000}"/>
    <cellStyle name="—_GS_PNL_Maxis_Model_1_final7.201" xfId="114" xr:uid="{00000000-0005-0000-0000-00009B000000}"/>
    <cellStyle name="—_GS_PNL_Maxis_Model_1_Residential Broadband Financial Projection Model v8 Tier 1" xfId="216" xr:uid="{00000000-0005-0000-0000-000006010000}"/>
    <cellStyle name="—_GS_PNL_Maxis_Model_1_Residential Broadband Financial Projection Model v8 Tier 1_final7.16" xfId="983" xr:uid="{00000000-0005-0000-0000-000005040000}"/>
    <cellStyle name="—_GS_PNL_Maxis_Model_1_Residential Broadband Financial Projection Model v8 Tier 1_final7.201" xfId="336" xr:uid="{00000000-0005-0000-0000-00007E010000}"/>
    <cellStyle name="—_GS_PNL_Maxis_Model_1_Residential Broadband Financial Projection Model v8 Tier 1_Residential Broadband Financial Projection Model v14" xfId="846" xr:uid="{00000000-0005-0000-0000-00007C030000}"/>
    <cellStyle name="—_GS_PNL_Maxis_Model_1_Residential Broadband Financial Projection Model v8 Tier 1_Residential Broadband Financial Projection Model v14.3" xfId="985" xr:uid="{00000000-0005-0000-0000-000007040000}"/>
    <cellStyle name="—_GS_PNL_Maxis_Model_1_Residential Broadband Financial Projection Model v8 Tier 1_Residential Broadband Financial Projection Model v14.3_final7.16" xfId="987" xr:uid="{00000000-0005-0000-0000-000009040000}"/>
    <cellStyle name="—_GS_PNL_Maxis_Model_1_Residential Broadband Financial Projection Model v8 Tier 1_Residential Broadband Financial Projection Model v14.3_final7.201" xfId="988" xr:uid="{00000000-0005-0000-0000-00000A040000}"/>
    <cellStyle name="—_GS_PNL_Maxis_Model_1_Residential Broadband Financial Projection Model v8 Tier 1_Residential Broadband Financial Projection Model v14_final7.16" xfId="674" xr:uid="{00000000-0005-0000-0000-0000D0020000}"/>
    <cellStyle name="—_GS_PNL_Maxis_Model_1_Residential Broadband Financial Projection Model v8 Tier 1_Residential Broadband Financial Projection Model v14_final7.201" xfId="569" xr:uid="{00000000-0005-0000-0000-000067020000}"/>
    <cellStyle name="—_GS_PNL_Maxis_Model_1_Residential Broadband Financial Projection Model v8 Tier 2" xfId="990" xr:uid="{00000000-0005-0000-0000-00000C040000}"/>
    <cellStyle name="—_GS_PNL_Maxis_Model_1_Residential Broadband Financial Projection Model v8 Tier 2_final7.16" xfId="992" xr:uid="{00000000-0005-0000-0000-00000E040000}"/>
    <cellStyle name="—_GS_PNL_Maxis_Model_1_Residential Broadband Financial Projection Model v8 Tier 2_final7.201" xfId="993" xr:uid="{00000000-0005-0000-0000-00000F040000}"/>
    <cellStyle name="—_GS_PNL_Maxis_Model_1_Residential Broadband Financial Projection Model v8 Tier 2_Residential Broadband Financial Projection Model v14" xfId="683" xr:uid="{00000000-0005-0000-0000-0000D9020000}"/>
    <cellStyle name="—_GS_PNL_Maxis_Model_1_Residential Broadband Financial Projection Model v8 Tier 2_Residential Broadband Financial Projection Model v14.3" xfId="995" xr:uid="{00000000-0005-0000-0000-000011040000}"/>
    <cellStyle name="—_GS_PNL_Maxis_Model_1_Residential Broadband Financial Projection Model v8 Tier 2_Residential Broadband Financial Projection Model v14.3_final7.16" xfId="498" xr:uid="{00000000-0005-0000-0000-000020020000}"/>
    <cellStyle name="—_GS_PNL_Maxis_Model_1_Residential Broadband Financial Projection Model v8 Tier 2_Residential Broadband Financial Projection Model v14.3_final7.201" xfId="999" xr:uid="{00000000-0005-0000-0000-000015040000}"/>
    <cellStyle name="—_GS_PNL_Maxis_Model_1_Residential Broadband Financial Projection Model v8 Tier 2_Residential Broadband Financial Projection Model v14_final7.16" xfId="858" xr:uid="{00000000-0005-0000-0000-000088030000}"/>
    <cellStyle name="—_GS_PNL_Maxis_Model_1_Residential Broadband Financial Projection Model v8 Tier 2_Residential Broadband Financial Projection Model v14_final7.201" xfId="1000" xr:uid="{00000000-0005-0000-0000-000016040000}"/>
    <cellStyle name="—_GS_PNL_Maxis_Model_1_Residential Broadband Financial Projection Model v8 Tier 3" xfId="1001" xr:uid="{00000000-0005-0000-0000-000017040000}"/>
    <cellStyle name="—_GS_PNL_Maxis_Model_1_Residential Broadband Financial Projection Model v8 Tier 3_final7.16" xfId="1005" xr:uid="{00000000-0005-0000-0000-00001B040000}"/>
    <cellStyle name="—_GS_PNL_Maxis_Model_1_Residential Broadband Financial Projection Model v8 Tier 3_final7.201" xfId="1007" xr:uid="{00000000-0005-0000-0000-00001D040000}"/>
    <cellStyle name="—_GS_PNL_Maxis_Model_1_Residential Broadband Financial Projection Model v8 Tier 3_Residential Broadband Financial Projection Model v14" xfId="1010" xr:uid="{00000000-0005-0000-0000-000020040000}"/>
    <cellStyle name="—_GS_PNL_Maxis_Model_1_Residential Broadband Financial Projection Model v8 Tier 3_Residential Broadband Financial Projection Model v14.3" xfId="1012" xr:uid="{00000000-0005-0000-0000-000022040000}"/>
    <cellStyle name="—_GS_PNL_Maxis_Model_1_Residential Broadband Financial Projection Model v8 Tier 3_Residential Broadband Financial Projection Model v14.3_final7.16" xfId="1013" xr:uid="{00000000-0005-0000-0000-000023040000}"/>
    <cellStyle name="—_GS_PNL_Maxis_Model_1_Residential Broadband Financial Projection Model v8 Tier 3_Residential Broadband Financial Projection Model v14.3_final7.201" xfId="1017" xr:uid="{00000000-0005-0000-0000-000027040000}"/>
    <cellStyle name="—_GS_PNL_Maxis_Model_1_Residential Broadband Financial Projection Model v8 Tier 3_Residential Broadband Financial Projection Model v14_final7.16" xfId="810" xr:uid="{00000000-0005-0000-0000-000058030000}"/>
    <cellStyle name="—_GS_PNL_Maxis_Model_1_Residential Broadband Financial Projection Model v8 Tier 3_Residential Broadband Financial Projection Model v14_final7.201" xfId="1019" xr:uid="{00000000-0005-0000-0000-000029040000}"/>
    <cellStyle name="_Heading" xfId="972" xr:uid="{00000000-0005-0000-0000-0000FA030000}"/>
    <cellStyle name="_Headline" xfId="50" xr:uid="{00000000-0005-0000-0000-000043000000}"/>
    <cellStyle name="_Highlight" xfId="1022" xr:uid="{00000000-0005-0000-0000-00002C040000}"/>
    <cellStyle name="_HQ-20050621" xfId="166" xr:uid="{00000000-0005-0000-0000-0000D4000000}"/>
    <cellStyle name="_IAS Adjustments011231" xfId="1023" xr:uid="{00000000-0005-0000-0000-00002D040000}"/>
    <cellStyle name="_IAS Adjustments011231_CCB.Dec03AuditPack.GL.V2" xfId="1024" xr:uid="{00000000-0005-0000-0000-00002E040000}"/>
    <cellStyle name="_IAS Adjustments011231_CCB.GLAudit Package.040114" xfId="997" xr:uid="{00000000-0005-0000-0000-000013040000}"/>
    <cellStyle name="_IAS Adjustments011231_CCB.GLAudit Package.040114_CCB.Dec03AuditPack.GL.V2" xfId="1025" xr:uid="{00000000-0005-0000-0000-00002F040000}"/>
    <cellStyle name="_IAS Adjustments011231_CCB.HO.New TB template.CCB PRC IAS Sorting.040223 trial run" xfId="7" xr:uid="{00000000-0005-0000-0000-000008000000}"/>
    <cellStyle name="_IAS Adjustments011231_CCB.HO.New TB template.CCB PRC IAS Sorting.040223 trial run_CCB.Dec03AuditPack.GL.V2" xfId="1026" xr:uid="{00000000-0005-0000-0000-000030040000}"/>
    <cellStyle name="_IAS Adjustments011231_CCB.HO.New TB template.IAS Sorting.040210" xfId="1028" xr:uid="{00000000-0005-0000-0000-000032040000}"/>
    <cellStyle name="_IAS Adjustments011231_CCB.HO.New TB template.IAS Sorting.040210_CCB.Dec03AuditPack.GL.V2" xfId="1029" xr:uid="{00000000-0005-0000-0000-000033040000}"/>
    <cellStyle name="_IAS Adjustments011231_CCB.HO.New TB template.PRC Sorting.040210" xfId="821" xr:uid="{00000000-0005-0000-0000-000063030000}"/>
    <cellStyle name="_IAS Adjustments011231_CCB.HO.New TB template.PRC Sorting.040210_CCB.Dec03AuditPack.GL.V2" xfId="825" xr:uid="{00000000-0005-0000-0000-000067030000}"/>
    <cellStyle name="_IAS Adjustments021231" xfId="1031" xr:uid="{00000000-0005-0000-0000-000035040000}"/>
    <cellStyle name="_IAS Adjustments021231_CCB.Dec03AuditPack.GL.V2" xfId="1032" xr:uid="{00000000-0005-0000-0000-000036040000}"/>
    <cellStyle name="_IAS Adjustments021231_CCB.GLAudit Package.040114" xfId="1035" xr:uid="{00000000-0005-0000-0000-000039040000}"/>
    <cellStyle name="_IAS Adjustments021231_CCB.GLAudit Package.040114_CCB.Dec03AuditPack.GL.V2" xfId="276" xr:uid="{00000000-0005-0000-0000-000042010000}"/>
    <cellStyle name="_IAS Adjustments021231_CCB.HO.New TB template.CCB PRC IAS Sorting.040223 trial run" xfId="687" xr:uid="{00000000-0005-0000-0000-0000DD020000}"/>
    <cellStyle name="_IAS Adjustments021231_CCB.HO.New TB template.CCB PRC IAS Sorting.040223 trial run_CCB.Dec03AuditPack.GL.V2" xfId="1037" xr:uid="{00000000-0005-0000-0000-00003B040000}"/>
    <cellStyle name="_IAS Adjustments021231_CCB.HO.New TB template.IAS Sorting.040210" xfId="1038" xr:uid="{00000000-0005-0000-0000-00003C040000}"/>
    <cellStyle name="_IAS Adjustments021231_CCB.HO.New TB template.IAS Sorting.040210_CCB.Dec03AuditPack.GL.V2" xfId="1041" xr:uid="{00000000-0005-0000-0000-00003F040000}"/>
    <cellStyle name="_IAS Adjustments021231_CCB.HO.New TB template.PRC Sorting.040210" xfId="1044" xr:uid="{00000000-0005-0000-0000-000042040000}"/>
    <cellStyle name="_IAS Adjustments021231_CCB.HO.New TB template.PRC Sorting.040210_CCB.Dec03AuditPack.GL.V2" xfId="261" xr:uid="{00000000-0005-0000-0000-000033010000}"/>
    <cellStyle name="_IAS Adjustments030630" xfId="630" xr:uid="{00000000-0005-0000-0000-0000A4020000}"/>
    <cellStyle name="_IAS Adjustments030630_CCB.Dec03AuditPack.GL.V2" xfId="73" xr:uid="{00000000-0005-0000-0000-000064000000}"/>
    <cellStyle name="_IAS Adjustments030630_CCB.GLAudit Package.040114" xfId="1046" xr:uid="{00000000-0005-0000-0000-000044040000}"/>
    <cellStyle name="_IAS Adjustments030630_CCB.GLAudit Package.040114_CCB.Dec03AuditPack.GL.V2" xfId="1047" xr:uid="{00000000-0005-0000-0000-000045040000}"/>
    <cellStyle name="_IAS Adjustments030630_CCB.HO.New TB template.CCB PRC IAS Sorting.040223 trial run" xfId="455" xr:uid="{00000000-0005-0000-0000-0000F5010000}"/>
    <cellStyle name="_IAS Adjustments030630_CCB.HO.New TB template.CCB PRC IAS Sorting.040223 trial run_CCB.Dec03AuditPack.GL.V2" xfId="919" xr:uid="{00000000-0005-0000-0000-0000C5030000}"/>
    <cellStyle name="_IAS Adjustments030630_CCB.HO.New TB template.IAS Sorting.040210" xfId="1049" xr:uid="{00000000-0005-0000-0000-000047040000}"/>
    <cellStyle name="_IAS Adjustments030630_CCB.HO.New TB template.IAS Sorting.040210_CCB.Dec03AuditPack.GL.V2" xfId="269" xr:uid="{00000000-0005-0000-0000-00003B010000}"/>
    <cellStyle name="_IAS Adjustments030630_CCB.HO.New TB template.PRC Sorting.040210" xfId="1050" xr:uid="{00000000-0005-0000-0000-000048040000}"/>
    <cellStyle name="_IAS Adjustments030630_CCB.HO.New TB template.PRC Sorting.040210_CCB.Dec03AuditPack.GL.V2" xfId="118" xr:uid="{00000000-0005-0000-0000-0000A1000000}"/>
    <cellStyle name="_KPMG original version" xfId="1051" xr:uid="{00000000-0005-0000-0000-000049040000}"/>
    <cellStyle name="_KPMG original version_(中企华)审计评估联合申报明细表.V1" xfId="191" xr:uid="{00000000-0005-0000-0000-0000ED000000}"/>
    <cellStyle name="_KPMG original version_附表1-审计评估联合申报明细表630新" xfId="1052" xr:uid="{00000000-0005-0000-0000-00004A040000}"/>
    <cellStyle name="_KPMG original version_附件1：审计评估联合申报明细表" xfId="964" xr:uid="{00000000-0005-0000-0000-0000F2030000}"/>
    <cellStyle name="_KPMG original version_评估明细表(新准则)电力" xfId="381" xr:uid="{00000000-0005-0000-0000-0000AB010000}"/>
    <cellStyle name="_KPMG original version_评估明细表(新准则)电力0630" xfId="179" xr:uid="{00000000-0005-0000-0000-0000E1000000}"/>
    <cellStyle name="_KPMG original version_审计评估联合申报明细表－GG" xfId="1053" xr:uid="{00000000-0005-0000-0000-00004B040000}"/>
    <cellStyle name="_long term loan - others 300504" xfId="70" xr:uid="{00000000-0005-0000-0000-000060000000}"/>
    <cellStyle name="_long term loan - others 300504_(中企华)审计评估联合申报明细表.V1" xfId="1054" xr:uid="{00000000-0005-0000-0000-00004C040000}"/>
    <cellStyle name="_long term loan - others 300504_KPMG original version" xfId="1055" xr:uid="{00000000-0005-0000-0000-00004D040000}"/>
    <cellStyle name="_long term loan - others 300504_KPMG original version_(中企华)审计评估联合申报明细表.V1" xfId="590" xr:uid="{00000000-0005-0000-0000-00007C020000}"/>
    <cellStyle name="_long term loan - others 300504_KPMG original version_附表1-审计评估联合申报明细表630新" xfId="491" xr:uid="{00000000-0005-0000-0000-000019020000}"/>
    <cellStyle name="_long term loan - others 300504_KPMG original version_附件1：审计评估联合申报明细表" xfId="1056" xr:uid="{00000000-0005-0000-0000-00004E040000}"/>
    <cellStyle name="_long term loan - others 300504_KPMG original version_评估明细表(新准则)电力" xfId="1057" xr:uid="{00000000-0005-0000-0000-00004F040000}"/>
    <cellStyle name="_long term loan - others 300504_KPMG original version_评估明细表(新准则)电力0630" xfId="1059" xr:uid="{00000000-0005-0000-0000-000051040000}"/>
    <cellStyle name="_long term loan - others 300504_KPMG original version_审计评估联合申报明细表－GG" xfId="577" xr:uid="{00000000-0005-0000-0000-00006F020000}"/>
    <cellStyle name="_long term loan - others 300504_Shenhua PBC package 050530" xfId="1061" xr:uid="{00000000-0005-0000-0000-000053040000}"/>
    <cellStyle name="_long term loan - others 300504_Shenhua PBC package 050530_(中企华)审计评估联合申报明细表.V1" xfId="1062" xr:uid="{00000000-0005-0000-0000-000054040000}"/>
    <cellStyle name="_long term loan - others 300504_Shenhua PBC package 050530_附表1-审计评估联合申报明细表630新" xfId="1064" xr:uid="{00000000-0005-0000-0000-000056040000}"/>
    <cellStyle name="_long term loan - others 300504_Shenhua PBC package 050530_附件1：审计评估联合申报明细表" xfId="155" xr:uid="{00000000-0005-0000-0000-0000C9000000}"/>
    <cellStyle name="_long term loan - others 300504_Shenhua PBC package 050530_评估明细表(新准则)电力" xfId="1066" xr:uid="{00000000-0005-0000-0000-000058040000}"/>
    <cellStyle name="_long term loan - others 300504_Shenhua PBC package 050530_评估明细表(新准则)电力0630" xfId="626" xr:uid="{00000000-0005-0000-0000-0000A0020000}"/>
    <cellStyle name="_long term loan - others 300504_Shenhua PBC package 050530_审计评估联合申报明细表－GG" xfId="1067" xr:uid="{00000000-0005-0000-0000-000059040000}"/>
    <cellStyle name="_long term loan - others 300504_附表1-审计评估联合申报明细表630新" xfId="875" xr:uid="{00000000-0005-0000-0000-000099030000}"/>
    <cellStyle name="_long term loan - others 300504_附件1：审计评估联合申报明细表" xfId="1068" xr:uid="{00000000-0005-0000-0000-00005A040000}"/>
    <cellStyle name="_long term loan - others 300504_评估明细表(新准则)电力" xfId="1069" xr:uid="{00000000-0005-0000-0000-00005B040000}"/>
    <cellStyle name="_long term loan - others 300504_评估明细表(新准则)电力0630" xfId="1071" xr:uid="{00000000-0005-0000-0000-00005D040000}"/>
    <cellStyle name="_long term loan - others 300504_审计调查表.V3" xfId="1072" xr:uid="{00000000-0005-0000-0000-00005E040000}"/>
    <cellStyle name="_long term loan - others 300504_审计评估联合申报明细表－GG" xfId="1074" xr:uid="{00000000-0005-0000-0000-000060040000}"/>
    <cellStyle name="_Maping -cost from Tiger" xfId="391" xr:uid="{00000000-0005-0000-0000-0000B5010000}"/>
    <cellStyle name="—_Maxis_Model_1" xfId="1075" xr:uid="{00000000-0005-0000-0000-000061040000}"/>
    <cellStyle name="—_Maxis_Model_1_final7.16" xfId="154" xr:uid="{00000000-0005-0000-0000-0000C8000000}"/>
    <cellStyle name="—_Maxis_Model_1_final7.201" xfId="1076" xr:uid="{00000000-0005-0000-0000-000062040000}"/>
    <cellStyle name="—_Maxis_Model_1_Residential Broadband Financial Projection Model v8 Tier 1" xfId="1073" xr:uid="{00000000-0005-0000-0000-00005F040000}"/>
    <cellStyle name="—_Maxis_Model_1_Residential Broadband Financial Projection Model v8 Tier 1_final7.16" xfId="678" xr:uid="{00000000-0005-0000-0000-0000D4020000}"/>
    <cellStyle name="—_Maxis_Model_1_Residential Broadband Financial Projection Model v8 Tier 1_final7.201" xfId="1078" xr:uid="{00000000-0005-0000-0000-000064040000}"/>
    <cellStyle name="—_Maxis_Model_1_Residential Broadband Financial Projection Model v8 Tier 1_Residential Broadband Financial Projection Model v14" xfId="1079" xr:uid="{00000000-0005-0000-0000-000065040000}"/>
    <cellStyle name="—_Maxis_Model_1_Residential Broadband Financial Projection Model v8 Tier 1_Residential Broadband Financial Projection Model v14.3" xfId="1080" xr:uid="{00000000-0005-0000-0000-000066040000}"/>
    <cellStyle name="—_Maxis_Model_1_Residential Broadband Financial Projection Model v8 Tier 1_Residential Broadband Financial Projection Model v14.3_final7.16" xfId="1081" xr:uid="{00000000-0005-0000-0000-000067040000}"/>
    <cellStyle name="—_Maxis_Model_1_Residential Broadband Financial Projection Model v8 Tier 1_Residential Broadband Financial Projection Model v14.3_final7.201" xfId="272" xr:uid="{00000000-0005-0000-0000-00003E010000}"/>
    <cellStyle name="—_Maxis_Model_1_Residential Broadband Financial Projection Model v8 Tier 1_Residential Broadband Financial Projection Model v14_final7.16" xfId="1027" xr:uid="{00000000-0005-0000-0000-000031040000}"/>
    <cellStyle name="—_Maxis_Model_1_Residential Broadband Financial Projection Model v8 Tier 1_Residential Broadband Financial Projection Model v14_final7.201" xfId="170" xr:uid="{00000000-0005-0000-0000-0000D8000000}"/>
    <cellStyle name="—_Maxis_Model_1_Residential Broadband Financial Projection Model v8 Tier 2" xfId="264" xr:uid="{00000000-0005-0000-0000-000036010000}"/>
    <cellStyle name="—_Maxis_Model_1_Residential Broadband Financial Projection Model v8 Tier 2_final7.16" xfId="596" xr:uid="{00000000-0005-0000-0000-000082020000}"/>
    <cellStyle name="—_Maxis_Model_1_Residential Broadband Financial Projection Model v8 Tier 2_final7.201" xfId="1082" xr:uid="{00000000-0005-0000-0000-000068040000}"/>
    <cellStyle name="—_Maxis_Model_1_Residential Broadband Financial Projection Model v8 Tier 2_Residential Broadband Financial Projection Model v14" xfId="822" xr:uid="{00000000-0005-0000-0000-000064030000}"/>
    <cellStyle name="—_Maxis_Model_1_Residential Broadband Financial Projection Model v8 Tier 2_Residential Broadband Financial Projection Model v14.3" xfId="445" xr:uid="{00000000-0005-0000-0000-0000EB010000}"/>
    <cellStyle name="—_Maxis_Model_1_Residential Broadband Financial Projection Model v8 Tier 2_Residential Broadband Financial Projection Model v14.3_final7.16" xfId="920" xr:uid="{00000000-0005-0000-0000-0000C6030000}"/>
    <cellStyle name="—_Maxis_Model_1_Residential Broadband Financial Projection Model v8 Tier 2_Residential Broadband Financial Projection Model v14.3_final7.201" xfId="235" xr:uid="{00000000-0005-0000-0000-000019010000}"/>
    <cellStyle name="—_Maxis_Model_1_Residential Broadband Financial Projection Model v8 Tier 2_Residential Broadband Financial Projection Model v14_final7.16" xfId="1043" xr:uid="{00000000-0005-0000-0000-000041040000}"/>
    <cellStyle name="—_Maxis_Model_1_Residential Broadband Financial Projection Model v8 Tier 2_Residential Broadband Financial Projection Model v14_final7.201" xfId="1083" xr:uid="{00000000-0005-0000-0000-000069040000}"/>
    <cellStyle name="—_Maxis_Model_1_Residential Broadband Financial Projection Model v8 Tier 3" xfId="1085" xr:uid="{00000000-0005-0000-0000-00006B040000}"/>
    <cellStyle name="—_Maxis_Model_1_Residential Broadband Financial Projection Model v8 Tier 3_final7.16" xfId="283" xr:uid="{00000000-0005-0000-0000-000049010000}"/>
    <cellStyle name="—_Maxis_Model_1_Residential Broadband Financial Projection Model v8 Tier 3_final7.201" xfId="509" xr:uid="{00000000-0005-0000-0000-00002B020000}"/>
    <cellStyle name="—_Maxis_Model_1_Residential Broadband Financial Projection Model v8 Tier 3_Residential Broadband Financial Projection Model v14" xfId="976" xr:uid="{00000000-0005-0000-0000-0000FE030000}"/>
    <cellStyle name="—_Maxis_Model_1_Residential Broadband Financial Projection Model v8 Tier 3_Residential Broadband Financial Projection Model v14.3" xfId="230" xr:uid="{00000000-0005-0000-0000-000014010000}"/>
    <cellStyle name="—_Maxis_Model_1_Residential Broadband Financial Projection Model v8 Tier 3_Residential Broadband Financial Projection Model v14.3_final7.16" xfId="946" xr:uid="{00000000-0005-0000-0000-0000E0030000}"/>
    <cellStyle name="—_Maxis_Model_1_Residential Broadband Financial Projection Model v8 Tier 3_Residential Broadband Financial Projection Model v14.3_final7.201" xfId="594" xr:uid="{00000000-0005-0000-0000-000080020000}"/>
    <cellStyle name="—_Maxis_Model_1_Residential Broadband Financial Projection Model v8 Tier 3_Residential Broadband Financial Projection Model v14_final7.16" xfId="781" xr:uid="{00000000-0005-0000-0000-00003B030000}"/>
    <cellStyle name="—_Maxis_Model_1_Residential Broadband Financial Projection Model v8 Tier 3_Residential Broadband Financial Projection Model v14_final7.201" xfId="1086" xr:uid="{00000000-0005-0000-0000-00006C040000}"/>
    <cellStyle name="_Multiple" xfId="220" xr:uid="{00000000-0005-0000-0000-00000A010000}"/>
    <cellStyle name="_MultipleSpace" xfId="1088" xr:uid="{00000000-0005-0000-0000-00006E040000}"/>
    <cellStyle name="_norma1" xfId="638" xr:uid="{00000000-0005-0000-0000-0000AC020000}"/>
    <cellStyle name="_Part III.200406.Loan and Liabilities details.(Site Name)" xfId="1089" xr:uid="{00000000-0005-0000-0000-00006F040000}"/>
    <cellStyle name="_Part III.200406.Loan and Liabilities details.(Site Name)_(中企华)审计评估联合申报明细表.V1" xfId="424" xr:uid="{00000000-0005-0000-0000-0000D6010000}"/>
    <cellStyle name="_Part III.200406.Loan and Liabilities details.(Site Name)_KPMG original version" xfId="1091" xr:uid="{00000000-0005-0000-0000-000071040000}"/>
    <cellStyle name="_Part III.200406.Loan and Liabilities details.(Site Name)_KPMG original version_(中企华)审计评估联合申报明细表.V1" xfId="837" xr:uid="{00000000-0005-0000-0000-000073030000}"/>
    <cellStyle name="_Part III.200406.Loan and Liabilities details.(Site Name)_KPMG original version_附表1-审计评估联合申报明细表630新" xfId="1093" xr:uid="{00000000-0005-0000-0000-000073040000}"/>
    <cellStyle name="_Part III.200406.Loan and Liabilities details.(Site Name)_KPMG original version_附件1：审计评估联合申报明细表" xfId="1094" xr:uid="{00000000-0005-0000-0000-000074040000}"/>
    <cellStyle name="_Part III.200406.Loan and Liabilities details.(Site Name)_KPMG original version_评估明细表(新准则)电力" xfId="1097" xr:uid="{00000000-0005-0000-0000-000077040000}"/>
    <cellStyle name="_Part III.200406.Loan and Liabilities details.(Site Name)_KPMG original version_评估明细表(新准则)电力0630" xfId="828" xr:uid="{00000000-0005-0000-0000-00006A030000}"/>
    <cellStyle name="_Part III.200406.Loan and Liabilities details.(Site Name)_KPMG original version_审计评估联合申报明细表－GG" xfId="934" xr:uid="{00000000-0005-0000-0000-0000D4030000}"/>
    <cellStyle name="_Part III.200406.Loan and Liabilities details.(Site Name)_Shenhua PBC package 050530" xfId="104" xr:uid="{00000000-0005-0000-0000-00008E000000}"/>
    <cellStyle name="_Part III.200406.Loan and Liabilities details.(Site Name)_Shenhua PBC package 050530_(中企华)审计评估联合申报明细表.V1" xfId="437" xr:uid="{00000000-0005-0000-0000-0000E3010000}"/>
    <cellStyle name="_Part III.200406.Loan and Liabilities details.(Site Name)_Shenhua PBC package 050530_附表1-审计评估联合申报明细表630新" xfId="1099" xr:uid="{00000000-0005-0000-0000-000079040000}"/>
    <cellStyle name="_Part III.200406.Loan and Liabilities details.(Site Name)_Shenhua PBC package 050530_附件1：审计评估联合申报明细表" xfId="1100" xr:uid="{00000000-0005-0000-0000-00007A040000}"/>
    <cellStyle name="_Part III.200406.Loan and Liabilities details.(Site Name)_Shenhua PBC package 050530_评估明细表(新准则)电力" xfId="1103" xr:uid="{00000000-0005-0000-0000-00007D040000}"/>
    <cellStyle name="_Part III.200406.Loan and Liabilities details.(Site Name)_Shenhua PBC package 050530_评估明细表(新准则)电力0630" xfId="617" xr:uid="{00000000-0005-0000-0000-000097020000}"/>
    <cellStyle name="_Part III.200406.Loan and Liabilities details.(Site Name)_Shenhua PBC package 050530_审计评估联合申报明细表－GG" xfId="868" xr:uid="{00000000-0005-0000-0000-000092030000}"/>
    <cellStyle name="_Part III.200406.Loan and Liabilities details.(Site Name)_附表1-审计评估联合申报明细表630新" xfId="1104" xr:uid="{00000000-0005-0000-0000-00007E040000}"/>
    <cellStyle name="_Part III.200406.Loan and Liabilities details.(Site Name)_附件1：审计评估联合申报明细表" xfId="335" xr:uid="{00000000-0005-0000-0000-00007D010000}"/>
    <cellStyle name="_Part III.200406.Loan and Liabilities details.(Site Name)_评估明细表(新准则)电力" xfId="1108" xr:uid="{00000000-0005-0000-0000-000082040000}"/>
    <cellStyle name="_Part III.200406.Loan and Liabilities details.(Site Name)_评估明细表(新准则)电力0630" xfId="487" xr:uid="{00000000-0005-0000-0000-000015020000}"/>
    <cellStyle name="_Part III.200406.Loan and Liabilities details.(Site Name)_审计调查表.V3" xfId="1111" xr:uid="{00000000-0005-0000-0000-000085040000}"/>
    <cellStyle name="_Part III.200406.Loan and Liabilities details.(Site Name)_审计评估联合申报明细表－GG" xfId="1113" xr:uid="{00000000-0005-0000-0000-000087040000}"/>
    <cellStyle name="_PBC content" xfId="1114" xr:uid="{00000000-0005-0000-0000-000088040000}"/>
    <cellStyle name="_PBC-assets1" xfId="1115" xr:uid="{00000000-0005-0000-0000-000089040000}"/>
    <cellStyle name="_Percent" xfId="656" xr:uid="{00000000-0005-0000-0000-0000BE020000}"/>
    <cellStyle name="_PercentSpace" xfId="1102" xr:uid="{00000000-0005-0000-0000-00007C040000}"/>
    <cellStyle name="_PL" xfId="1116" xr:uid="{00000000-0005-0000-0000-00008A040000}"/>
    <cellStyle name="_PRC Adjustments 011231" xfId="1118" xr:uid="{00000000-0005-0000-0000-00008C040000}"/>
    <cellStyle name="_PRC Adjustments 011231_CCB.Dec03AuditPack.GL.V2" xfId="1119" xr:uid="{00000000-0005-0000-0000-00008D040000}"/>
    <cellStyle name="_PRC Adjustments 011231_CCB.GLAudit Package.040114" xfId="1120" xr:uid="{00000000-0005-0000-0000-00008E040000}"/>
    <cellStyle name="_PRC Adjustments 011231_CCB.GLAudit Package.040114_CCB.Dec03AuditPack.GL.V2" xfId="925" xr:uid="{00000000-0005-0000-0000-0000CB030000}"/>
    <cellStyle name="_PRC Adjustments 011231_CCB.HO.New TB template.CCB PRC IAS Sorting.040223 trial run" xfId="242" xr:uid="{00000000-0005-0000-0000-000020010000}"/>
    <cellStyle name="_PRC Adjustments 011231_CCB.HO.New TB template.CCB PRC IAS Sorting.040223 trial run_CCB.Dec03AuditPack.GL.V2" xfId="1084" xr:uid="{00000000-0005-0000-0000-00006A040000}"/>
    <cellStyle name="_PRC Adjustments 011231_CCB.HO.New TB template.IAS Sorting.040210" xfId="1034" xr:uid="{00000000-0005-0000-0000-000038040000}"/>
    <cellStyle name="_PRC Adjustments 011231_CCB.HO.New TB template.IAS Sorting.040210_CCB.Dec03AuditPack.GL.V2" xfId="274" xr:uid="{00000000-0005-0000-0000-000040010000}"/>
    <cellStyle name="_PRC Adjustments 011231_CCB.HO.New TB template.PRC Sorting.040210" xfId="1121" xr:uid="{00000000-0005-0000-0000-00008F040000}"/>
    <cellStyle name="_PRC Adjustments 011231_CCB.HO.New TB template.PRC Sorting.040210_CCB.Dec03AuditPack.GL.V2" xfId="1122" xr:uid="{00000000-0005-0000-0000-000090040000}"/>
    <cellStyle name="_PRC Adjustments 021231" xfId="1123" xr:uid="{00000000-0005-0000-0000-000091040000}"/>
    <cellStyle name="_PRC Adjustments 021231_CCB.Dec03AuditPack.GL.V2" xfId="474" xr:uid="{00000000-0005-0000-0000-000008020000}"/>
    <cellStyle name="_PRC Adjustments 021231_CCB.GLAudit Package.040114" xfId="1125" xr:uid="{00000000-0005-0000-0000-000093040000}"/>
    <cellStyle name="_PRC Adjustments 021231_CCB.GLAudit Package.040114_CCB.Dec03AuditPack.GL.V2" xfId="1128" xr:uid="{00000000-0005-0000-0000-000096040000}"/>
    <cellStyle name="_PRC Adjustments 021231_CCB.HO.New TB template.CCB PRC IAS Sorting.040223 trial run" xfId="1130" xr:uid="{00000000-0005-0000-0000-000098040000}"/>
    <cellStyle name="_PRC Adjustments 021231_CCB.HO.New TB template.CCB PRC IAS Sorting.040223 trial run_CCB.Dec03AuditPack.GL.V2" xfId="1132" xr:uid="{00000000-0005-0000-0000-00009A040000}"/>
    <cellStyle name="_PRC Adjustments 021231_CCB.HO.New TB template.IAS Sorting.040210" xfId="119" xr:uid="{00000000-0005-0000-0000-0000A3000000}"/>
    <cellStyle name="_PRC Adjustments 021231_CCB.HO.New TB template.IAS Sorting.040210_CCB.Dec03AuditPack.GL.V2" xfId="99" xr:uid="{00000000-0005-0000-0000-000088000000}"/>
    <cellStyle name="_PRC Adjustments 021231_CCB.HO.New TB template.PRC Sorting.040210" xfId="700" xr:uid="{00000000-0005-0000-0000-0000EA020000}"/>
    <cellStyle name="_PRC Adjustments 021231_CCB.HO.New TB template.PRC Sorting.040210_CCB.Dec03AuditPack.GL.V2" xfId="1063" xr:uid="{00000000-0005-0000-0000-000055040000}"/>
    <cellStyle name="_PRC Adjustments 030630" xfId="864" xr:uid="{00000000-0005-0000-0000-00008E030000}"/>
    <cellStyle name="_PRC Adjustments 030630_CCB.Dec03AuditPack.GL.V2" xfId="1133" xr:uid="{00000000-0005-0000-0000-00009B040000}"/>
    <cellStyle name="_PRC Adjustments 030630_CCB.GLAudit Package.040114" xfId="1136" xr:uid="{00000000-0005-0000-0000-00009E040000}"/>
    <cellStyle name="_PRC Adjustments 030630_CCB.GLAudit Package.040114_CCB.Dec03AuditPack.GL.V2" xfId="1137" xr:uid="{00000000-0005-0000-0000-00009F040000}"/>
    <cellStyle name="_PRC Adjustments 030630_CCB.HO.New TB template.CCB PRC IAS Sorting.040223 trial run" xfId="984" xr:uid="{00000000-0005-0000-0000-000006040000}"/>
    <cellStyle name="_PRC Adjustments 030630_CCB.HO.New TB template.CCB PRC IAS Sorting.040223 trial run_CCB.Dec03AuditPack.GL.V2" xfId="1138" xr:uid="{00000000-0005-0000-0000-0000A0040000}"/>
    <cellStyle name="_PRC Adjustments 030630_CCB.HO.New TB template.IAS Sorting.040210" xfId="998" xr:uid="{00000000-0005-0000-0000-000014040000}"/>
    <cellStyle name="_PRC Adjustments 030630_CCB.HO.New TB template.IAS Sorting.040210_CCB.Dec03AuditPack.GL.V2" xfId="1139" xr:uid="{00000000-0005-0000-0000-0000A1040000}"/>
    <cellStyle name="_PRC Adjustments 030630_CCB.HO.New TB template.PRC Sorting.040210" xfId="1140" xr:uid="{00000000-0005-0000-0000-0000A2040000}"/>
    <cellStyle name="_PRC Adjustments 030630_CCB.HO.New TB template.PRC Sorting.040210_CCB.Dec03AuditPack.GL.V2" xfId="974" xr:uid="{00000000-0005-0000-0000-0000FC030000}"/>
    <cellStyle name="_profit forecast准则差异 0526－v2" xfId="278" xr:uid="{00000000-0005-0000-0000-000044010000}"/>
    <cellStyle name="_Sailing Model-HK" xfId="897" xr:uid="{00000000-0005-0000-0000-0000AF030000}"/>
    <cellStyle name="_Shenhua PBC package 050530" xfId="1143" xr:uid="{00000000-0005-0000-0000-0000A5040000}"/>
    <cellStyle name="_Shenhua PBC package 050530_(中企华)审计评估联合申报明细表.V1" xfId="158" xr:uid="{00000000-0005-0000-0000-0000CC000000}"/>
    <cellStyle name="_Shenhua PBC package 050530_附表1-审计评估联合申报明细表630新" xfId="986" xr:uid="{00000000-0005-0000-0000-000008040000}"/>
    <cellStyle name="_Shenhua PBC package 050530_附件1：审计评估联合申报明细表" xfId="1145" xr:uid="{00000000-0005-0000-0000-0000A7040000}"/>
    <cellStyle name="_Shenhua PBC package 050530_评估明细表(新准则)电力" xfId="899" xr:uid="{00000000-0005-0000-0000-0000B1030000}"/>
    <cellStyle name="_Shenhua PBC package 050530_评估明细表(新准则)电力0630" xfId="1129" xr:uid="{00000000-0005-0000-0000-000097040000}"/>
    <cellStyle name="_Shenhua PBC package 050530_审计评估联合申报明细表－GG" xfId="1146" xr:uid="{00000000-0005-0000-0000-0000A8040000}"/>
    <cellStyle name="_SubHeading" xfId="215" xr:uid="{00000000-0005-0000-0000-000005010000}"/>
    <cellStyle name="_SubHeading_ICP_CSC_1Q_01_gStyle_5-30-2001" xfId="641" xr:uid="{00000000-0005-0000-0000-0000AF020000}"/>
    <cellStyle name="_Table" xfId="1148" xr:uid="{00000000-0005-0000-0000-0000AA040000}"/>
    <cellStyle name="_TableHead" xfId="1150" xr:uid="{00000000-0005-0000-0000-0000AC040000}"/>
    <cellStyle name="_TableHeading" xfId="1144" xr:uid="{00000000-0005-0000-0000-0000A6040000}"/>
    <cellStyle name="_TableHeading_ICP_CSC_1Q_01_gStyle_5-30-2001" xfId="376" xr:uid="{00000000-0005-0000-0000-0000A6010000}"/>
    <cellStyle name="_TableRowBorder" xfId="1151" xr:uid="{00000000-0005-0000-0000-0000AD040000}"/>
    <cellStyle name="_TableRowHead" xfId="636" xr:uid="{00000000-0005-0000-0000-0000AA020000}"/>
    <cellStyle name="_TableRowHeading" xfId="952" xr:uid="{00000000-0005-0000-0000-0000E6030000}"/>
    <cellStyle name="_TableSuperHead" xfId="1152" xr:uid="{00000000-0005-0000-0000-0000AE040000}"/>
    <cellStyle name="_TableSuperHeading" xfId="54" xr:uid="{00000000-0005-0000-0000-000049000000}"/>
    <cellStyle name="_TableSuperHeading_ICP_CSC_1Q_01_gStyle_5-30-2001" xfId="1153" xr:uid="{00000000-0005-0000-0000-0000AF040000}"/>
    <cellStyle name="_TableText" xfId="1154" xr:uid="{00000000-0005-0000-0000-0000B0040000}"/>
    <cellStyle name="_北仑土地汇总" xfId="403" xr:uid="{00000000-0005-0000-0000-0000C1010000}"/>
    <cellStyle name="_成本法评估审计联合申报明细表" xfId="904" xr:uid="{00000000-0005-0000-0000-0000B6030000}"/>
    <cellStyle name="_电厂三张主表" xfId="928" xr:uid="{00000000-0005-0000-0000-0000CE030000}"/>
    <cellStyle name="_电信项目资产评估调查表06.4.30（收益法）-信息公司" xfId="44" xr:uid="{00000000-0005-0000-0000-00003B000000}"/>
    <cellStyle name="_东兴热电评估汇总表" xfId="1155" xr:uid="{00000000-0005-0000-0000-0000B1040000}"/>
    <cellStyle name="_房屋建筑评估申报表" xfId="1156" xr:uid="{00000000-0005-0000-0000-0000B2040000}"/>
    <cellStyle name="_非电力业务收益法申报表" xfId="1157" xr:uid="{00000000-0005-0000-0000-0000B3040000}"/>
    <cellStyle name="_福建收入成本预测" xfId="777" xr:uid="{00000000-0005-0000-0000-000037030000}"/>
    <cellStyle name="_附表1-资产评估成本法申报表0630" xfId="1159" xr:uid="{00000000-0005-0000-0000-0000B5040000}"/>
    <cellStyle name="_附件1：审计评估联合申报明细表" xfId="374" xr:uid="{00000000-0005-0000-0000-0000A4010000}"/>
    <cellStyle name="_附件3：收益法申报表（煤炭行业）" xfId="43" xr:uid="{00000000-0005-0000-0000-00003A000000}"/>
    <cellStyle name="_副本PBC-liab &amp; equity-II" xfId="1162" xr:uid="{00000000-0005-0000-0000-0000B8040000}"/>
    <cellStyle name="_估值(DCF)尽职调查预测表(收益法)xin7.23" xfId="718" xr:uid="{00000000-0005-0000-0000-0000FC020000}"/>
    <cellStyle name="_固定资产评估明细表" xfId="1163" xr:uid="{00000000-0005-0000-0000-0000B9040000}"/>
    <cellStyle name="_广西新天德--收益法预测表" xfId="1165" xr:uid="{00000000-0005-0000-0000-0000BB040000}"/>
    <cellStyle name="_国电双辽发电厂1017（按原来模型）" xfId="1169" xr:uid="{00000000-0005-0000-0000-0000BF040000}"/>
    <cellStyle name="_国电双辽发电厂1019(feng)调整一年内到期长期借款" xfId="1170" xr:uid="{00000000-0005-0000-0000-0000C0040000}"/>
    <cellStyle name="_国电双辽发电公司1011" xfId="177" xr:uid="{00000000-0005-0000-0000-0000DF000000}"/>
    <cellStyle name="_国电双辽发电公司1020(定)" xfId="1171" xr:uid="{00000000-0005-0000-0000-0000C1040000}"/>
    <cellStyle name="_国旅估值调查表（旅游与免税销售）20061026" xfId="544" xr:uid="{00000000-0005-0000-0000-00004E020000}"/>
    <cellStyle name="_国旅合并现金流（抵消后）" xfId="894" xr:uid="{00000000-0005-0000-0000-0000AC030000}"/>
    <cellStyle name="_海航集团--航空公司评估表格(填表版）1" xfId="1172" xr:uid="{00000000-0005-0000-0000-0000C2040000}"/>
    <cellStyle name="_海南收入成本预测" xfId="1127" xr:uid="{00000000-0005-0000-0000-000095040000}"/>
    <cellStyle name="_汉元三九" xfId="843" xr:uid="{00000000-0005-0000-0000-000079030000}"/>
    <cellStyle name="_合并（武汉双鹤）" xfId="1174" xr:uid="{00000000-0005-0000-0000-0000C4040000}"/>
    <cellStyle name="_湖北收入成本预测" xfId="776" xr:uid="{00000000-0005-0000-0000-000036030000}"/>
    <cellStyle name="_评估申报表--老版－审计0000" xfId="1177" xr:uid="{00000000-0005-0000-0000-0000C7040000}"/>
    <cellStyle name="_评估申报表--老版－审计0000_04-雷沃动力收益法评估表2008-06(dxz)" xfId="458" xr:uid="{00000000-0005-0000-0000-0000F8010000}"/>
    <cellStyle name="_评估申报表--老版－审计0000_Book1" xfId="1179" xr:uid="{00000000-0005-0000-0000-0000C9040000}"/>
    <cellStyle name="_评估申报表--老版－审计0000_Sheet5" xfId="299" xr:uid="{00000000-0005-0000-0000-000059010000}"/>
    <cellStyle name="_评估申报表--老版－审计0000_宝源生物收益法模型表" xfId="34" xr:uid="{00000000-0005-0000-0000-00002C000000}"/>
    <cellStyle name="_评估申报表--老版－审计0000_宝源生物收益法模型表4-6" xfId="1181" xr:uid="{00000000-0005-0000-0000-0000CB040000}"/>
    <cellStyle name="_评估申报表--老版－审计0000_宝源生物收益法评估明细表4-10-1" xfId="914" xr:uid="{00000000-0005-0000-0000-0000C0030000}"/>
    <cellStyle name="_评估申报表--老版－审计0000_宝源生物收益法评估明细表4-11(正式）" xfId="623" xr:uid="{00000000-0005-0000-0000-00009D020000}"/>
    <cellStyle name="_评估申报表--老版－审计0000_宝源生物收益法评估明细表4-12(正式）" xfId="873" xr:uid="{00000000-0005-0000-0000-000097030000}"/>
    <cellStyle name="_评估申报表--老版－审计0000_宝源生物收益法评估明细表4-6" xfId="1167" xr:uid="{00000000-0005-0000-0000-0000BD040000}"/>
    <cellStyle name="_评估申报表--老版－审计0000_常州东芝收益法模型表-Toshiba折现率" xfId="1182" xr:uid="{00000000-0005-0000-0000-0000CC040000}"/>
    <cellStyle name="_评估申报表--老版－审计0000_电力企业收益法表格" xfId="413" xr:uid="{00000000-0005-0000-0000-0000CB010000}"/>
    <cellStyle name="_评估申报表--老版－审计0000_收益法模型表" xfId="1183" xr:uid="{00000000-0005-0000-0000-0000CD040000}"/>
    <cellStyle name="_评估申报表--老版－审计0000_收益法模型表1" xfId="1184" xr:uid="{00000000-0005-0000-0000-0000CE040000}"/>
    <cellStyle name="_评估申报表--老版－审计0000_特车收益法各种指标" xfId="1186" xr:uid="{00000000-0005-0000-0000-0000D0040000}"/>
    <cellStyle name="_评估申报表--老版－审计0000_无风险收益表" xfId="1187" xr:uid="{00000000-0005-0000-0000-0000D1040000}"/>
    <cellStyle name="_评估申报表--老版－审计0000_债券收益率" xfId="1188" xr:uid="{00000000-0005-0000-0000-0000D2040000}"/>
    <cellStyle name="_评估申报表--老版－审计0000_折现率wind计算模型-火电模型" xfId="650" xr:uid="{00000000-0005-0000-0000-0000B8020000}"/>
    <cellStyle name="_其他应收款帐龄分析12月份" xfId="1190" xr:uid="{00000000-0005-0000-0000-0000D4040000}"/>
    <cellStyle name="_三河成本法1期20060721" xfId="1191" xr:uid="{00000000-0005-0000-0000-0000D5040000}"/>
    <cellStyle name="_三九集团收益法调查表（2006年9月）" xfId="1004" xr:uid="{00000000-0005-0000-0000-00001A040000}"/>
    <cellStyle name="_三九集团收益法调查表（九恒2006年8月）" xfId="1131" xr:uid="{00000000-0005-0000-0000-000099040000}"/>
    <cellStyle name="_三九集团收益法调查表2006三九医贸1103" xfId="840" xr:uid="{00000000-0005-0000-0000-000076030000}"/>
    <cellStyle name="_三九脑科收益法表格" xfId="5" xr:uid="{00000000-0005-0000-0000-000006000000}"/>
    <cellStyle name="_上市公司名单" xfId="1193" xr:uid="{00000000-0005-0000-0000-0000D7040000}"/>
    <cellStyle name="_设计公司" xfId="280" xr:uid="{00000000-0005-0000-0000-000046010000}"/>
    <cellStyle name="_深南玻价值估计070319下午(深南玻收益率只考虑长期债务)" xfId="524" xr:uid="{00000000-0005-0000-0000-00003A020000}"/>
    <cellStyle name="_深圳赤湾胜宝旺工程有限公司现金流模型预测0806(5)" xfId="1195" xr:uid="{00000000-0005-0000-0000-0000D9040000}"/>
    <cellStyle name="_审定报表(初稿）OK" xfId="1196" xr:uid="{00000000-0005-0000-0000-0000DA040000}"/>
    <cellStyle name="_审计调查表.V3" xfId="1199" xr:uid="{00000000-0005-0000-0000-0000DD040000}"/>
    <cellStyle name="_审计调整汇总-外高桥 9-1" xfId="939" xr:uid="{00000000-0005-0000-0000-0000D9030000}"/>
    <cellStyle name="_审计评估联合申报明细表－GG" xfId="395" xr:uid="{00000000-0005-0000-0000-0000B9010000}"/>
    <cellStyle name="_石嘴山一电收益法计算表" xfId="1200" xr:uid="{00000000-0005-0000-0000-0000DE040000}"/>
    <cellStyle name="_时代电气本部资产评估申报表    （成本1" xfId="534" xr:uid="{00000000-0005-0000-0000-000044020000}"/>
    <cellStyle name="_试算-新钢钒收益表(11.16)" xfId="1201" xr:uid="{00000000-0005-0000-0000-0000DF040000}"/>
    <cellStyle name="_收益法计算表" xfId="468" xr:uid="{00000000-0005-0000-0000-000002020000}"/>
    <cellStyle name="_收益法评估预测表8.22" xfId="1202" xr:uid="{00000000-0005-0000-0000-0000E0040000}"/>
    <cellStyle name="_收益预测表（正龙煤业）" xfId="1203" xr:uid="{00000000-0005-0000-0000-0000E1040000}"/>
    <cellStyle name="_书刊提成差价明细表-美术社" xfId="1096" xr:uid="{00000000-0005-0000-0000-000076040000}"/>
    <cellStyle name="_四川通建本部" xfId="1204" xr:uid="{00000000-0005-0000-0000-0000E2040000}"/>
    <cellStyle name="_泰山玻纤现金流预测061210" xfId="78" xr:uid="{00000000-0005-0000-0000-000069000000}"/>
    <cellStyle name="_图书存货评估表" xfId="1205" xr:uid="{00000000-0005-0000-0000-0000E3040000}"/>
    <cellStyle name="_外高桥收益预测表" xfId="161" xr:uid="{00000000-0005-0000-0000-0000CF000000}"/>
    <cellStyle name="_文函专递0211-施工企业调查表（附件）" xfId="1098" xr:uid="{00000000-0005-0000-0000-000078040000}"/>
    <cellStyle name="_五凌电力现金流计算表20060916" xfId="184" xr:uid="{00000000-0005-0000-0000-0000E6000000}"/>
    <cellStyle name="_新华航空现金流预测060714初定送神华(回收营运资金)" xfId="847" xr:uid="{00000000-0005-0000-0000-00007D030000}"/>
    <cellStyle name="_新准则评估明细表" xfId="778" xr:uid="{00000000-0005-0000-0000-000038030000}"/>
    <cellStyle name="_新准则收益法调查表（庐山旅游公司）" xfId="926" xr:uid="{00000000-0005-0000-0000-0000CC030000}"/>
    <cellStyle name="_雅安三九中药材科技产业化有限公司收益法调查表（2006年9月）" xfId="1016" xr:uid="{00000000-0005-0000-0000-000026040000}"/>
    <cellStyle name="_烟台渤海轮渡现金流预测061121下午" xfId="1206" xr:uid="{00000000-0005-0000-0000-0000E4040000}"/>
    <cellStyle name="_一重股份成本法评估表0630" xfId="923" xr:uid="{00000000-0005-0000-0000-0000C9030000}"/>
    <cellStyle name="_一重股份收益法630-2" xfId="1030" xr:uid="{00000000-0005-0000-0000-000034040000}"/>
    <cellStyle name="_医股合并口径现金流预测1217（调整9-12月）" xfId="484" xr:uid="{00000000-0005-0000-0000-000012020000}"/>
    <cellStyle name="_营销公司电信项目资产评估调查表改版（收益法）-营销公司2006.4.30" xfId="409" xr:uid="{00000000-0005-0000-0000-0000C7010000}"/>
    <cellStyle name="_永城煤电土地评估申报表" xfId="698" xr:uid="{00000000-0005-0000-0000-0000E8020000}"/>
    <cellStyle name="_预测" xfId="499" xr:uid="{00000000-0005-0000-0000-000021020000}"/>
    <cellStyle name="_折线系数" xfId="1166" xr:uid="{00000000-0005-0000-0000-0000BC040000}"/>
    <cellStyle name="_浙江收入成本预测" xfId="1207" xr:uid="{00000000-0005-0000-0000-0000E5040000}"/>
    <cellStyle name="_指令11(附件：电信实业调查表(补充财务" xfId="1208" xr:uid="{00000000-0005-0000-0000-0000E6040000}"/>
    <cellStyle name="_中联第一部分  资产评估申报表（收益法）" xfId="852" xr:uid="{00000000-0005-0000-0000-000082030000}"/>
    <cellStyle name="_宗申现金流预测060723" xfId="287" xr:uid="{00000000-0005-0000-0000-00004D010000}"/>
    <cellStyle name="_总体：财务数据长期投资情况统计表" xfId="1209" xr:uid="{00000000-0005-0000-0000-0000E7040000}"/>
    <cellStyle name="{Comma [0]}" xfId="1210" xr:uid="{00000000-0005-0000-0000-0000E8040000}"/>
    <cellStyle name="{Comma}" xfId="1212" xr:uid="{00000000-0005-0000-0000-0000EA040000}"/>
    <cellStyle name="{Date}" xfId="600" xr:uid="{00000000-0005-0000-0000-000086020000}"/>
    <cellStyle name="{Month}" xfId="670" xr:uid="{00000000-0005-0000-0000-0000CC020000}"/>
    <cellStyle name="{Percent}" xfId="1213" xr:uid="{00000000-0005-0000-0000-0000EB040000}"/>
    <cellStyle name="{Thousand [0]}" xfId="1214" xr:uid="{00000000-0005-0000-0000-0000EC040000}"/>
    <cellStyle name="{Thousand}" xfId="151" xr:uid="{00000000-0005-0000-0000-0000C5000000}"/>
    <cellStyle name="{Z'0000(1 dec)}" xfId="268" xr:uid="{00000000-0005-0000-0000-00003A010000}"/>
    <cellStyle name="{Z'0000(4 dec)}" xfId="1117" xr:uid="{00000000-0005-0000-0000-00008B040000}"/>
    <cellStyle name="£ BP" xfId="1211" xr:uid="{00000000-0005-0000-0000-0000E9040000}"/>
    <cellStyle name="¥ JY" xfId="1217" xr:uid="{00000000-0005-0000-0000-0000EF040000}"/>
    <cellStyle name="0" xfId="111" xr:uid="{00000000-0005-0000-0000-000098000000}"/>
    <cellStyle name="0%" xfId="996" xr:uid="{00000000-0005-0000-0000-000012040000}"/>
    <cellStyle name="0,0_x000a__x000a_NA_x000a__x000a_" xfId="665" xr:uid="{00000000-0005-0000-0000-0000C7020000}"/>
    <cellStyle name="0,0_x000d__x000a_NA_x000d__x000a_" xfId="994" xr:uid="{00000000-0005-0000-0000-000010040000}"/>
    <cellStyle name="0,0_x000d__x000a_NA_x000d__x000a_ 2" xfId="878" xr:uid="{00000000-0005-0000-0000-00009C030000}"/>
    <cellStyle name="0,0_x000d__x000a_NA_x000d__x000a_ 2 2" xfId="1219" xr:uid="{00000000-0005-0000-0000-0000F1040000}"/>
    <cellStyle name="0,0_x000d__x000a_NA_x000d__x000a_ 3" xfId="1220" xr:uid="{00000000-0005-0000-0000-0000F2040000}"/>
    <cellStyle name="0,0_x000d__x000a_NA_x000d__x000a__常州变压器试算平衡表8-22" xfId="480" xr:uid="{00000000-0005-0000-0000-00000E020000}"/>
    <cellStyle name="0.0%" xfId="1015" xr:uid="{00000000-0005-0000-0000-000025040000}"/>
    <cellStyle name="0.00%" xfId="1221" xr:uid="{00000000-0005-0000-0000-0000F3040000}"/>
    <cellStyle name="00" xfId="1222" xr:uid="{00000000-0005-0000-0000-0000F4040000}"/>
    <cellStyle name="1,000" xfId="1090" xr:uid="{00000000-0005-0000-0000-000070040000}"/>
    <cellStyle name="1,000x" xfId="1176" xr:uid="{00000000-0005-0000-0000-0000C6040000}"/>
    <cellStyle name="1,comma" xfId="140" xr:uid="{00000000-0005-0000-0000-0000BA000000}"/>
    <cellStyle name="10" xfId="1092" xr:uid="{00000000-0005-0000-0000-000072040000}"/>
    <cellStyle name="12" xfId="33" xr:uid="{00000000-0005-0000-0000-00002A000000}"/>
    <cellStyle name="14" xfId="1135" xr:uid="{00000000-0005-0000-0000-00009D040000}"/>
    <cellStyle name="18" xfId="1224" xr:uid="{00000000-0005-0000-0000-0000F6040000}"/>
    <cellStyle name="24" xfId="1225" xr:uid="{00000000-0005-0000-0000-0000F7040000}"/>
    <cellStyle name="3?1?_REF" xfId="1226" xr:uid="{00000000-0005-0000-0000-0000F8040000}"/>
    <cellStyle name="3￡1?_REFF" xfId="1227" xr:uid="{00000000-0005-0000-0000-0000F9040000}"/>
    <cellStyle name="³£¹æ_Conso.new4" xfId="1228" xr:uid="{00000000-0005-0000-0000-0000FA040000}"/>
    <cellStyle name="6mal" xfId="1229" xr:uid="{00000000-0005-0000-0000-0000FB040000}"/>
    <cellStyle name="9" xfId="1230" xr:uid="{00000000-0005-0000-0000-0000FC040000}"/>
    <cellStyle name="99/12/31" xfId="560" xr:uid="{00000000-0005-0000-0000-00005E020000}"/>
    <cellStyle name="aa" xfId="1231" xr:uid="{00000000-0005-0000-0000-0000FD040000}"/>
    <cellStyle name="AA FRAME" xfId="1232" xr:uid="{00000000-0005-0000-0000-0000FE040000}"/>
    <cellStyle name="AA HEADING" xfId="387" xr:uid="{00000000-0005-0000-0000-0000B1010000}"/>
    <cellStyle name="AA INITIALS" xfId="1233" xr:uid="{00000000-0005-0000-0000-0000FF040000}"/>
    <cellStyle name="AA INPUT" xfId="1235" xr:uid="{00000000-0005-0000-0000-000001050000}"/>
    <cellStyle name="AA LOCK" xfId="584" xr:uid="{00000000-0005-0000-0000-000076020000}"/>
    <cellStyle name="AA MGR NAME" xfId="900" xr:uid="{00000000-0005-0000-0000-0000B2030000}"/>
    <cellStyle name="AA NORMAL" xfId="1134" xr:uid="{00000000-0005-0000-0000-00009C040000}"/>
    <cellStyle name="AA NUMBER" xfId="1236" xr:uid="{00000000-0005-0000-0000-000002050000}"/>
    <cellStyle name="AA NUMBER2" xfId="86" xr:uid="{00000000-0005-0000-0000-000072000000}"/>
    <cellStyle name="AA QUESTION" xfId="145" xr:uid="{00000000-0005-0000-0000-0000BF000000}"/>
    <cellStyle name="AA SHADE" xfId="1237" xr:uid="{00000000-0005-0000-0000-000003050000}"/>
    <cellStyle name="Accent1" xfId="1239" xr:uid="{00000000-0005-0000-0000-000005050000}"/>
    <cellStyle name="Accent1 - 20%" xfId="1095" xr:uid="{00000000-0005-0000-0000-000075040000}"/>
    <cellStyle name="Accent1 - 40%" xfId="1241" xr:uid="{00000000-0005-0000-0000-000007050000}"/>
    <cellStyle name="Accent1 - 60%" xfId="1242" xr:uid="{00000000-0005-0000-0000-000008050000}"/>
    <cellStyle name="Accent2" xfId="1223" xr:uid="{00000000-0005-0000-0000-0000F5040000}"/>
    <cellStyle name="Accent2 - 20%" xfId="568" xr:uid="{00000000-0005-0000-0000-000066020000}"/>
    <cellStyle name="Accent2 - 40%" xfId="16" xr:uid="{00000000-0005-0000-0000-000014000000}"/>
    <cellStyle name="Accent2 - 60%" xfId="1243" xr:uid="{00000000-0005-0000-0000-000009050000}"/>
    <cellStyle name="Accent3" xfId="1245" xr:uid="{00000000-0005-0000-0000-00000B050000}"/>
    <cellStyle name="Accent3 - 20%" xfId="1246" xr:uid="{00000000-0005-0000-0000-00000C050000}"/>
    <cellStyle name="Accent3 - 40%" xfId="1249" xr:uid="{00000000-0005-0000-0000-00000F050000}"/>
    <cellStyle name="Accent3 - 60%" xfId="347" xr:uid="{00000000-0005-0000-0000-000089010000}"/>
    <cellStyle name="Accent4" xfId="1250" xr:uid="{00000000-0005-0000-0000-000010050000}"/>
    <cellStyle name="Accent4 - 20%" xfId="1251" xr:uid="{00000000-0005-0000-0000-000011050000}"/>
    <cellStyle name="Accent4 - 40%" xfId="1252" xr:uid="{00000000-0005-0000-0000-000012050000}"/>
    <cellStyle name="Accent4 - 60%" xfId="173" xr:uid="{00000000-0005-0000-0000-0000DB000000}"/>
    <cellStyle name="Accent5" xfId="1253" xr:uid="{00000000-0005-0000-0000-000013050000}"/>
    <cellStyle name="Accent5 - 20%" xfId="950" xr:uid="{00000000-0005-0000-0000-0000E4030000}"/>
    <cellStyle name="Accent5 - 40%" xfId="1254" xr:uid="{00000000-0005-0000-0000-000014050000}"/>
    <cellStyle name="Accent5 - 60%" xfId="1256" xr:uid="{00000000-0005-0000-0000-000016050000}"/>
    <cellStyle name="Accent6" xfId="1257" xr:uid="{00000000-0005-0000-0000-000017050000}"/>
    <cellStyle name="Accent6 - 20%" xfId="1258" xr:uid="{00000000-0005-0000-0000-000018050000}"/>
    <cellStyle name="Accent6 - 40%" xfId="604" xr:uid="{00000000-0005-0000-0000-00008A020000}"/>
    <cellStyle name="Accent6 - 60%" xfId="1006" xr:uid="{00000000-0005-0000-0000-00001C040000}"/>
    <cellStyle name="accounting" xfId="1259" xr:uid="{00000000-0005-0000-0000-000019050000}"/>
    <cellStyle name="args.style" xfId="1260" xr:uid="{00000000-0005-0000-0000-00001A050000}"/>
    <cellStyle name="Assumption" xfId="423" xr:uid="{00000000-0005-0000-0000-0000D5010000}"/>
    <cellStyle name="b" xfId="911" xr:uid="{00000000-0005-0000-0000-0000BD030000}"/>
    <cellStyle name="background" xfId="1261" xr:uid="{00000000-0005-0000-0000-00001B050000}"/>
    <cellStyle name="banner" xfId="760" xr:uid="{00000000-0005-0000-0000-000026030000}"/>
    <cellStyle name="bl" xfId="1262" xr:uid="{00000000-0005-0000-0000-00001C050000}"/>
    <cellStyle name="Black" xfId="1011" xr:uid="{00000000-0005-0000-0000-000021040000}"/>
    <cellStyle name="blank" xfId="1264" xr:uid="{00000000-0005-0000-0000-00001E050000}"/>
    <cellStyle name="Blue" xfId="1265" xr:uid="{00000000-0005-0000-0000-00001F050000}"/>
    <cellStyle name="Blue Title" xfId="798" xr:uid="{00000000-0005-0000-0000-00004C030000}"/>
    <cellStyle name="Body" xfId="829" xr:uid="{00000000-0005-0000-0000-00006B030000}"/>
    <cellStyle name="Bold/Border" xfId="1266" xr:uid="{00000000-0005-0000-0000-000020050000}"/>
    <cellStyle name="Border" xfId="454" xr:uid="{00000000-0005-0000-0000-0000F4010000}"/>
    <cellStyle name="Border Heavy" xfId="1268" xr:uid="{00000000-0005-0000-0000-000022050000}"/>
    <cellStyle name="Border Thin" xfId="1269" xr:uid="{00000000-0005-0000-0000-000023050000}"/>
    <cellStyle name="Bullet" xfId="1271" xr:uid="{00000000-0005-0000-0000-000025050000}"/>
    <cellStyle name="c" xfId="1272" xr:uid="{00000000-0005-0000-0000-000026050000}"/>
    <cellStyle name="c_1028ERP明细估值(DCF)尽职调查表(金嗓子)" xfId="1276" xr:uid="{00000000-0005-0000-0000-00002A050000}"/>
    <cellStyle name="c_EVP3.01" xfId="249" xr:uid="{00000000-0005-0000-0000-000027010000}"/>
    <cellStyle name="c_GB MODEL 082803 V1" xfId="369" xr:uid="{00000000-0005-0000-0000-00009F010000}"/>
    <cellStyle name="c_GB MODEL 083103 PRC  V3 w product mix change" xfId="1277" xr:uid="{00000000-0005-0000-0000-00002B050000}"/>
    <cellStyle name="c_GB model V5.2 0914" xfId="87" xr:uid="{00000000-0005-0000-0000-000073000000}"/>
    <cellStyle name="c_GB model V7 0914" xfId="1278" xr:uid="{00000000-0005-0000-0000-00002C050000}"/>
    <cellStyle name="c_GB model V7 0921" xfId="1279" xr:uid="{00000000-0005-0000-0000-00002D050000}"/>
    <cellStyle name="c_铝厂" xfId="1270" xr:uid="{00000000-0005-0000-0000-000024050000}"/>
    <cellStyle name="c_铝厂现金流1122B" xfId="1002" xr:uid="{00000000-0005-0000-0000-000018040000}"/>
    <cellStyle name="c_铝厂现金流1125" xfId="1280" xr:uid="{00000000-0005-0000-0000-00002E050000}"/>
    <cellStyle name="c_现金流" xfId="1281" xr:uid="{00000000-0005-0000-0000-00002F050000}"/>
    <cellStyle name="calc" xfId="1039" xr:uid="{00000000-0005-0000-0000-00003D040000}"/>
    <cellStyle name="Calc Currency (0)" xfId="1045" xr:uid="{00000000-0005-0000-0000-000043040000}"/>
    <cellStyle name="Calc Currency (0) 2" xfId="1282" xr:uid="{00000000-0005-0000-0000-000030050000}"/>
    <cellStyle name="Calc Currency (2)" xfId="1284" xr:uid="{00000000-0005-0000-0000-000032050000}"/>
    <cellStyle name="Calc Percent (0)" xfId="1285" xr:uid="{00000000-0005-0000-0000-000033050000}"/>
    <cellStyle name="Calc Percent (1)" xfId="19" xr:uid="{00000000-0005-0000-0000-000018000000}"/>
    <cellStyle name="Calc Percent (2)" xfId="1286" xr:uid="{00000000-0005-0000-0000-000034050000}"/>
    <cellStyle name="Calc Units (0)" xfId="1288" xr:uid="{00000000-0005-0000-0000-000036050000}"/>
    <cellStyle name="Calc Units (1)" xfId="1289" xr:uid="{00000000-0005-0000-0000-000037050000}"/>
    <cellStyle name="Calc Units (2)" xfId="1290" xr:uid="{00000000-0005-0000-0000-000038050000}"/>
    <cellStyle name="calculated" xfId="1192" xr:uid="{00000000-0005-0000-0000-0000D6040000}"/>
    <cellStyle name="category" xfId="1291" xr:uid="{00000000-0005-0000-0000-000039050000}"/>
    <cellStyle name="Centered Heading" xfId="1292" xr:uid="{00000000-0005-0000-0000-00003A050000}"/>
    <cellStyle name="claire" xfId="1293" xr:uid="{00000000-0005-0000-0000-00003B050000}"/>
    <cellStyle name="Code" xfId="75" xr:uid="{00000000-0005-0000-0000-000066000000}"/>
    <cellStyle name="Col Heads" xfId="224" xr:uid="{00000000-0005-0000-0000-00000E010000}"/>
    <cellStyle name="Collegamento ipertestuale" xfId="1294" xr:uid="{00000000-0005-0000-0000-00003C050000}"/>
    <cellStyle name="Column Headings" xfId="341" xr:uid="{00000000-0005-0000-0000-000083010000}"/>
    <cellStyle name="Column$Headings" xfId="944" xr:uid="{00000000-0005-0000-0000-0000DE030000}"/>
    <cellStyle name="Column_Title" xfId="1295" xr:uid="{00000000-0005-0000-0000-00003D050000}"/>
    <cellStyle name="Comma  - Style1" xfId="1065" xr:uid="{00000000-0005-0000-0000-000057040000}"/>
    <cellStyle name="Comma  - Style2" xfId="1247" xr:uid="{00000000-0005-0000-0000-00000D050000}"/>
    <cellStyle name="Comma  - Style3" xfId="1296" xr:uid="{00000000-0005-0000-0000-00003E050000}"/>
    <cellStyle name="Comma  - Style4" xfId="511" xr:uid="{00000000-0005-0000-0000-00002D020000}"/>
    <cellStyle name="Comma  - Style5" xfId="471" xr:uid="{00000000-0005-0000-0000-000005020000}"/>
    <cellStyle name="Comma  - Style6" xfId="1297" xr:uid="{00000000-0005-0000-0000-00003F050000}"/>
    <cellStyle name="Comma  - Style7" xfId="478" xr:uid="{00000000-0005-0000-0000-00000C020000}"/>
    <cellStyle name="Comma  - Style8" xfId="1298" xr:uid="{00000000-0005-0000-0000-000040050000}"/>
    <cellStyle name="Comma [00]" xfId="1299" xr:uid="{00000000-0005-0000-0000-000041050000}"/>
    <cellStyle name="Comma 2" xfId="1301" xr:uid="{00000000-0005-0000-0000-000043050000}"/>
    <cellStyle name="comma zerodec" xfId="1303" xr:uid="{00000000-0005-0000-0000-000045050000}"/>
    <cellStyle name="Comma, 1 dec" xfId="464" xr:uid="{00000000-0005-0000-0000-0000FE010000}"/>
    <cellStyle name="Comma,0" xfId="1304" xr:uid="{00000000-0005-0000-0000-000046050000}"/>
    <cellStyle name="Comma,1" xfId="1305" xr:uid="{00000000-0005-0000-0000-000047050000}"/>
    <cellStyle name="Comma,2" xfId="1307" xr:uid="{00000000-0005-0000-0000-000049050000}"/>
    <cellStyle name="Comma[0]" xfId="782" xr:uid="{00000000-0005-0000-0000-00003C030000}"/>
    <cellStyle name="Comma[2]" xfId="1308" xr:uid="{00000000-0005-0000-0000-00004A050000}"/>
    <cellStyle name="Comma0 - Modelo1" xfId="1124" xr:uid="{00000000-0005-0000-0000-000092040000}"/>
    <cellStyle name="Comma0 - Style1" xfId="1309" xr:uid="{00000000-0005-0000-0000-00004B050000}"/>
    <cellStyle name="Comma1 - Modelo2" xfId="1312" xr:uid="{00000000-0005-0000-0000-00004E050000}"/>
    <cellStyle name="Comma1 - Style2" xfId="1313" xr:uid="{00000000-0005-0000-0000-00004F050000}"/>
    <cellStyle name="comma-d" xfId="649" xr:uid="{00000000-0005-0000-0000-0000B7020000}"/>
    <cellStyle name="Company Name" xfId="1087" xr:uid="{00000000-0005-0000-0000-00006D040000}"/>
    <cellStyle name="Copied" xfId="1315" xr:uid="{00000000-0005-0000-0000-000051050000}"/>
    <cellStyle name="COST1" xfId="550" xr:uid="{00000000-0005-0000-0000-000054020000}"/>
    <cellStyle name="cr" xfId="1316" xr:uid="{00000000-0005-0000-0000-000052050000}"/>
    <cellStyle name="cu" xfId="1317" xr:uid="{00000000-0005-0000-0000-000053050000}"/>
    <cellStyle name="Currency $" xfId="1319" xr:uid="{00000000-0005-0000-0000-000055050000}"/>
    <cellStyle name="Currency [00]" xfId="1321" xr:uid="{00000000-0005-0000-0000-000057050000}"/>
    <cellStyle name="Currency [2]" xfId="1322" xr:uid="{00000000-0005-0000-0000-000058050000}"/>
    <cellStyle name="Currency$[0]" xfId="45" xr:uid="{00000000-0005-0000-0000-00003C000000}"/>
    <cellStyle name="Currency$[2]" xfId="1323" xr:uid="{00000000-0005-0000-0000-000059050000}"/>
    <cellStyle name="Currency,0" xfId="275" xr:uid="{00000000-0005-0000-0000-000041010000}"/>
    <cellStyle name="Currency,2" xfId="1324" xr:uid="{00000000-0005-0000-0000-00005A050000}"/>
    <cellStyle name="Currency[2]" xfId="959" xr:uid="{00000000-0005-0000-0000-0000ED030000}"/>
    <cellStyle name="Currency\[0]" xfId="1325" xr:uid="{00000000-0005-0000-0000-00005B050000}"/>
    <cellStyle name="Currency0" xfId="1326" xr:uid="{00000000-0005-0000-0000-00005C050000}"/>
    <cellStyle name="Currency1" xfId="1327" xr:uid="{00000000-0005-0000-0000-00005D050000}"/>
    <cellStyle name="d" xfId="1328" xr:uid="{00000000-0005-0000-0000-00005E050000}"/>
    <cellStyle name="d." xfId="1333" xr:uid="{00000000-0005-0000-0000-000063050000}"/>
    <cellStyle name="d1" xfId="1334" xr:uid="{00000000-0005-0000-0000-000064050000}"/>
    <cellStyle name="d2" xfId="1336" xr:uid="{00000000-0005-0000-0000-000066050000}"/>
    <cellStyle name="d3" xfId="1337" xr:uid="{00000000-0005-0000-0000-000067050000}"/>
    <cellStyle name="Dash" xfId="394" xr:uid="{00000000-0005-0000-0000-0000B8010000}"/>
    <cellStyle name="data" xfId="1314" xr:uid="{00000000-0005-0000-0000-000050050000}"/>
    <cellStyle name="Date" xfId="1338" xr:uid="{00000000-0005-0000-0000-000068050000}"/>
    <cellStyle name="Date [mmm-yy]" xfId="565" xr:uid="{00000000-0005-0000-0000-000063020000}"/>
    <cellStyle name="Date 2" xfId="624" xr:uid="{00000000-0005-0000-0000-00009E020000}"/>
    <cellStyle name="Date Short" xfId="1263" xr:uid="{00000000-0005-0000-0000-00001D050000}"/>
    <cellStyle name="Date_04年公司预算汇总表0323-final" xfId="1340" xr:uid="{00000000-0005-0000-0000-00006A050000}"/>
    <cellStyle name="datetime" xfId="1341" xr:uid="{00000000-0005-0000-0000-00006B050000}"/>
    <cellStyle name="default" xfId="1342" xr:uid="{00000000-0005-0000-0000-00006C050000}"/>
    <cellStyle name="Dezimal [0]_laroux" xfId="1343" xr:uid="{00000000-0005-0000-0000-00006D050000}"/>
    <cellStyle name="Dezimal_laroux" xfId="1345" xr:uid="{00000000-0005-0000-0000-00006F050000}"/>
    <cellStyle name="Dia" xfId="152" xr:uid="{00000000-0005-0000-0000-0000C6000000}"/>
    <cellStyle name="Dollar" xfId="314" xr:uid="{00000000-0005-0000-0000-000068010000}"/>
    <cellStyle name="Dollar (zero dec)" xfId="1346" xr:uid="{00000000-0005-0000-0000-000070050000}"/>
    <cellStyle name="DQ" xfId="1347" xr:uid="{00000000-0005-0000-0000-000071050000}"/>
    <cellStyle name="du" xfId="1348" xr:uid="{00000000-0005-0000-0000-000072050000}"/>
    <cellStyle name="E&amp;Y House" xfId="1349" xr:uid="{00000000-0005-0000-0000-000073050000}"/>
    <cellStyle name="Encabez1" xfId="871" xr:uid="{00000000-0005-0000-0000-000095030000}"/>
    <cellStyle name="Encabez2" xfId="1350" xr:uid="{00000000-0005-0000-0000-000074050000}"/>
    <cellStyle name="Enter Currency (0)" xfId="1351" xr:uid="{00000000-0005-0000-0000-000075050000}"/>
    <cellStyle name="Enter Currency (2)" xfId="488" xr:uid="{00000000-0005-0000-0000-000016020000}"/>
    <cellStyle name="Enter Units (0)" xfId="1352" xr:uid="{00000000-0005-0000-0000-000076050000}"/>
    <cellStyle name="Enter Units (1)" xfId="1353" xr:uid="{00000000-0005-0000-0000-000077050000}"/>
    <cellStyle name="Enter Units (2)" xfId="436" xr:uid="{00000000-0005-0000-0000-0000E2010000}"/>
    <cellStyle name="Entered" xfId="1354" xr:uid="{00000000-0005-0000-0000-000078050000}"/>
    <cellStyle name="entry" xfId="35" xr:uid="{00000000-0005-0000-0000-00002D000000}"/>
    <cellStyle name="entry box" xfId="1101" xr:uid="{00000000-0005-0000-0000-00007B040000}"/>
    <cellStyle name="EPS" xfId="1355" xr:uid="{00000000-0005-0000-0000-000079050000}"/>
    <cellStyle name="Euro" xfId="1357" xr:uid="{00000000-0005-0000-0000-00007B050000}"/>
    <cellStyle name="EY House" xfId="1126" xr:uid="{00000000-0005-0000-0000-000094040000}"/>
    <cellStyle name="e鯪9Y_x000b_" xfId="1358" xr:uid="{00000000-0005-0000-0000-00007C050000}"/>
    <cellStyle name="e鯪9Y_x000b_ 2" xfId="1359" xr:uid="{00000000-0005-0000-0000-00007D050000}"/>
    <cellStyle name="F2" xfId="116" xr:uid="{00000000-0005-0000-0000-00009D000000}"/>
    <cellStyle name="F3" xfId="120" xr:uid="{00000000-0005-0000-0000-0000A4000000}"/>
    <cellStyle name="F4" xfId="157" xr:uid="{00000000-0005-0000-0000-0000CB000000}"/>
    <cellStyle name="F5" xfId="1287" xr:uid="{00000000-0005-0000-0000-000035050000}"/>
    <cellStyle name="F6" xfId="570" xr:uid="{00000000-0005-0000-0000-000068020000}"/>
    <cellStyle name="F7" xfId="857" xr:uid="{00000000-0005-0000-0000-000087030000}"/>
    <cellStyle name="F8" xfId="1020" xr:uid="{00000000-0005-0000-0000-00002A040000}"/>
    <cellStyle name="Fijo" xfId="1344" xr:uid="{00000000-0005-0000-0000-00006E050000}"/>
    <cellStyle name="Financiero" xfId="1361" xr:uid="{00000000-0005-0000-0000-00007F050000}"/>
    <cellStyle name="Fixed" xfId="240" xr:uid="{00000000-0005-0000-0000-00001E010000}"/>
    <cellStyle name="Followed Hyperlink" xfId="1160" xr:uid="{00000000-0005-0000-0000-0000B6040000}"/>
    <cellStyle name="Format Number Column" xfId="1362" xr:uid="{00000000-0005-0000-0000-000080050000}"/>
    <cellStyle name="gcd" xfId="913" xr:uid="{00000000-0005-0000-0000-0000BF030000}"/>
    <cellStyle name="Grey" xfId="877" xr:uid="{00000000-0005-0000-0000-00009B030000}"/>
    <cellStyle name="hard no." xfId="1363" xr:uid="{00000000-0005-0000-0000-000081050000}"/>
    <cellStyle name="Hardcoded 0" xfId="1364" xr:uid="{00000000-0005-0000-0000-000082050000}"/>
    <cellStyle name="HEADER" xfId="1365" xr:uid="{00000000-0005-0000-0000-000083050000}"/>
    <cellStyle name="Header 2" xfId="1366" xr:uid="{00000000-0005-0000-0000-000084050000}"/>
    <cellStyle name="Header1" xfId="131" xr:uid="{00000000-0005-0000-0000-0000B1000000}"/>
    <cellStyle name="Header2" xfId="803" xr:uid="{00000000-0005-0000-0000-000051030000}"/>
    <cellStyle name="Heading" xfId="1367" xr:uid="{00000000-0005-0000-0000-000085050000}"/>
    <cellStyle name="Heading No Underline" xfId="1368" xr:uid="{00000000-0005-0000-0000-000086050000}"/>
    <cellStyle name="HEADING1" xfId="1370" xr:uid="{00000000-0005-0000-0000-000088050000}"/>
    <cellStyle name="HEADING2" xfId="1371" xr:uid="{00000000-0005-0000-0000-000089050000}"/>
    <cellStyle name="Hide" xfId="1036" xr:uid="{00000000-0005-0000-0000-00003A040000}"/>
    <cellStyle name="Hipervínculo" xfId="1372" xr:uid="{00000000-0005-0000-0000-00008A050000}"/>
    <cellStyle name="Hipervínculo visitado" xfId="1373" xr:uid="{00000000-0005-0000-0000-00008B050000}"/>
    <cellStyle name="Hipervínculo_固定资产清单" xfId="1374" xr:uid="{00000000-0005-0000-0000-00008C050000}"/>
    <cellStyle name="Historical" xfId="388" xr:uid="{00000000-0005-0000-0000-0000B2010000}"/>
    <cellStyle name="Hyperlink" xfId="1267" xr:uid="{00000000-0005-0000-0000-000021050000}"/>
    <cellStyle name="Input" xfId="1375" xr:uid="{00000000-0005-0000-0000-00008D050000}"/>
    <cellStyle name="Input (%)" xfId="1376" xr:uid="{00000000-0005-0000-0000-00008E050000}"/>
    <cellStyle name="Input (£m)" xfId="732" xr:uid="{00000000-0005-0000-0000-00000A030000}"/>
    <cellStyle name="Input (No)" xfId="1377" xr:uid="{00000000-0005-0000-0000-00008F050000}"/>
    <cellStyle name="Input [yellow]" xfId="1329" xr:uid="{00000000-0005-0000-0000-00005F050000}"/>
    <cellStyle name="Input Cells" xfId="1058" xr:uid="{00000000-0005-0000-0000-000050040000}"/>
    <cellStyle name="Input_financial model2004.8.3" xfId="1378" xr:uid="{00000000-0005-0000-0000-000090050000}"/>
    <cellStyle name="InputArea" xfId="612" xr:uid="{00000000-0005-0000-0000-000092020000}"/>
    <cellStyle name="InputBlueFont" xfId="1234" xr:uid="{00000000-0005-0000-0000-000000050000}"/>
    <cellStyle name="iu" xfId="745" xr:uid="{00000000-0005-0000-0000-000017030000}"/>
    <cellStyle name="KPMG Heading 1" xfId="1379" xr:uid="{00000000-0005-0000-0000-000091050000}"/>
    <cellStyle name="KPMG Heading 2" xfId="1194" xr:uid="{00000000-0005-0000-0000-0000D8040000}"/>
    <cellStyle name="KPMG Heading 3" xfId="1164" xr:uid="{00000000-0005-0000-0000-0000BA040000}"/>
    <cellStyle name="KPMG Heading 4" xfId="1380" xr:uid="{00000000-0005-0000-0000-000092050000}"/>
    <cellStyle name="KPMG Normal" xfId="1381" xr:uid="{00000000-0005-0000-0000-000093050000}"/>
    <cellStyle name="KPMG Normal Text" xfId="1382" xr:uid="{00000000-0005-0000-0000-000094050000}"/>
    <cellStyle name="label" xfId="1383" xr:uid="{00000000-0005-0000-0000-000095050000}"/>
    <cellStyle name="left" xfId="1385" xr:uid="{00000000-0005-0000-0000-000097050000}"/>
    <cellStyle name="Lines Fill" xfId="1386" xr:uid="{00000000-0005-0000-0000-000098050000}"/>
    <cellStyle name="Link Currency (0)" xfId="979" xr:uid="{00000000-0005-0000-0000-000001040000}"/>
    <cellStyle name="Link Currency (2)" xfId="1388" xr:uid="{00000000-0005-0000-0000-00009A050000}"/>
    <cellStyle name="Link Units (0)" xfId="93" xr:uid="{00000000-0005-0000-0000-00007D000000}"/>
    <cellStyle name="Link Units (1)" xfId="68" xr:uid="{00000000-0005-0000-0000-00005C000000}"/>
    <cellStyle name="Link Units (2)" xfId="1389" xr:uid="{00000000-0005-0000-0000-00009B050000}"/>
    <cellStyle name="Linked Cells" xfId="1390" xr:uid="{00000000-0005-0000-0000-00009C050000}"/>
    <cellStyle name="main_input" xfId="1391" xr:uid="{00000000-0005-0000-0000-00009D050000}"/>
    <cellStyle name="Millares [0]_10 AVERIAS MASIVAS + ANT" xfId="1392" xr:uid="{00000000-0005-0000-0000-00009E050000}"/>
    <cellStyle name="Millares_10 AVERIAS MASIVAS + ANT" xfId="293" xr:uid="{00000000-0005-0000-0000-000053010000}"/>
    <cellStyle name="Milliers [0]_!!!GO" xfId="1394" xr:uid="{00000000-0005-0000-0000-0000A0050000}"/>
    <cellStyle name="Milliers_!!!GO" xfId="1189" xr:uid="{00000000-0005-0000-0000-0000D3040000}"/>
    <cellStyle name="Model" xfId="943" xr:uid="{00000000-0005-0000-0000-0000DD030000}"/>
    <cellStyle name="Moeda [0]_car" xfId="1396" xr:uid="{00000000-0005-0000-0000-0000A2050000}"/>
    <cellStyle name="Moeda_car" xfId="688" xr:uid="{00000000-0005-0000-0000-0000DE020000}"/>
    <cellStyle name="Moneda [0]_10 AVERIAS MASIVAS + ANT" xfId="1398" xr:uid="{00000000-0005-0000-0000-0000A4050000}"/>
    <cellStyle name="Moneda_10 AVERIAS MASIVAS + ANT" xfId="1175" xr:uid="{00000000-0005-0000-0000-0000C5040000}"/>
    <cellStyle name="Monétaire [0]_!!!GO" xfId="1399" xr:uid="{00000000-0005-0000-0000-0000A5050000}"/>
    <cellStyle name="Monétaire_!!!GO" xfId="1400" xr:uid="{00000000-0005-0000-0000-0000A6050000}"/>
    <cellStyle name="Mon閠aire [0]_!!!GO" xfId="861" xr:uid="{00000000-0005-0000-0000-00008B030000}"/>
    <cellStyle name="Mon閠aire_!!!GO" xfId="1401" xr:uid="{00000000-0005-0000-0000-0000A7050000}"/>
    <cellStyle name="multiple" xfId="1310" xr:uid="{00000000-0005-0000-0000-00004C050000}"/>
    <cellStyle name="n" xfId="1403" xr:uid="{00000000-0005-0000-0000-0000A9050000}"/>
    <cellStyle name="n_1028ERP明细估值(DCF)尽职调查表(金嗓子)" xfId="1404" xr:uid="{00000000-0005-0000-0000-0000AA050000}"/>
    <cellStyle name="n_EVP3.01" xfId="1185" xr:uid="{00000000-0005-0000-0000-0000CF040000}"/>
    <cellStyle name="n_GB MODEL 082803 V1" xfId="202" xr:uid="{00000000-0005-0000-0000-0000F8000000}"/>
    <cellStyle name="n_GB MODEL 083103 PRC  V3 w product mix change" xfId="1405" xr:uid="{00000000-0005-0000-0000-0000AB050000}"/>
    <cellStyle name="n_GB model V5.2 0914" xfId="552" xr:uid="{00000000-0005-0000-0000-000056020000}"/>
    <cellStyle name="n_GB model V7 0914" xfId="81" xr:uid="{00000000-0005-0000-0000-00006C000000}"/>
    <cellStyle name="n_GB model V7 0921" xfId="1407" xr:uid="{00000000-0005-0000-0000-0000AD050000}"/>
    <cellStyle name="n_铝厂" xfId="575" xr:uid="{00000000-0005-0000-0000-00006D020000}"/>
    <cellStyle name="n_铝厂现金流1122B" xfId="1408" xr:uid="{00000000-0005-0000-0000-0000AE050000}"/>
    <cellStyle name="n_铝厂现金流1125" xfId="578" xr:uid="{00000000-0005-0000-0000-000070020000}"/>
    <cellStyle name="n_现金流" xfId="1409" xr:uid="{00000000-0005-0000-0000-0000AF050000}"/>
    <cellStyle name="New Times Roman" xfId="1410" xr:uid="{00000000-0005-0000-0000-0000B0050000}"/>
    <cellStyle name="Next holiday" xfId="1411" xr:uid="{00000000-0005-0000-0000-0000B1050000}"/>
    <cellStyle name="no dec" xfId="1412" xr:uid="{00000000-0005-0000-0000-0000B2050000}"/>
    <cellStyle name="Non défini" xfId="1413" xr:uid="{00000000-0005-0000-0000-0000B3050000}"/>
    <cellStyle name="nonmultiple" xfId="1414" xr:uid="{00000000-0005-0000-0000-0000B4050000}"/>
    <cellStyle name="NORAML2" xfId="325" xr:uid="{00000000-0005-0000-0000-000073010000}"/>
    <cellStyle name="Normal - Style1" xfId="1415" xr:uid="{00000000-0005-0000-0000-0000B5050000}"/>
    <cellStyle name="Normal - Style1 2" xfId="1416" xr:uid="{00000000-0005-0000-0000-0000B6050000}"/>
    <cellStyle name="Normal (%)" xfId="1109" xr:uid="{00000000-0005-0000-0000-000083040000}"/>
    <cellStyle name="Normal (£m)" xfId="1417" xr:uid="{00000000-0005-0000-0000-0000B7050000}"/>
    <cellStyle name="Normal (No)" xfId="1418" xr:uid="{00000000-0005-0000-0000-0000B8050000}"/>
    <cellStyle name="Normal (x)" xfId="1419" xr:uid="{00000000-0005-0000-0000-0000B9050000}"/>
    <cellStyle name="Normal 2" xfId="1420" xr:uid="{00000000-0005-0000-0000-0000BA050000}"/>
    <cellStyle name="Normal$" xfId="1421" xr:uid="{00000000-0005-0000-0000-0000BB050000}"/>
    <cellStyle name="Normal_廣朹廣電 shenjibaobiao 31.12.2000 (revised on 7.3.02)" xfId="795" xr:uid="{00000000-0005-0000-0000-000049030000}"/>
    <cellStyle name="normal1" xfId="1423" xr:uid="{00000000-0005-0000-0000-0000BD050000}"/>
    <cellStyle name="normal1$" xfId="1339" xr:uid="{00000000-0005-0000-0000-000069050000}"/>
    <cellStyle name="normal12" xfId="1425" xr:uid="{00000000-0005-0000-0000-0000BF050000}"/>
    <cellStyle name="normal1R" xfId="8" xr:uid="{00000000-0005-0000-0000-00000A000000}"/>
    <cellStyle name="Normal2" xfId="1014" xr:uid="{00000000-0005-0000-0000-000024040000}"/>
    <cellStyle name="Normalny_Arkusz1" xfId="1042" xr:uid="{00000000-0005-0000-0000-000040040000}"/>
    <cellStyle name="NormalR" xfId="537" xr:uid="{00000000-0005-0000-0000-000047020000}"/>
    <cellStyle name="Number" xfId="349" xr:uid="{00000000-0005-0000-0000-00008B010000}"/>
    <cellStyle name="Œ…‹æØ‚è [0.00]_Region Orders (2)" xfId="1426" xr:uid="{00000000-0005-0000-0000-0000C0050000}"/>
    <cellStyle name="Œ…‹æØ‚è_Region Orders (2)" xfId="1427" xr:uid="{00000000-0005-0000-0000-0000C1050000}"/>
    <cellStyle name="oft Excel]_x000d__x000a_Comment=open=/f ‚ðw’è‚·‚é‚ÆAƒ†[ƒU[’è‹`ŠÖ”‚ðŠÖ”“\‚è•t‚¯‚Ìˆê——‚É“o˜^‚·‚é‚±‚Æ‚ª‚Å‚«‚Ü‚·B_x000d__x000a_Maximized" xfId="1428" xr:uid="{00000000-0005-0000-0000-0000C2050000}"/>
    <cellStyle name="Output Amounts" xfId="380" xr:uid="{00000000-0005-0000-0000-0000AA010000}"/>
    <cellStyle name="Output Column Headings" xfId="1429" xr:uid="{00000000-0005-0000-0000-0000C3050000}"/>
    <cellStyle name="Output Line Items" xfId="1018" xr:uid="{00000000-0005-0000-0000-000028040000}"/>
    <cellStyle name="Output Report Heading" xfId="1430" xr:uid="{00000000-0005-0000-0000-0000C4050000}"/>
    <cellStyle name="Output Report Title" xfId="1431" xr:uid="{00000000-0005-0000-0000-0000C5050000}"/>
    <cellStyle name="P" xfId="1432" xr:uid="{00000000-0005-0000-0000-0000C6050000}"/>
    <cellStyle name="Page Heading Large" xfId="1433" xr:uid="{00000000-0005-0000-0000-0000C7050000}"/>
    <cellStyle name="Page Heading Small" xfId="1434" xr:uid="{00000000-0005-0000-0000-0000C8050000}"/>
    <cellStyle name="Patterna" xfId="1435" xr:uid="{00000000-0005-0000-0000-0000C9050000}"/>
    <cellStyle name="pc1" xfId="1436" xr:uid="{00000000-0005-0000-0000-0000CA050000}"/>
    <cellStyle name="pcent" xfId="1197" xr:uid="{00000000-0005-0000-0000-0000DB040000}"/>
    <cellStyle name="per.style" xfId="666" xr:uid="{00000000-0005-0000-0000-0000C8020000}"/>
    <cellStyle name="Percent (0)" xfId="647" xr:uid="{00000000-0005-0000-0000-0000B5020000}"/>
    <cellStyle name="Percent [0%]" xfId="137" xr:uid="{00000000-0005-0000-0000-0000B7000000}"/>
    <cellStyle name="Percent [0.00%]" xfId="1437" xr:uid="{00000000-0005-0000-0000-0000CB050000}"/>
    <cellStyle name="Percent [0]" xfId="1438" xr:uid="{00000000-0005-0000-0000-0000CC050000}"/>
    <cellStyle name="Percent [00]" xfId="1439" xr:uid="{00000000-0005-0000-0000-0000CD050000}"/>
    <cellStyle name="Percent [2]" xfId="1440" xr:uid="{00000000-0005-0000-0000-0000CE050000}"/>
    <cellStyle name="Percent Hard" xfId="1311" xr:uid="{00000000-0005-0000-0000-00004D050000}"/>
    <cellStyle name="Percent.1" xfId="1105" xr:uid="{00000000-0005-0000-0000-00007F040000}"/>
    <cellStyle name="Percent[0]" xfId="1158" xr:uid="{00000000-0005-0000-0000-0000B4040000}"/>
    <cellStyle name="Percent[2]" xfId="175" xr:uid="{00000000-0005-0000-0000-0000DD000000}"/>
    <cellStyle name="Percent1" xfId="1441" xr:uid="{00000000-0005-0000-0000-0000CF050000}"/>
    <cellStyle name="percentr" xfId="1402" xr:uid="{00000000-0005-0000-0000-0000A8050000}"/>
    <cellStyle name="Pourcentage_pldt" xfId="160" xr:uid="{00000000-0005-0000-0000-0000CE000000}"/>
    <cellStyle name="Prefilled" xfId="542" xr:uid="{00000000-0005-0000-0000-00004C020000}"/>
    <cellStyle name="PrePop Currency (0)" xfId="1442" xr:uid="{00000000-0005-0000-0000-0000D0050000}"/>
    <cellStyle name="PrePop Currency (2)" xfId="1445" xr:uid="{00000000-0005-0000-0000-0000D3050000}"/>
    <cellStyle name="PrePop Units (0)" xfId="1306" xr:uid="{00000000-0005-0000-0000-000048050000}"/>
    <cellStyle name="PrePop Units (1)" xfId="39" xr:uid="{00000000-0005-0000-0000-000033000000}"/>
    <cellStyle name="PrePop Units (2)" xfId="681" xr:uid="{00000000-0005-0000-0000-0000D7020000}"/>
    <cellStyle name="price" xfId="1446" xr:uid="{00000000-0005-0000-0000-0000D4050000}"/>
    <cellStyle name="pricing" xfId="1447" xr:uid="{00000000-0005-0000-0000-0000D5050000}"/>
    <cellStyle name="PSChar" xfId="103" xr:uid="{00000000-0005-0000-0000-00008C000000}"/>
    <cellStyle name="PSDate" xfId="364" xr:uid="{00000000-0005-0000-0000-00009A010000}"/>
    <cellStyle name="PSDec" xfId="1448" xr:uid="{00000000-0005-0000-0000-0000D6050000}"/>
    <cellStyle name="PSHeading" xfId="1449" xr:uid="{00000000-0005-0000-0000-0000D7050000}"/>
    <cellStyle name="PSInt" xfId="1215" xr:uid="{00000000-0005-0000-0000-0000ED040000}"/>
    <cellStyle name="PSSpacer" xfId="1450" xr:uid="{00000000-0005-0000-0000-0000D8050000}"/>
    <cellStyle name="RangeBelow" xfId="1451" xr:uid="{00000000-0005-0000-0000-0000D9050000}"/>
    <cellStyle name="Rates" xfId="1452" xr:uid="{00000000-0005-0000-0000-0000DA050000}"/>
    <cellStyle name="Ratio" xfId="1360" xr:uid="{00000000-0005-0000-0000-00007E050000}"/>
    <cellStyle name="realtime" xfId="1453" xr:uid="{00000000-0005-0000-0000-0000DB050000}"/>
    <cellStyle name="Red" xfId="712" xr:uid="{00000000-0005-0000-0000-0000F6020000}"/>
    <cellStyle name="Red 2" xfId="870" xr:uid="{00000000-0005-0000-0000-000094030000}"/>
    <cellStyle name="result" xfId="1320" xr:uid="{00000000-0005-0000-0000-000056050000}"/>
    <cellStyle name="revised" xfId="1454" xr:uid="{00000000-0005-0000-0000-0000DC050000}"/>
    <cellStyle name="revised 2" xfId="206" xr:uid="{00000000-0005-0000-0000-0000FC000000}"/>
    <cellStyle name="RevList" xfId="1456" xr:uid="{00000000-0005-0000-0000-0000DE050000}"/>
    <cellStyle name="row_def_array" xfId="1457" xr:uid="{00000000-0005-0000-0000-0000DF050000}"/>
    <cellStyle name="rt" xfId="1458" xr:uid="{00000000-0005-0000-0000-0000E0050000}"/>
    <cellStyle name="s" xfId="1238" xr:uid="{00000000-0005-0000-0000-000004050000}"/>
    <cellStyle name="s]_x000d__x000a_load=_x000d__x000a_run=_x000d__x000a_NullPort=None_x000d__x000a_device=HP LaserJet 4 Plus,HPPCL5MS,LPT1:_x000d__x000a__x000d__x000a_[Desktop]_x000d__x000a_Wallpaper=(无)_x000d__x000a_TileWallpaper=0_x000d_" xfId="1459" xr:uid="{00000000-0005-0000-0000-0000E1050000}"/>
    <cellStyle name="s]_x000d__x000a_spooler=yes_x000d__x000a_load=mbtn.exe_x000d__x000a_run=_x000d__x000a_Beep=yes_x000d__x000a_NullPort=None_x000d__x000a_BorderWidth=1_x000d__x000a_CursorBlinkRate=522_x000d__x000a_DoubleClickSpeed=740" xfId="1460" xr:uid="{00000000-0005-0000-0000-0000E2050000}"/>
    <cellStyle name="s_Design Yield" xfId="1003" xr:uid="{00000000-0005-0000-0000-000019040000}"/>
    <cellStyle name="s_RRC" xfId="1461" xr:uid="{00000000-0005-0000-0000-0000E3050000}"/>
    <cellStyle name="s_SPRC" xfId="150" xr:uid="{00000000-0005-0000-0000-0000C4000000}"/>
    <cellStyle name="section" xfId="1168" xr:uid="{00000000-0005-0000-0000-0000BE040000}"/>
    <cellStyle name="Shaded" xfId="1462" xr:uid="{00000000-0005-0000-0000-0000E4050000}"/>
    <cellStyle name="Sheet Head" xfId="1463" xr:uid="{00000000-0005-0000-0000-0000E5050000}"/>
    <cellStyle name="ShOut" xfId="1240" xr:uid="{00000000-0005-0000-0000-000006050000}"/>
    <cellStyle name="SOR" xfId="1465" xr:uid="{00000000-0005-0000-0000-0000E7050000}"/>
    <cellStyle name="Special" xfId="1467" xr:uid="{00000000-0005-0000-0000-0000E9050000}"/>
    <cellStyle name="sstot" xfId="1468" xr:uid="{00000000-0005-0000-0000-0000EA050000}"/>
    <cellStyle name="Standard_AREAS" xfId="1469" xr:uid="{00000000-0005-0000-0000-0000EB050000}"/>
    <cellStyle name="static" xfId="1470" xr:uid="{00000000-0005-0000-0000-0000EC050000}"/>
    <cellStyle name="STYL1 - Style1" xfId="234" xr:uid="{00000000-0005-0000-0000-000018010000}"/>
    <cellStyle name="style" xfId="1472" xr:uid="{00000000-0005-0000-0000-0000EE050000}"/>
    <cellStyle name="Style 1" xfId="1474" xr:uid="{00000000-0005-0000-0000-0000F0050000}"/>
    <cellStyle name="style1" xfId="494" xr:uid="{00000000-0005-0000-0000-00001C020000}"/>
    <cellStyle name="style2" xfId="176" xr:uid="{00000000-0005-0000-0000-0000DE000000}"/>
    <cellStyle name="subhead" xfId="921" xr:uid="{00000000-0005-0000-0000-0000C7030000}"/>
    <cellStyle name="SubRoutine" xfId="1475" xr:uid="{00000000-0005-0000-0000-0000F1050000}"/>
    <cellStyle name="Subtotal" xfId="1476" xr:uid="{00000000-0005-0000-0000-0000F2050000}"/>
    <cellStyle name="t" xfId="486" xr:uid="{00000000-0005-0000-0000-000014020000}"/>
    <cellStyle name="t_1028ERP明细估值(DCF)尽职调查表(金嗓子)" xfId="1477" xr:uid="{00000000-0005-0000-0000-0000F3050000}"/>
    <cellStyle name="t_EVP3.01" xfId="31" xr:uid="{00000000-0005-0000-0000-000027000000}"/>
    <cellStyle name="t_GB MODEL 082803 V1" xfId="61" xr:uid="{00000000-0005-0000-0000-000051000000}"/>
    <cellStyle name="t_GB MODEL 083103 PRC  V3 w product mix change" xfId="429" xr:uid="{00000000-0005-0000-0000-0000DB010000}"/>
    <cellStyle name="t_GB model V5.2 0914" xfId="602" xr:uid="{00000000-0005-0000-0000-000088020000}"/>
    <cellStyle name="t_GB model V7 0914" xfId="1218" xr:uid="{00000000-0005-0000-0000-0000F0040000}"/>
    <cellStyle name="t_GB model V7 0921" xfId="1198" xr:uid="{00000000-0005-0000-0000-0000DC040000}"/>
    <cellStyle name="t_HVAC Equipment (3)" xfId="1479" xr:uid="{00000000-0005-0000-0000-0000F5050000}"/>
    <cellStyle name="t_铝厂" xfId="1480" xr:uid="{00000000-0005-0000-0000-0000F6050000}"/>
    <cellStyle name="t_铝厂现金流1122B" xfId="443" xr:uid="{00000000-0005-0000-0000-0000E9010000}"/>
    <cellStyle name="t_铝厂现金流1125" xfId="749" xr:uid="{00000000-0005-0000-0000-00001B030000}"/>
    <cellStyle name="t_现金流" xfId="1422" xr:uid="{00000000-0005-0000-0000-0000BC050000}"/>
    <cellStyle name="Table Col Head" xfId="1481" xr:uid="{00000000-0005-0000-0000-0000F7050000}"/>
    <cellStyle name="Table Sub Head" xfId="1356" xr:uid="{00000000-0005-0000-0000-00007A050000}"/>
    <cellStyle name="Table Title" xfId="1070" xr:uid="{00000000-0005-0000-0000-00005C040000}"/>
    <cellStyle name="Table Units" xfId="970" xr:uid="{00000000-0005-0000-0000-0000F8030000}"/>
    <cellStyle name="text" xfId="1482" xr:uid="{00000000-0005-0000-0000-0000F8050000}"/>
    <cellStyle name="Text Indent A" xfId="411" xr:uid="{00000000-0005-0000-0000-0000C9010000}"/>
    <cellStyle name="Text Indent B" xfId="1483" xr:uid="{00000000-0005-0000-0000-0000F9050000}"/>
    <cellStyle name="Text Indent C" xfId="1484" xr:uid="{00000000-0005-0000-0000-0000FA050000}"/>
    <cellStyle name="þ_x001d_ðK_x000c_Fý_x001b__x000d_9ýU_x0001_Ð_x0008_¦)_x0007__x0001__x0001_" xfId="731" xr:uid="{00000000-0005-0000-0000-000009030000}"/>
    <cellStyle name="Thousands" xfId="1485" xr:uid="{00000000-0005-0000-0000-0000FB050000}"/>
    <cellStyle name="Tickmark" xfId="528" xr:uid="{00000000-0005-0000-0000-00003E020000}"/>
    <cellStyle name="title" xfId="1486" xr:uid="{00000000-0005-0000-0000-0000FC050000}"/>
    <cellStyle name="Topheader" xfId="1060" xr:uid="{00000000-0005-0000-0000-000052040000}"/>
    <cellStyle name="Total" xfId="408" xr:uid="{00000000-0005-0000-0000-0000C6010000}"/>
    <cellStyle name="Tusental (0)_1FIX, page 2" xfId="1488" xr:uid="{00000000-0005-0000-0000-0000FE050000}"/>
    <cellStyle name="Tusental_1FIX, page 2" xfId="390" xr:uid="{00000000-0005-0000-0000-0000B4010000}"/>
    <cellStyle name="u" xfId="1489" xr:uid="{00000000-0005-0000-0000-0000FF050000}"/>
    <cellStyle name="u_Matrix" xfId="1491" xr:uid="{00000000-0005-0000-0000-000001060000}"/>
    <cellStyle name="u_Module1 (2)" xfId="1141" xr:uid="{00000000-0005-0000-0000-0000A3040000}"/>
    <cellStyle name="u2" xfId="719" xr:uid="{00000000-0005-0000-0000-0000FD020000}"/>
    <cellStyle name="Unprotect" xfId="1492" xr:uid="{00000000-0005-0000-0000-000002060000}"/>
    <cellStyle name="Unprotected" xfId="854" xr:uid="{00000000-0005-0000-0000-000084030000}"/>
    <cellStyle name="Valuta (0)_1FIX, page 2" xfId="1493" xr:uid="{00000000-0005-0000-0000-000003060000}"/>
    <cellStyle name="Valuta_1FIX, page 2" xfId="876" xr:uid="{00000000-0005-0000-0000-00009A030000}"/>
    <cellStyle name="wrap" xfId="1494" xr:uid="{00000000-0005-0000-0000-000004060000}"/>
    <cellStyle name="x" xfId="1495" xr:uid="{00000000-0005-0000-0000-000005060000}"/>
    <cellStyle name="Year" xfId="1497" xr:uid="{00000000-0005-0000-0000-000007060000}"/>
    <cellStyle name="Zhengnan" xfId="766" xr:uid="{00000000-0005-0000-0000-00002C030000}"/>
    <cellStyle name="パーセント_laroux" xfId="989" xr:uid="{00000000-0005-0000-0000-00000B040000}"/>
    <cellStyle name="_PLDT" xfId="1498" xr:uid="{00000000-0005-0000-0000-000008060000}"/>
    <cellStyle name="_laroux" xfId="1499" xr:uid="{00000000-0005-0000-0000-000009060000}"/>
    <cellStyle name="だ[0]_PLDT" xfId="1500" xr:uid="{00000000-0005-0000-0000-00000A060000}"/>
    <cellStyle name="だ_PLDT" xfId="1501" xr:uid="{00000000-0005-0000-0000-00000B060000}"/>
    <cellStyle name="だ[0]_Total (2)" xfId="1502" xr:uid="{00000000-0005-0000-0000-00000C060000}"/>
    <cellStyle name="だ_laroux" xfId="1503" xr:uid="{00000000-0005-0000-0000-00000D060000}"/>
    <cellStyle name="む|靃0]_Revenuesy Lr L" xfId="1504" xr:uid="{00000000-0005-0000-0000-00000E060000}"/>
    <cellStyle name="む|靇Revenuenuesy L" xfId="724" xr:uid="{00000000-0005-0000-0000-000002030000}"/>
    <cellStyle name="百分比" xfId="32" builtinId="5"/>
    <cellStyle name="百分比 2" xfId="693" xr:uid="{00000000-0005-0000-0000-0000E3020000}"/>
    <cellStyle name="百分比 2 2" xfId="1505" xr:uid="{00000000-0005-0000-0000-00000F060000}"/>
    <cellStyle name="百分比 2 3" xfId="1506" xr:uid="{00000000-0005-0000-0000-000010060000}"/>
    <cellStyle name="百分比 2 4" xfId="548" xr:uid="{00000000-0005-0000-0000-000052020000}"/>
    <cellStyle name="百分比 2 4 2" xfId="1496" xr:uid="{00000000-0005-0000-0000-000006060000}"/>
    <cellStyle name="百分比 3" xfId="982" xr:uid="{00000000-0005-0000-0000-000004040000}"/>
    <cellStyle name="百分比 3 2" xfId="806" xr:uid="{00000000-0005-0000-0000-000054030000}"/>
    <cellStyle name="百分比 3 2 2" xfId="973" xr:uid="{00000000-0005-0000-0000-0000FB030000}"/>
    <cellStyle name="百分比 4" xfId="1507" xr:uid="{00000000-0005-0000-0000-000011060000}"/>
    <cellStyle name="百分比 5" xfId="52" xr:uid="{00000000-0005-0000-0000-000046000000}"/>
    <cellStyle name="百分比 6" xfId="59" xr:uid="{00000000-0005-0000-0000-00004F000000}"/>
    <cellStyle name="百分比 7" xfId="1302" xr:uid="{00000000-0005-0000-0000-000044050000}"/>
    <cellStyle name="百分比 8" xfId="1508" xr:uid="{00000000-0005-0000-0000-000012060000}"/>
    <cellStyle name="百分比 9" xfId="1178" xr:uid="{00000000-0005-0000-0000-0000C8040000}"/>
    <cellStyle name="捠壿 [0.00]_!!!GO" xfId="869" xr:uid="{00000000-0005-0000-0000-000093030000}"/>
    <cellStyle name="捠壿_!!!GO" xfId="1509" xr:uid="{00000000-0005-0000-0000-000013060000}"/>
    <cellStyle name="编号" xfId="1510" xr:uid="{00000000-0005-0000-0000-000014060000}"/>
    <cellStyle name="标题1" xfId="1008" xr:uid="{00000000-0005-0000-0000-00001E040000}"/>
    <cellStyle name="標準_１０" xfId="738" xr:uid="{00000000-0005-0000-0000-000010030000}"/>
    <cellStyle name="表标题" xfId="1511" xr:uid="{00000000-0005-0000-0000-000015060000}"/>
    <cellStyle name="部门" xfId="1513" xr:uid="{00000000-0005-0000-0000-000017060000}"/>
    <cellStyle name="差_04-雷沃动力收益法评估表2008-06(dxz)" xfId="1514" xr:uid="{00000000-0005-0000-0000-000018060000}"/>
    <cellStyle name="差_2010年固定资产" xfId="1040" xr:uid="{00000000-0005-0000-0000-00003E040000}"/>
    <cellStyle name="差_Book1" xfId="1515" xr:uid="{00000000-0005-0000-0000-000019060000}"/>
    <cellStyle name="差_Sheet5" xfId="588" xr:uid="{00000000-0005-0000-0000-00007A020000}"/>
    <cellStyle name="差_宝源生物收益法模型表" xfId="521" xr:uid="{00000000-0005-0000-0000-000037020000}"/>
    <cellStyle name="差_宝源生物收益法模型表4-6" xfId="1516" xr:uid="{00000000-0005-0000-0000-00001A060000}"/>
    <cellStyle name="差_宝源生物收益法评估明细表4-10-1" xfId="539" xr:uid="{00000000-0005-0000-0000-000049020000}"/>
    <cellStyle name="差_宝源生物收益法评估明细表4-11(正式）" xfId="344" xr:uid="{00000000-0005-0000-0000-000086010000}"/>
    <cellStyle name="差_宝源生物收益法评估明细表4-12(正式）" xfId="1517" xr:uid="{00000000-0005-0000-0000-00001B060000}"/>
    <cellStyle name="差_宝源生物收益法评估明细表4-6" xfId="1518" xr:uid="{00000000-0005-0000-0000-00001C060000}"/>
    <cellStyle name="差_不可流通折扣率估算表" xfId="1519" xr:uid="{00000000-0005-0000-0000-00001D060000}"/>
    <cellStyle name="差_常州变压器试算平衡表8-22" xfId="1520" xr:uid="{00000000-0005-0000-0000-00001E060000}"/>
    <cellStyle name="差_常州东芝收益法模型表-Toshiba折现率" xfId="1512" xr:uid="{00000000-0005-0000-0000-000016060000}"/>
    <cellStyle name="差_电力企业收益法表格" xfId="518" xr:uid="{00000000-0005-0000-0000-000034020000}"/>
    <cellStyle name="差_评估明细表（新准则）" xfId="1521" xr:uid="{00000000-0005-0000-0000-00001F060000}"/>
    <cellStyle name="差_评估申报表-潮州远泰0112" xfId="228" xr:uid="{00000000-0005-0000-0000-000012010000}"/>
    <cellStyle name="差_前期费用" xfId="372" xr:uid="{00000000-0005-0000-0000-0000A2010000}"/>
    <cellStyle name="差_上海-收益法12-20" xfId="1522" xr:uid="{00000000-0005-0000-0000-000020060000}"/>
    <cellStyle name="差_上海所技术评估计算模型" xfId="1523" xr:uid="{00000000-0005-0000-0000-000021060000}"/>
    <cellStyle name="差_收益法模型表" xfId="1524" xr:uid="{00000000-0005-0000-0000-000022060000}"/>
    <cellStyle name="差_收益法模型表1" xfId="76" xr:uid="{00000000-0005-0000-0000-000067000000}"/>
    <cellStyle name="差_泰山复合材料有限公司成本法" xfId="1487" xr:uid="{00000000-0005-0000-0000-0000FD050000}"/>
    <cellStyle name="差_特车收益法各种指标" xfId="260" xr:uid="{00000000-0005-0000-0000-000032010000}"/>
    <cellStyle name="差_无风险收益表" xfId="1525" xr:uid="{00000000-0005-0000-0000-000023060000}"/>
    <cellStyle name="差_新准则报表－融辉2007-06-20" xfId="1526" xr:uid="{00000000-0005-0000-0000-000024060000}"/>
    <cellStyle name="差_一重股份收益法630-2" xfId="1527" xr:uid="{00000000-0005-0000-0000-000025060000}"/>
    <cellStyle name="差_债券收益率" xfId="1528" xr:uid="{00000000-0005-0000-0000-000026060000}"/>
    <cellStyle name="差_折现率wind计算模型-火电模型" xfId="49" xr:uid="{00000000-0005-0000-0000-000041000000}"/>
    <cellStyle name="差_折现率计算模型" xfId="354" xr:uid="{00000000-0005-0000-0000-000090010000}"/>
    <cellStyle name="常规" xfId="0" builtinId="0"/>
    <cellStyle name="常规 10" xfId="212" xr:uid="{00000000-0005-0000-0000-000002010000}"/>
    <cellStyle name="常规 10 3" xfId="1529" xr:uid="{00000000-0005-0000-0000-000027060000}"/>
    <cellStyle name="常规 11" xfId="1161" xr:uid="{00000000-0005-0000-0000-0000B7040000}"/>
    <cellStyle name="常规 12" xfId="1531" xr:uid="{00000000-0005-0000-0000-000029060000}"/>
    <cellStyle name="常规 12 2" xfId="1532" xr:uid="{00000000-0005-0000-0000-00002A060000}"/>
    <cellStyle name="常规 12 2 2" xfId="37" xr:uid="{00000000-0005-0000-0000-000030000000}"/>
    <cellStyle name="常规 12 2_04-雷沃动力收益法评估表2008-06(dxz)" xfId="1533" xr:uid="{00000000-0005-0000-0000-00002B060000}"/>
    <cellStyle name="常规 12_04-雷沃动力收益法评估表2008-06(dxz)" xfId="1534" xr:uid="{00000000-0005-0000-0000-00002C060000}"/>
    <cellStyle name="常规 13" xfId="1535" xr:uid="{00000000-0005-0000-0000-00002D060000}"/>
    <cellStyle name="常规 14" xfId="1536" xr:uid="{00000000-0005-0000-0000-00002E060000}"/>
    <cellStyle name="常规 15" xfId="1537" xr:uid="{00000000-0005-0000-0000-00002F060000}"/>
    <cellStyle name="常规 15 2" xfId="1538" xr:uid="{00000000-0005-0000-0000-000030060000}"/>
    <cellStyle name="常规 16" xfId="1539" xr:uid="{00000000-0005-0000-0000-000031060000}"/>
    <cellStyle name="常规 17" xfId="1541" xr:uid="{00000000-0005-0000-0000-000033060000}"/>
    <cellStyle name="常规 18" xfId="1473" xr:uid="{00000000-0005-0000-0000-0000EF050000}"/>
    <cellStyle name="常规 19" xfId="451" xr:uid="{00000000-0005-0000-0000-0000F1010000}"/>
    <cellStyle name="常规 2" xfId="1387" xr:uid="{00000000-0005-0000-0000-000099050000}"/>
    <cellStyle name="常规 2 10" xfId="1542" xr:uid="{00000000-0005-0000-0000-000034060000}"/>
    <cellStyle name="常规 2 11" xfId="1543" xr:uid="{00000000-0005-0000-0000-000035060000}"/>
    <cellStyle name="常规 2 12" xfId="1544" xr:uid="{00000000-0005-0000-0000-000036060000}"/>
    <cellStyle name="常规 2 13" xfId="402" xr:uid="{00000000-0005-0000-0000-0000C0010000}"/>
    <cellStyle name="常规 2 14" xfId="1545" xr:uid="{00000000-0005-0000-0000-000037060000}"/>
    <cellStyle name="常规 2 15" xfId="245" xr:uid="{00000000-0005-0000-0000-000023010000}"/>
    <cellStyle name="常规 2 16" xfId="1546" xr:uid="{00000000-0005-0000-0000-000038060000}"/>
    <cellStyle name="常规 2 17" xfId="910" xr:uid="{00000000-0005-0000-0000-0000BC030000}"/>
    <cellStyle name="常规 2 18" xfId="1273" xr:uid="{00000000-0005-0000-0000-000027050000}"/>
    <cellStyle name="常规 2 19" xfId="1330" xr:uid="{00000000-0005-0000-0000-000060050000}"/>
    <cellStyle name="常规 2 2" xfId="1548" xr:uid="{00000000-0005-0000-0000-00003A060000}"/>
    <cellStyle name="常规 2 2 2" xfId="1048" xr:uid="{00000000-0005-0000-0000-000046040000}"/>
    <cellStyle name="常规 2 2 5" xfId="1550" xr:uid="{00000000-0005-0000-0000-00003C060000}"/>
    <cellStyle name="常规 2 20" xfId="246" xr:uid="{00000000-0005-0000-0000-000024010000}"/>
    <cellStyle name="常规 2 21" xfId="1547" xr:uid="{00000000-0005-0000-0000-000039060000}"/>
    <cellStyle name="常规 2 22" xfId="909" xr:uid="{00000000-0005-0000-0000-0000BB030000}"/>
    <cellStyle name="常规 2 23" xfId="1274" xr:uid="{00000000-0005-0000-0000-000028050000}"/>
    <cellStyle name="常规 2 24" xfId="1331" xr:uid="{00000000-0005-0000-0000-000061050000}"/>
    <cellStyle name="常规 2 25" xfId="814" xr:uid="{00000000-0005-0000-0000-00005C030000}"/>
    <cellStyle name="常规 2 26" xfId="13" xr:uid="{00000000-0005-0000-0000-000011000000}"/>
    <cellStyle name="常规 2 27" xfId="1551" xr:uid="{00000000-0005-0000-0000-00003D060000}"/>
    <cellStyle name="常规 2 28" xfId="1106" xr:uid="{00000000-0005-0000-0000-000080040000}"/>
    <cellStyle name="常规 2 29" xfId="866" xr:uid="{00000000-0005-0000-0000-000090030000}"/>
    <cellStyle name="常规 2 3" xfId="1553" xr:uid="{00000000-0005-0000-0000-00003F060000}"/>
    <cellStyle name="常规 2 30" xfId="813" xr:uid="{00000000-0005-0000-0000-00005B030000}"/>
    <cellStyle name="常规 2 31" xfId="15" xr:uid="{00000000-0005-0000-0000-000013000000}"/>
    <cellStyle name="常规 2 32" xfId="1552" xr:uid="{00000000-0005-0000-0000-00003E060000}"/>
    <cellStyle name="常规 2 33" xfId="1107" xr:uid="{00000000-0005-0000-0000-000081040000}"/>
    <cellStyle name="常规 2 34" xfId="865" xr:uid="{00000000-0005-0000-0000-00008F030000}"/>
    <cellStyle name="常规 2 4" xfId="1216" xr:uid="{00000000-0005-0000-0000-0000EE040000}"/>
    <cellStyle name="常规 2 5" xfId="1369" xr:uid="{00000000-0005-0000-0000-000087050000}"/>
    <cellStyle name="常规 2 6" xfId="1554" xr:uid="{00000000-0005-0000-0000-000040060000}"/>
    <cellStyle name="常规 2 7" xfId="1555" xr:uid="{00000000-0005-0000-0000-000041060000}"/>
    <cellStyle name="常规 2 8" xfId="801" xr:uid="{00000000-0005-0000-0000-00004F030000}"/>
    <cellStyle name="常规 2 9" xfId="1556" xr:uid="{00000000-0005-0000-0000-000042060000}"/>
    <cellStyle name="常规 2_不可流通折扣率估算表" xfId="812" xr:uid="{00000000-0005-0000-0000-00005A030000}"/>
    <cellStyle name="常规 21" xfId="1540" xr:uid="{00000000-0005-0000-0000-000032060000}"/>
    <cellStyle name="常规 21 2" xfId="214" xr:uid="{00000000-0005-0000-0000-000004010000}"/>
    <cellStyle name="常规 25" xfId="850" xr:uid="{00000000-0005-0000-0000-000080030000}"/>
    <cellStyle name="常规 3" xfId="1149" xr:uid="{00000000-0005-0000-0000-0000AB040000}"/>
    <cellStyle name="常规 3 2" xfId="591" xr:uid="{00000000-0005-0000-0000-00007D020000}"/>
    <cellStyle name="常规 3 2 2" xfId="1557" xr:uid="{00000000-0005-0000-0000-000043060000}"/>
    <cellStyle name="常规 3 3" xfId="1558" xr:uid="{00000000-0005-0000-0000-000044060000}"/>
    <cellStyle name="常规 3 4" xfId="587" xr:uid="{00000000-0005-0000-0000-000079020000}"/>
    <cellStyle name="常规 3_04-雷沃动力收益法评估表2008-06(dxz)" xfId="1559" xr:uid="{00000000-0005-0000-0000-000045060000}"/>
    <cellStyle name="常规 4" xfId="1560" xr:uid="{00000000-0005-0000-0000-000046060000}"/>
    <cellStyle name="常规 4 2" xfId="1561" xr:uid="{00000000-0005-0000-0000-000047060000}"/>
    <cellStyle name="常规 4 3" xfId="1562" xr:uid="{00000000-0005-0000-0000-000048060000}"/>
    <cellStyle name="常规 5" xfId="1563" xr:uid="{00000000-0005-0000-0000-000049060000}"/>
    <cellStyle name="常规 5 12" xfId="1564" xr:uid="{00000000-0005-0000-0000-00004A060000}"/>
    <cellStyle name="常规 5 2" xfId="1173" xr:uid="{00000000-0005-0000-0000-0000C3040000}"/>
    <cellStyle name="常规 5 3" xfId="1565" xr:uid="{00000000-0005-0000-0000-00004B060000}"/>
    <cellStyle name="常规 6" xfId="1566" xr:uid="{00000000-0005-0000-0000-00004C060000}"/>
    <cellStyle name="常规 7" xfId="1567" xr:uid="{00000000-0005-0000-0000-00004D060000}"/>
    <cellStyle name="常规 8" xfId="1568" xr:uid="{00000000-0005-0000-0000-00004E060000}"/>
    <cellStyle name="常规 9" xfId="1569" xr:uid="{00000000-0005-0000-0000-00004F060000}"/>
    <cellStyle name="常规_2006徐工科技合并报表－新准则_1" xfId="289" xr:uid="{00000000-0005-0000-0000-00004F010000}"/>
    <cellStyle name="常规_Book1" xfId="1570" xr:uid="{00000000-0005-0000-0000-000050060000}"/>
    <cellStyle name="常规_存货" xfId="294" xr:uid="{00000000-0005-0000-0000-000054010000}"/>
    <cellStyle name="常规_附件4-成本法资产评估申报表" xfId="171" xr:uid="{00000000-0005-0000-0000-0000D9000000}"/>
    <cellStyle name="常规_黑煤明细表" xfId="1180" xr:uid="{00000000-0005-0000-0000-0000CA040000}"/>
    <cellStyle name="常规_基本情况" xfId="1571" xr:uid="{00000000-0005-0000-0000-000051060000}"/>
    <cellStyle name="常规_佳通评估明细表(成本法)" xfId="1572" xr:uid="{00000000-0005-0000-0000-000052060000}"/>
    <cellStyle name="常规_龙东井巷评估表" xfId="1573" xr:uid="{00000000-0005-0000-0000-000053060000}"/>
    <cellStyle name="常规_评估空白套表1" xfId="1574" xr:uid="{00000000-0005-0000-0000-000054060000}"/>
    <cellStyle name="常规_评估明细表太原12-11" xfId="526" xr:uid="{00000000-0005-0000-0000-00003C020000}"/>
    <cellStyle name="常规_往来核对附表" xfId="1395" xr:uid="{00000000-0005-0000-0000-0000A1050000}"/>
    <cellStyle name="超级链接_02-06宝山" xfId="1283" xr:uid="{00000000-0005-0000-0000-000031050000}"/>
    <cellStyle name="超链接 2" xfId="358" xr:uid="{00000000-0005-0000-0000-000094010000}"/>
    <cellStyle name="超链接 3" xfId="1575" xr:uid="{00000000-0005-0000-0000-000055060000}"/>
    <cellStyle name="超链接 4" xfId="965" xr:uid="{00000000-0005-0000-0000-0000F3030000}"/>
    <cellStyle name="超链接 5" xfId="1576" xr:uid="{00000000-0005-0000-0000-000056060000}"/>
    <cellStyle name="分级显示列_1_Book1" xfId="1577" xr:uid="{00000000-0005-0000-0000-000057060000}"/>
    <cellStyle name="分级显示行_1_10--2其他收费权测算表" xfId="582" xr:uid="{00000000-0005-0000-0000-000074020000}"/>
    <cellStyle name="公司标准表" xfId="1578" xr:uid="{00000000-0005-0000-0000-000058060000}"/>
    <cellStyle name="公司标准表 2" xfId="1579" xr:uid="{00000000-0005-0000-0000-000059060000}"/>
    <cellStyle name="好_04-雷沃动力收益法评估表2008-06(dxz)" xfId="77" xr:uid="{00000000-0005-0000-0000-000068000000}"/>
    <cellStyle name="好_2010年固定资产" xfId="14" xr:uid="{00000000-0005-0000-0000-000012000000}"/>
    <cellStyle name="好_Book1" xfId="1580" xr:uid="{00000000-0005-0000-0000-00005A060000}"/>
    <cellStyle name="好_Sheet5" xfId="1581" xr:uid="{00000000-0005-0000-0000-00005B060000}"/>
    <cellStyle name="好_宝源生物收益法模型表" xfId="1582" xr:uid="{00000000-0005-0000-0000-00005C060000}"/>
    <cellStyle name="好_宝源生物收益法模型表4-6" xfId="888" xr:uid="{00000000-0005-0000-0000-0000A6030000}"/>
    <cellStyle name="好_宝源生物收益法评估明细表4-10-1" xfId="1021" xr:uid="{00000000-0005-0000-0000-00002B040000}"/>
    <cellStyle name="好_宝源生物收益法评估明细表4-11(正式）" xfId="1583" xr:uid="{00000000-0005-0000-0000-00005D060000}"/>
    <cellStyle name="好_宝源生物收益法评估明细表4-12(正式）" xfId="1584" xr:uid="{00000000-0005-0000-0000-00005E060000}"/>
    <cellStyle name="好_宝源生物收益法评估明细表4-6" xfId="1585" xr:uid="{00000000-0005-0000-0000-00005F060000}"/>
    <cellStyle name="好_不可流通折扣率估算表" xfId="1586" xr:uid="{00000000-0005-0000-0000-000060060000}"/>
    <cellStyle name="好_常州变压器试算平衡表8-22" xfId="1587" xr:uid="{00000000-0005-0000-0000-000061060000}"/>
    <cellStyle name="好_常州东芝收益法模型表-Toshiba折现率" xfId="1424" xr:uid="{00000000-0005-0000-0000-0000BE050000}"/>
    <cellStyle name="好_电力企业收益法表格" xfId="1466" xr:uid="{00000000-0005-0000-0000-0000E8050000}"/>
    <cellStyle name="好_江苏方天成本法评估申报表（正式）" xfId="1588" xr:uid="{00000000-0005-0000-0000-000062060000}"/>
    <cellStyle name="好_力源收益法表定稿（赵总改）" xfId="1464" xr:uid="{00000000-0005-0000-0000-0000E6050000}"/>
    <cellStyle name="好_评估明细表（新准则）" xfId="1530" xr:uid="{00000000-0005-0000-0000-000028060000}"/>
    <cellStyle name="好_评估申报表-潮州远泰0112" xfId="1589" xr:uid="{00000000-0005-0000-0000-000063060000}"/>
    <cellStyle name="好_上海-收益法12-20" xfId="53" xr:uid="{00000000-0005-0000-0000-000047000000}"/>
    <cellStyle name="好_上海所技术评估计算模型" xfId="1590" xr:uid="{00000000-0005-0000-0000-000064060000}"/>
    <cellStyle name="好_收益法模型表" xfId="1591" xr:uid="{00000000-0005-0000-0000-000065060000}"/>
    <cellStyle name="好_收益法模型表1" xfId="882" xr:uid="{00000000-0005-0000-0000-0000A0030000}"/>
    <cellStyle name="好_泰山复合材料有限公司成本法" xfId="1490" xr:uid="{00000000-0005-0000-0000-000000060000}"/>
    <cellStyle name="好_特车收益法各种指标" xfId="1592" xr:uid="{00000000-0005-0000-0000-000066060000}"/>
    <cellStyle name="好_无风险收益表" xfId="1593" xr:uid="{00000000-0005-0000-0000-000067060000}"/>
    <cellStyle name="好_新准则报表－融辉2007-06-20" xfId="1142" xr:uid="{00000000-0005-0000-0000-0000A4040000}"/>
    <cellStyle name="好_一重股份收益法630-2" xfId="1594" xr:uid="{00000000-0005-0000-0000-000068060000}"/>
    <cellStyle name="好_债券收益率" xfId="1595" xr:uid="{00000000-0005-0000-0000-000069060000}"/>
    <cellStyle name="好_折现率wind计算模型-火电模型" xfId="132" xr:uid="{00000000-0005-0000-0000-0000B2000000}"/>
    <cellStyle name="好_折现率计算模型" xfId="832" xr:uid="{00000000-0005-0000-0000-00006E030000}"/>
    <cellStyle name="桁区切り [0.00]_１１月価格表" xfId="1009" xr:uid="{00000000-0005-0000-0000-00001F040000}"/>
    <cellStyle name="桁区切り_１１月価格表" xfId="60" xr:uid="{00000000-0005-0000-0000-000050000000}"/>
    <cellStyle name="后继超级链接_02-06宝山" xfId="646" xr:uid="{00000000-0005-0000-0000-0000B4020000}"/>
    <cellStyle name="货币 2" xfId="1596" xr:uid="{00000000-0005-0000-0000-00006A060000}"/>
    <cellStyle name="货币 2 2" xfId="1597" xr:uid="{00000000-0005-0000-0000-00006B060000}"/>
    <cellStyle name="货币 3" xfId="1598" xr:uid="{00000000-0005-0000-0000-00006C060000}"/>
    <cellStyle name="货币 4" xfId="632" xr:uid="{00000000-0005-0000-0000-0000A6020000}"/>
    <cellStyle name="貨幣 [0]_Equipment Model 0605" xfId="1599" xr:uid="{00000000-0005-0000-0000-00006D060000}"/>
    <cellStyle name="貨幣_Equipment Model 0605" xfId="359" xr:uid="{00000000-0005-0000-0000-000095010000}"/>
    <cellStyle name="借出原因" xfId="1600" xr:uid="{00000000-0005-0000-0000-00006E060000}"/>
    <cellStyle name="霓付 [0]_1202" xfId="1601" xr:uid="{00000000-0005-0000-0000-00006F060000}"/>
    <cellStyle name="霓付_1202" xfId="460" xr:uid="{00000000-0005-0000-0000-0000FA010000}"/>
    <cellStyle name="똿뗦먛귟 [0.00]_PRODUCT DETAIL Q1" xfId="1443" xr:uid="{00000000-0005-0000-0000-0000D1050000}"/>
    <cellStyle name="똿뗦먛귟_PRODUCT DETAIL Q1" xfId="1602" xr:uid="{00000000-0005-0000-0000-000070060000}"/>
    <cellStyle name="烹拳 [0]_1202" xfId="1384" xr:uid="{00000000-0005-0000-0000-000096050000}"/>
    <cellStyle name="烹拳_1202" xfId="1603" xr:uid="{00000000-0005-0000-0000-000071060000}"/>
    <cellStyle name="砯刽 [0]_PLDT" xfId="1604" xr:uid="{00000000-0005-0000-0000-000072060000}"/>
    <cellStyle name="砯刽_PLDT" xfId="1605" xr:uid="{00000000-0005-0000-0000-000073060000}"/>
    <cellStyle name="普通_ 白土" xfId="447" xr:uid="{00000000-0005-0000-0000-0000ED010000}"/>
    <cellStyle name="普通_附19_minxi98114" xfId="1549" xr:uid="{00000000-0005-0000-0000-00003B060000}"/>
    <cellStyle name="千分位[0]_ 白土" xfId="1255" xr:uid="{00000000-0005-0000-0000-000015050000}"/>
    <cellStyle name="千分位_ 白土" xfId="841" xr:uid="{00000000-0005-0000-0000-000077030000}"/>
    <cellStyle name="千位[0]_ 方正PC" xfId="1606" xr:uid="{00000000-0005-0000-0000-000074060000}"/>
    <cellStyle name="千位_ 方正PC" xfId="991" xr:uid="{00000000-0005-0000-0000-00000D040000}"/>
    <cellStyle name="千位分隔" xfId="25" builtinId="3"/>
    <cellStyle name="千位分隔 10" xfId="1607" xr:uid="{00000000-0005-0000-0000-000075060000}"/>
    <cellStyle name="千位分隔 11" xfId="192" xr:uid="{00000000-0005-0000-0000-0000EE000000}"/>
    <cellStyle name="千位分隔 13" xfId="133" xr:uid="{00000000-0005-0000-0000-0000B3000000}"/>
    <cellStyle name="千位分隔 17" xfId="1608" xr:uid="{00000000-0005-0000-0000-000076060000}"/>
    <cellStyle name="千位分隔 17 2" xfId="1609" xr:uid="{00000000-0005-0000-0000-000077060000}"/>
    <cellStyle name="千位分隔 17 2 2" xfId="1610" xr:uid="{00000000-0005-0000-0000-000078060000}"/>
    <cellStyle name="千位分隔 2" xfId="1112" xr:uid="{00000000-0005-0000-0000-000086040000}"/>
    <cellStyle name="千位分隔 2 2" xfId="908" xr:uid="{00000000-0005-0000-0000-0000BA030000}"/>
    <cellStyle name="千位分隔 2 2 2" xfId="1318" xr:uid="{00000000-0005-0000-0000-000054050000}"/>
    <cellStyle name="千位分隔 2 3" xfId="1275" xr:uid="{00000000-0005-0000-0000-000029050000}"/>
    <cellStyle name="千位分隔 2 4" xfId="1332" xr:uid="{00000000-0005-0000-0000-000062050000}"/>
    <cellStyle name="千位分隔 3" xfId="1611" xr:uid="{00000000-0005-0000-0000-000079060000}"/>
    <cellStyle name="千位分隔 3 2" xfId="831" xr:uid="{00000000-0005-0000-0000-00006D030000}"/>
    <cellStyle name="千位分隔 3 2 2" xfId="1478" xr:uid="{00000000-0005-0000-0000-0000F4050000}"/>
    <cellStyle name="千位分隔 3 2 3" xfId="1612" xr:uid="{00000000-0005-0000-0000-00007A060000}"/>
    <cellStyle name="千位分隔 3 3" xfId="195" xr:uid="{00000000-0005-0000-0000-0000F1000000}"/>
    <cellStyle name="千位分隔 4" xfId="1393" xr:uid="{00000000-0005-0000-0000-00009F050000}"/>
    <cellStyle name="千位分隔 5" xfId="1613" xr:uid="{00000000-0005-0000-0000-00007B060000}"/>
    <cellStyle name="千位分隔 6" xfId="1614" xr:uid="{00000000-0005-0000-0000-00007C060000}"/>
    <cellStyle name="千位分隔 6 2" xfId="1615" xr:uid="{00000000-0005-0000-0000-00007D060000}"/>
    <cellStyle name="千位分隔 7" xfId="1616" xr:uid="{00000000-0005-0000-0000-00007E060000}"/>
    <cellStyle name="千位分隔 7 2 2" xfId="597" xr:uid="{00000000-0005-0000-0000-000083020000}"/>
    <cellStyle name="千位分隔 8" xfId="1617" xr:uid="{00000000-0005-0000-0000-00007F060000}"/>
    <cellStyle name="千位分隔 9" xfId="1618" xr:uid="{00000000-0005-0000-0000-000080060000}"/>
    <cellStyle name="千位分隔[0] 2" xfId="102" xr:uid="{00000000-0005-0000-0000-00008B000000}"/>
    <cellStyle name="千位分隔[0] 3" xfId="1147" xr:uid="{00000000-0005-0000-0000-0000A9040000}"/>
    <cellStyle name="千位分隔[0]_标准表" xfId="1619" xr:uid="{00000000-0005-0000-0000-000081060000}"/>
    <cellStyle name="钎霖_(沥焊何巩)岿喊牢盔拌裙" xfId="967" xr:uid="{00000000-0005-0000-0000-0000F5030000}"/>
    <cellStyle name="强调 1" xfId="1444" xr:uid="{00000000-0005-0000-0000-0000D2050000}"/>
    <cellStyle name="强调 2" xfId="723" xr:uid="{00000000-0005-0000-0000-000001030000}"/>
    <cellStyle name="强调 3" xfId="1620" xr:uid="{00000000-0005-0000-0000-000082060000}"/>
    <cellStyle name="日期" xfId="1244" xr:uid="{00000000-0005-0000-0000-00000A050000}"/>
    <cellStyle name="商品名称" xfId="1621" xr:uid="{00000000-0005-0000-0000-000083060000}"/>
    <cellStyle name="数量" xfId="1110" xr:uid="{00000000-0005-0000-0000-000084040000}"/>
    <cellStyle name="宋体繁体潒慭n_x0002_" xfId="271" xr:uid="{00000000-0005-0000-0000-00003D010000}"/>
    <cellStyle name="通貨 [0.00]_１１月価格表" xfId="1455" xr:uid="{00000000-0005-0000-0000-0000DD050000}"/>
    <cellStyle name="通貨_１１月価格表" xfId="1033" xr:uid="{00000000-0005-0000-0000-000037040000}"/>
    <cellStyle name="样式 1" xfId="541" xr:uid="{00000000-0005-0000-0000-00004B020000}"/>
    <cellStyle name="样式 1 2" xfId="1300" xr:uid="{00000000-0005-0000-0000-000042050000}"/>
    <cellStyle name="样式 1 3" xfId="1622" xr:uid="{00000000-0005-0000-0000-000084060000}"/>
    <cellStyle name="样式 2" xfId="1471" xr:uid="{00000000-0005-0000-0000-0000ED050000}"/>
    <cellStyle name="样式 3" xfId="1623" xr:uid="{00000000-0005-0000-0000-000085060000}"/>
    <cellStyle name="一般_2004年油库会计报表" xfId="1335" xr:uid="{00000000-0005-0000-0000-000065050000}"/>
    <cellStyle name="믅됞 [0.00]_PRODUCT DETAIL Q1" xfId="1077" xr:uid="{00000000-0005-0000-0000-000063040000}"/>
    <cellStyle name="믅됞_PRODUCT DETAIL Q1" xfId="1624" xr:uid="{00000000-0005-0000-0000-000086060000}"/>
    <cellStyle name="昗弨_!!!GO" xfId="1397" xr:uid="{00000000-0005-0000-0000-0000A3050000}"/>
    <cellStyle name="寘嬫愗傝 [0.00]_!!!GO" xfId="1625" xr:uid="{00000000-0005-0000-0000-000087060000}"/>
    <cellStyle name="寘嬫愗傝_!!!GO" xfId="941" xr:uid="{00000000-0005-0000-0000-0000DB030000}"/>
    <cellStyle name="资产" xfId="1626" xr:uid="{00000000-0005-0000-0000-000088060000}"/>
    <cellStyle name="뷭?_BOOKSHIP" xfId="95" xr:uid="{00000000-0005-0000-0000-000080000000}"/>
    <cellStyle name="성명" xfId="303" xr:uid="{00000000-0005-0000-0000-00005D010000}"/>
    <cellStyle name="콤마 [0]_#6기본예산 " xfId="1627" xr:uid="{00000000-0005-0000-0000-000089060000}"/>
    <cellStyle name="콤마_#6기본예산 " xfId="1628" xr:uid="{00000000-0005-0000-0000-00008A060000}"/>
    <cellStyle name="통화 [0]_#6기본예산 " xfId="1629" xr:uid="{00000000-0005-0000-0000-00008B060000}"/>
    <cellStyle name="통화_#6기본예산 " xfId="1630" xr:uid="{00000000-0005-0000-0000-00008C060000}"/>
    <cellStyle name="표준_#6기본예산 " xfId="1406" xr:uid="{00000000-0005-0000-0000-0000AC050000}"/>
    <cellStyle name="하이퍼링크_000727 IMT-2000 시설투자물량(4210) 4FA고려 필요 " xfId="1248" xr:uid="{00000000-0005-0000-0000-00000E05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111125</xdr:colOff>
      <xdr:row>3</xdr:row>
      <xdr:rowOff>148166</xdr:rowOff>
    </xdr:from>
    <xdr:to>
      <xdr:col>4</xdr:col>
      <xdr:colOff>113242</xdr:colOff>
      <xdr:row>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7375" y="1043305"/>
          <a:ext cx="1843405" cy="50927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第一步</a:t>
          </a:r>
          <a:endParaRPr lang="en-US" altLang="zh-CN" sz="1200" b="1"/>
        </a:p>
        <a:p>
          <a:pPr algn="ctr"/>
          <a:r>
            <a:rPr lang="zh-CN" altLang="en-US" sz="1200" b="1"/>
            <a:t>输入企业原始信息</a:t>
          </a:r>
        </a:p>
      </xdr:txBody>
    </xdr:sp>
    <xdr:clientData/>
  </xdr:twoCellAnchor>
  <xdr:twoCellAnchor>
    <xdr:from>
      <xdr:col>6</xdr:col>
      <xdr:colOff>135465</xdr:colOff>
      <xdr:row>3</xdr:row>
      <xdr:rowOff>162984</xdr:rowOff>
    </xdr:from>
    <xdr:to>
      <xdr:col>8</xdr:col>
      <xdr:colOff>137583</xdr:colOff>
      <xdr:row>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92755" y="1057910"/>
          <a:ext cx="1843405" cy="49466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第二步</a:t>
          </a:r>
          <a:endParaRPr lang="en-US" altLang="zh-CN" sz="1200" b="1"/>
        </a:p>
        <a:p>
          <a:pPr algn="ctr"/>
          <a:r>
            <a:rPr lang="zh-CN" altLang="en-US" sz="1200" b="1"/>
            <a:t>输入审计调整</a:t>
          </a:r>
        </a:p>
      </xdr:txBody>
    </xdr:sp>
    <xdr:clientData/>
  </xdr:twoCellAnchor>
  <xdr:twoCellAnchor>
    <xdr:from>
      <xdr:col>10</xdr:col>
      <xdr:colOff>105836</xdr:colOff>
      <xdr:row>3</xdr:row>
      <xdr:rowOff>148168</xdr:rowOff>
    </xdr:from>
    <xdr:to>
      <xdr:col>12</xdr:col>
      <xdr:colOff>107955</xdr:colOff>
      <xdr:row>6</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44160" y="1043305"/>
          <a:ext cx="1844040" cy="50927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第三步</a:t>
          </a:r>
          <a:endParaRPr lang="en-US" altLang="zh-CN" sz="1200" b="1"/>
        </a:p>
        <a:p>
          <a:pPr algn="ctr"/>
          <a:r>
            <a:rPr lang="zh-CN" altLang="en-US" sz="1200" b="1"/>
            <a:t>调查核实</a:t>
          </a:r>
        </a:p>
      </xdr:txBody>
    </xdr:sp>
    <xdr:clientData/>
  </xdr:twoCellAnchor>
  <xdr:twoCellAnchor>
    <xdr:from>
      <xdr:col>14</xdr:col>
      <xdr:colOff>127001</xdr:colOff>
      <xdr:row>3</xdr:row>
      <xdr:rowOff>126999</xdr:rowOff>
    </xdr:from>
    <xdr:to>
      <xdr:col>16</xdr:col>
      <xdr:colOff>129119</xdr:colOff>
      <xdr:row>6</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747000" y="1021715"/>
          <a:ext cx="1843405" cy="53086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第五步</a:t>
          </a:r>
          <a:endParaRPr lang="en-US" altLang="zh-CN" sz="1200" b="1"/>
        </a:p>
        <a:p>
          <a:pPr algn="ctr"/>
          <a:r>
            <a:rPr lang="zh-CN" altLang="en-US" sz="1200" b="1"/>
            <a:t>评定估算</a:t>
          </a:r>
        </a:p>
      </xdr:txBody>
    </xdr:sp>
    <xdr:clientData/>
  </xdr:twoCellAnchor>
  <xdr:twoCellAnchor>
    <xdr:from>
      <xdr:col>18</xdr:col>
      <xdr:colOff>63500</xdr:colOff>
      <xdr:row>3</xdr:row>
      <xdr:rowOff>126999</xdr:rowOff>
    </xdr:from>
    <xdr:to>
      <xdr:col>20</xdr:col>
      <xdr:colOff>65619</xdr:colOff>
      <xdr:row>6</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064750" y="1021715"/>
          <a:ext cx="1843405" cy="53086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第六步</a:t>
          </a:r>
          <a:endParaRPr lang="en-US" altLang="zh-CN" sz="1200" b="1"/>
        </a:p>
        <a:p>
          <a:pPr algn="ctr"/>
          <a:r>
            <a:rPr lang="zh-CN" altLang="en-US" sz="1200" b="1"/>
            <a:t>结果分析及输出</a:t>
          </a:r>
        </a:p>
      </xdr:txBody>
    </xdr:sp>
    <xdr:clientData/>
  </xdr:twoCellAnchor>
  <xdr:twoCellAnchor>
    <xdr:from>
      <xdr:col>3</xdr:col>
      <xdr:colOff>677333</xdr:colOff>
      <xdr:row>8</xdr:row>
      <xdr:rowOff>10583</xdr:rowOff>
    </xdr:from>
    <xdr:to>
      <xdr:col>3</xdr:col>
      <xdr:colOff>857250</xdr:colOff>
      <xdr:row>8</xdr:row>
      <xdr:rowOff>222250</xdr:rowOff>
    </xdr:to>
    <xdr:sp macro="" textlink="">
      <xdr:nvSpPr>
        <xdr:cNvPr id="8" name="下箭头 7">
          <a:extLst>
            <a:ext uri="{FF2B5EF4-FFF2-40B4-BE49-F238E27FC236}">
              <a16:creationId xmlns:a16="http://schemas.microsoft.com/office/drawing/2014/main" id="{00000000-0008-0000-0000-000008000000}"/>
            </a:ext>
          </a:extLst>
        </xdr:cNvPr>
        <xdr:cNvSpPr/>
      </xdr:nvSpPr>
      <xdr:spPr>
        <a:xfrm>
          <a:off x="1350010"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7</xdr:col>
      <xdr:colOff>681566</xdr:colOff>
      <xdr:row>8</xdr:row>
      <xdr:rowOff>25399</xdr:rowOff>
    </xdr:from>
    <xdr:to>
      <xdr:col>7</xdr:col>
      <xdr:colOff>861483</xdr:colOff>
      <xdr:row>8</xdr:row>
      <xdr:rowOff>228600</xdr:rowOff>
    </xdr:to>
    <xdr:sp macro="" textlink="">
      <xdr:nvSpPr>
        <xdr:cNvPr id="9" name="下箭头 8">
          <a:extLst>
            <a:ext uri="{FF2B5EF4-FFF2-40B4-BE49-F238E27FC236}">
              <a16:creationId xmlns:a16="http://schemas.microsoft.com/office/drawing/2014/main" id="{00000000-0008-0000-0000-000009000000}"/>
            </a:ext>
          </a:extLst>
        </xdr:cNvPr>
        <xdr:cNvSpPr/>
      </xdr:nvSpPr>
      <xdr:spPr>
        <a:xfrm>
          <a:off x="3735705" y="2072640"/>
          <a:ext cx="179705" cy="2038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11</xdr:col>
      <xdr:colOff>677333</xdr:colOff>
      <xdr:row>8</xdr:row>
      <xdr:rowOff>10583</xdr:rowOff>
    </xdr:from>
    <xdr:to>
      <xdr:col>11</xdr:col>
      <xdr:colOff>857250</xdr:colOff>
      <xdr:row>8</xdr:row>
      <xdr:rowOff>222250</xdr:rowOff>
    </xdr:to>
    <xdr:sp macro="" textlink="">
      <xdr:nvSpPr>
        <xdr:cNvPr id="10" name="下箭头 9">
          <a:extLst>
            <a:ext uri="{FF2B5EF4-FFF2-40B4-BE49-F238E27FC236}">
              <a16:creationId xmlns:a16="http://schemas.microsoft.com/office/drawing/2014/main" id="{00000000-0008-0000-0000-00000A000000}"/>
            </a:ext>
          </a:extLst>
        </xdr:cNvPr>
        <xdr:cNvSpPr/>
      </xdr:nvSpPr>
      <xdr:spPr>
        <a:xfrm>
          <a:off x="6112510"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15</xdr:col>
      <xdr:colOff>677333</xdr:colOff>
      <xdr:row>8</xdr:row>
      <xdr:rowOff>10583</xdr:rowOff>
    </xdr:from>
    <xdr:to>
      <xdr:col>15</xdr:col>
      <xdr:colOff>857250</xdr:colOff>
      <xdr:row>8</xdr:row>
      <xdr:rowOff>222250</xdr:rowOff>
    </xdr:to>
    <xdr:sp macro="" textlink="">
      <xdr:nvSpPr>
        <xdr:cNvPr id="11" name="下箭头 10">
          <a:extLst>
            <a:ext uri="{FF2B5EF4-FFF2-40B4-BE49-F238E27FC236}">
              <a16:creationId xmlns:a16="http://schemas.microsoft.com/office/drawing/2014/main" id="{00000000-0008-0000-0000-00000B000000}"/>
            </a:ext>
          </a:extLst>
        </xdr:cNvPr>
        <xdr:cNvSpPr/>
      </xdr:nvSpPr>
      <xdr:spPr>
        <a:xfrm>
          <a:off x="8493760"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11</xdr:col>
      <xdr:colOff>677333</xdr:colOff>
      <xdr:row>10</xdr:row>
      <xdr:rowOff>10583</xdr:rowOff>
    </xdr:from>
    <xdr:to>
      <xdr:col>11</xdr:col>
      <xdr:colOff>857250</xdr:colOff>
      <xdr:row>10</xdr:row>
      <xdr:rowOff>222250</xdr:rowOff>
    </xdr:to>
    <xdr:sp macro="" textlink="">
      <xdr:nvSpPr>
        <xdr:cNvPr id="12" name="下箭头 11">
          <a:extLst>
            <a:ext uri="{FF2B5EF4-FFF2-40B4-BE49-F238E27FC236}">
              <a16:creationId xmlns:a16="http://schemas.microsoft.com/office/drawing/2014/main" id="{00000000-0008-0000-0000-00000C000000}"/>
            </a:ext>
          </a:extLst>
        </xdr:cNvPr>
        <xdr:cNvSpPr/>
      </xdr:nvSpPr>
      <xdr:spPr>
        <a:xfrm>
          <a:off x="6112510"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11</xdr:col>
      <xdr:colOff>677333</xdr:colOff>
      <xdr:row>12</xdr:row>
      <xdr:rowOff>10583</xdr:rowOff>
    </xdr:from>
    <xdr:to>
      <xdr:col>11</xdr:col>
      <xdr:colOff>857250</xdr:colOff>
      <xdr:row>12</xdr:row>
      <xdr:rowOff>222250</xdr:rowOff>
    </xdr:to>
    <xdr:sp macro="" textlink="">
      <xdr:nvSpPr>
        <xdr:cNvPr id="13" name="下箭头 12">
          <a:extLst>
            <a:ext uri="{FF2B5EF4-FFF2-40B4-BE49-F238E27FC236}">
              <a16:creationId xmlns:a16="http://schemas.microsoft.com/office/drawing/2014/main" id="{00000000-0008-0000-0000-00000D000000}"/>
            </a:ext>
          </a:extLst>
        </xdr:cNvPr>
        <xdr:cNvSpPr/>
      </xdr:nvSpPr>
      <xdr:spPr>
        <a:xfrm>
          <a:off x="6112510" y="30486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15</xdr:col>
      <xdr:colOff>677333</xdr:colOff>
      <xdr:row>10</xdr:row>
      <xdr:rowOff>10583</xdr:rowOff>
    </xdr:from>
    <xdr:to>
      <xdr:col>15</xdr:col>
      <xdr:colOff>857250</xdr:colOff>
      <xdr:row>10</xdr:row>
      <xdr:rowOff>222250</xdr:rowOff>
    </xdr:to>
    <xdr:sp macro="" textlink="">
      <xdr:nvSpPr>
        <xdr:cNvPr id="14" name="下箭头 13">
          <a:extLst>
            <a:ext uri="{FF2B5EF4-FFF2-40B4-BE49-F238E27FC236}">
              <a16:creationId xmlns:a16="http://schemas.microsoft.com/office/drawing/2014/main" id="{00000000-0008-0000-0000-00000E000000}"/>
            </a:ext>
          </a:extLst>
        </xdr:cNvPr>
        <xdr:cNvSpPr/>
      </xdr:nvSpPr>
      <xdr:spPr>
        <a:xfrm>
          <a:off x="8493760"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15</xdr:col>
      <xdr:colOff>677333</xdr:colOff>
      <xdr:row>12</xdr:row>
      <xdr:rowOff>10583</xdr:rowOff>
    </xdr:from>
    <xdr:to>
      <xdr:col>15</xdr:col>
      <xdr:colOff>857250</xdr:colOff>
      <xdr:row>12</xdr:row>
      <xdr:rowOff>222250</xdr:rowOff>
    </xdr:to>
    <xdr:sp macro="" textlink="">
      <xdr:nvSpPr>
        <xdr:cNvPr id="15" name="下箭头 14">
          <a:extLst>
            <a:ext uri="{FF2B5EF4-FFF2-40B4-BE49-F238E27FC236}">
              <a16:creationId xmlns:a16="http://schemas.microsoft.com/office/drawing/2014/main" id="{00000000-0008-0000-0000-00000F000000}"/>
            </a:ext>
          </a:extLst>
        </xdr:cNvPr>
        <xdr:cNvSpPr/>
      </xdr:nvSpPr>
      <xdr:spPr>
        <a:xfrm>
          <a:off x="8493760" y="30486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19</xdr:col>
      <xdr:colOff>677333</xdr:colOff>
      <xdr:row>8</xdr:row>
      <xdr:rowOff>10583</xdr:rowOff>
    </xdr:from>
    <xdr:to>
      <xdr:col>19</xdr:col>
      <xdr:colOff>857250</xdr:colOff>
      <xdr:row>8</xdr:row>
      <xdr:rowOff>222250</xdr:rowOff>
    </xdr:to>
    <xdr:sp macro="" textlink="">
      <xdr:nvSpPr>
        <xdr:cNvPr id="16" name="下箭头 15">
          <a:extLst>
            <a:ext uri="{FF2B5EF4-FFF2-40B4-BE49-F238E27FC236}">
              <a16:creationId xmlns:a16="http://schemas.microsoft.com/office/drawing/2014/main" id="{00000000-0008-0000-0000-000010000000}"/>
            </a:ext>
          </a:extLst>
        </xdr:cNvPr>
        <xdr:cNvSpPr/>
      </xdr:nvSpPr>
      <xdr:spPr>
        <a:xfrm>
          <a:off x="10875010"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19</xdr:col>
      <xdr:colOff>677333</xdr:colOff>
      <xdr:row>10</xdr:row>
      <xdr:rowOff>10583</xdr:rowOff>
    </xdr:from>
    <xdr:to>
      <xdr:col>19</xdr:col>
      <xdr:colOff>857250</xdr:colOff>
      <xdr:row>10</xdr:row>
      <xdr:rowOff>222250</xdr:rowOff>
    </xdr:to>
    <xdr:sp macro="" textlink="">
      <xdr:nvSpPr>
        <xdr:cNvPr id="17" name="下箭头 16">
          <a:extLst>
            <a:ext uri="{FF2B5EF4-FFF2-40B4-BE49-F238E27FC236}">
              <a16:creationId xmlns:a16="http://schemas.microsoft.com/office/drawing/2014/main" id="{00000000-0008-0000-0000-000011000000}"/>
            </a:ext>
          </a:extLst>
        </xdr:cNvPr>
        <xdr:cNvSpPr/>
      </xdr:nvSpPr>
      <xdr:spPr>
        <a:xfrm>
          <a:off x="10875010"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twoCellAnchor>
    <xdr:from>
      <xdr:col>3</xdr:col>
      <xdr:colOff>677333</xdr:colOff>
      <xdr:row>10</xdr:row>
      <xdr:rowOff>10583</xdr:rowOff>
    </xdr:from>
    <xdr:to>
      <xdr:col>3</xdr:col>
      <xdr:colOff>857250</xdr:colOff>
      <xdr:row>10</xdr:row>
      <xdr:rowOff>222250</xdr:rowOff>
    </xdr:to>
    <xdr:sp macro="" textlink="">
      <xdr:nvSpPr>
        <xdr:cNvPr id="18" name="下箭头 17">
          <a:extLst>
            <a:ext uri="{FF2B5EF4-FFF2-40B4-BE49-F238E27FC236}">
              <a16:creationId xmlns:a16="http://schemas.microsoft.com/office/drawing/2014/main" id="{00000000-0008-0000-0000-000012000000}"/>
            </a:ext>
          </a:extLst>
        </xdr:cNvPr>
        <xdr:cNvSpPr/>
      </xdr:nvSpPr>
      <xdr:spPr>
        <a:xfrm>
          <a:off x="1350010"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933450</xdr:colOff>
      <xdr:row>8</xdr:row>
      <xdr:rowOff>133350</xdr:rowOff>
    </xdr:from>
    <xdr:to>
      <xdr:col>4</xdr:col>
      <xdr:colOff>28575</xdr:colOff>
      <xdr:row>8</xdr:row>
      <xdr:rowOff>133350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a:xfrm>
          <a:off x="3276600" y="174307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8</xdr:row>
      <xdr:rowOff>133350</xdr:rowOff>
    </xdr:from>
    <xdr:to>
      <xdr:col>3</xdr:col>
      <xdr:colOff>1104900</xdr:colOff>
      <xdr:row>10</xdr:row>
      <xdr:rowOff>133350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a:xfrm flipH="1">
          <a:off x="3448050" y="1743075"/>
          <a:ext cx="0" cy="3238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9</xdr:row>
      <xdr:rowOff>104775</xdr:rowOff>
    </xdr:from>
    <xdr:to>
      <xdr:col>3</xdr:col>
      <xdr:colOff>1377950</xdr:colOff>
      <xdr:row>9</xdr:row>
      <xdr:rowOff>104775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a:xfrm flipV="1">
          <a:off x="3721100" y="1876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5</xdr:row>
      <xdr:rowOff>114300</xdr:rowOff>
    </xdr:from>
    <xdr:to>
      <xdr:col>4</xdr:col>
      <xdr:colOff>19050</xdr:colOff>
      <xdr:row>5</xdr:row>
      <xdr:rowOff>114300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a:xfrm>
          <a:off x="2914650" y="1238250"/>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828675</xdr:colOff>
      <xdr:row>5</xdr:row>
      <xdr:rowOff>114300</xdr:rowOff>
    </xdr:from>
    <xdr:to>
      <xdr:col>3</xdr:col>
      <xdr:colOff>828675</xdr:colOff>
      <xdr:row>7</xdr:row>
      <xdr:rowOff>95250</xdr:rowOff>
    </xdr:to>
    <xdr:sp macro="" textlink="">
      <xdr:nvSpPr>
        <xdr:cNvPr id="6" name="Line 6">
          <a:extLst>
            <a:ext uri="{FF2B5EF4-FFF2-40B4-BE49-F238E27FC236}">
              <a16:creationId xmlns:a16="http://schemas.microsoft.com/office/drawing/2014/main" id="{00000000-0008-0000-0100-000006000000}"/>
            </a:ext>
          </a:extLst>
        </xdr:cNvPr>
        <xdr:cNvSpPr>
          <a:spLocks noChangeShapeType="1"/>
        </xdr:cNvSpPr>
      </xdr:nvSpPr>
      <xdr:spPr>
        <a:xfrm>
          <a:off x="3171825" y="1238250"/>
          <a:ext cx="0" cy="3048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6</xdr:row>
      <xdr:rowOff>85725</xdr:rowOff>
    </xdr:from>
    <xdr:to>
      <xdr:col>4</xdr:col>
      <xdr:colOff>9525</xdr:colOff>
      <xdr:row>6</xdr:row>
      <xdr:rowOff>85725</xdr:rowOff>
    </xdr:to>
    <xdr:sp macro="" textlink="">
      <xdr:nvSpPr>
        <xdr:cNvPr id="7" name="Line 7">
          <a:extLst>
            <a:ext uri="{FF2B5EF4-FFF2-40B4-BE49-F238E27FC236}">
              <a16:creationId xmlns:a16="http://schemas.microsoft.com/office/drawing/2014/main" id="{00000000-0008-0000-0100-000007000000}"/>
            </a:ext>
          </a:extLst>
        </xdr:cNvPr>
        <xdr:cNvSpPr>
          <a:spLocks noChangeShapeType="1"/>
        </xdr:cNvSpPr>
      </xdr:nvSpPr>
      <xdr:spPr>
        <a:xfrm>
          <a:off x="3162300" y="137160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7</xdr:row>
      <xdr:rowOff>85725</xdr:rowOff>
    </xdr:from>
    <xdr:to>
      <xdr:col>3</xdr:col>
      <xdr:colOff>1377950</xdr:colOff>
      <xdr:row>7</xdr:row>
      <xdr:rowOff>85725</xdr:rowOff>
    </xdr:to>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a:xfrm>
          <a:off x="3162300" y="1533525"/>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123825</xdr:rowOff>
    </xdr:from>
    <xdr:to>
      <xdr:col>3</xdr:col>
      <xdr:colOff>1266825</xdr:colOff>
      <xdr:row>24</xdr:row>
      <xdr:rowOff>142875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a:xfrm>
          <a:off x="3600450" y="3190875"/>
          <a:ext cx="9525" cy="11525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0</xdr:colOff>
      <xdr:row>23</xdr:row>
      <xdr:rowOff>114300</xdr:rowOff>
    </xdr:to>
    <xdr:sp macro="" textlink="">
      <xdr:nvSpPr>
        <xdr:cNvPr id="10" name="Line 15">
          <a:extLst>
            <a:ext uri="{FF2B5EF4-FFF2-40B4-BE49-F238E27FC236}">
              <a16:creationId xmlns:a16="http://schemas.microsoft.com/office/drawing/2014/main" id="{00000000-0008-0000-0100-00000A000000}"/>
            </a:ext>
          </a:extLst>
        </xdr:cNvPr>
        <xdr:cNvSpPr>
          <a:spLocks noChangeShapeType="1"/>
        </xdr:cNvSpPr>
      </xdr:nvSpPr>
      <xdr:spPr>
        <a:xfrm>
          <a:off x="3600450" y="4152900"/>
          <a:ext cx="120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18</xdr:row>
      <xdr:rowOff>95250</xdr:rowOff>
    </xdr:from>
    <xdr:to>
      <xdr:col>4</xdr:col>
      <xdr:colOff>19050</xdr:colOff>
      <xdr:row>18</xdr:row>
      <xdr:rowOff>95250</xdr:rowOff>
    </xdr:to>
    <xdr:sp macro="" textlink="">
      <xdr:nvSpPr>
        <xdr:cNvPr id="11" name="Line 16">
          <a:extLst>
            <a:ext uri="{FF2B5EF4-FFF2-40B4-BE49-F238E27FC236}">
              <a16:creationId xmlns:a16="http://schemas.microsoft.com/office/drawing/2014/main" id="{00000000-0008-0000-0100-00000B000000}"/>
            </a:ext>
          </a:extLst>
        </xdr:cNvPr>
        <xdr:cNvSpPr>
          <a:spLocks noChangeShapeType="1"/>
        </xdr:cNvSpPr>
      </xdr:nvSpPr>
      <xdr:spPr>
        <a:xfrm>
          <a:off x="3609975" y="332422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17</xdr:row>
      <xdr:rowOff>114300</xdr:rowOff>
    </xdr:from>
    <xdr:to>
      <xdr:col>3</xdr:col>
      <xdr:colOff>1371600</xdr:colOff>
      <xdr:row>17</xdr:row>
      <xdr:rowOff>114300</xdr:rowOff>
    </xdr:to>
    <xdr:sp macro="" textlink="">
      <xdr:nvSpPr>
        <xdr:cNvPr id="12" name="Line 17">
          <a:extLst>
            <a:ext uri="{FF2B5EF4-FFF2-40B4-BE49-F238E27FC236}">
              <a16:creationId xmlns:a16="http://schemas.microsoft.com/office/drawing/2014/main" id="{00000000-0008-0000-0100-00000C000000}"/>
            </a:ext>
          </a:extLst>
        </xdr:cNvPr>
        <xdr:cNvSpPr>
          <a:spLocks noChangeShapeType="1"/>
        </xdr:cNvSpPr>
      </xdr:nvSpPr>
      <xdr:spPr>
        <a:xfrm>
          <a:off x="2667000" y="318135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9525</xdr:colOff>
      <xdr:row>23</xdr:row>
      <xdr:rowOff>114300</xdr:rowOff>
    </xdr:to>
    <xdr:sp macro="" textlink="">
      <xdr:nvSpPr>
        <xdr:cNvPr id="13" name="Line 18">
          <a:extLst>
            <a:ext uri="{FF2B5EF4-FFF2-40B4-BE49-F238E27FC236}">
              <a16:creationId xmlns:a16="http://schemas.microsoft.com/office/drawing/2014/main" id="{00000000-0008-0000-0100-00000D000000}"/>
            </a:ext>
          </a:extLst>
        </xdr:cNvPr>
        <xdr:cNvSpPr>
          <a:spLocks noChangeShapeType="1"/>
        </xdr:cNvSpPr>
      </xdr:nvSpPr>
      <xdr:spPr>
        <a:xfrm>
          <a:off x="3600450" y="41529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24</xdr:row>
      <xdr:rowOff>142875</xdr:rowOff>
    </xdr:from>
    <xdr:to>
      <xdr:col>4</xdr:col>
      <xdr:colOff>19050</xdr:colOff>
      <xdr:row>24</xdr:row>
      <xdr:rowOff>142875</xdr:rowOff>
    </xdr:to>
    <xdr:sp macro="" textlink="">
      <xdr:nvSpPr>
        <xdr:cNvPr id="14" name="Line 19">
          <a:extLst>
            <a:ext uri="{FF2B5EF4-FFF2-40B4-BE49-F238E27FC236}">
              <a16:creationId xmlns:a16="http://schemas.microsoft.com/office/drawing/2014/main" id="{00000000-0008-0000-0100-00000E000000}"/>
            </a:ext>
          </a:extLst>
        </xdr:cNvPr>
        <xdr:cNvSpPr>
          <a:spLocks noChangeShapeType="1"/>
        </xdr:cNvSpPr>
      </xdr:nvSpPr>
      <xdr:spPr>
        <a:xfrm>
          <a:off x="3600450" y="4343400"/>
          <a:ext cx="139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542925</xdr:colOff>
      <xdr:row>27</xdr:row>
      <xdr:rowOff>123825</xdr:rowOff>
    </xdr:from>
    <xdr:to>
      <xdr:col>3</xdr:col>
      <xdr:colOff>19050</xdr:colOff>
      <xdr:row>27</xdr:row>
      <xdr:rowOff>123825</xdr:rowOff>
    </xdr:to>
    <xdr:sp macro="" textlink="">
      <xdr:nvSpPr>
        <xdr:cNvPr id="15" name="Line 23">
          <a:extLst>
            <a:ext uri="{FF2B5EF4-FFF2-40B4-BE49-F238E27FC236}">
              <a16:creationId xmlns:a16="http://schemas.microsoft.com/office/drawing/2014/main" id="{00000000-0008-0000-0100-00000F000000}"/>
            </a:ext>
          </a:extLst>
        </xdr:cNvPr>
        <xdr:cNvSpPr>
          <a:spLocks noChangeShapeType="1"/>
        </xdr:cNvSpPr>
      </xdr:nvSpPr>
      <xdr:spPr>
        <a:xfrm>
          <a:off x="1685925" y="4810125"/>
          <a:ext cx="6762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27</xdr:row>
      <xdr:rowOff>123825</xdr:rowOff>
    </xdr:from>
    <xdr:to>
      <xdr:col>2</xdr:col>
      <xdr:colOff>847725</xdr:colOff>
      <xdr:row>33</xdr:row>
      <xdr:rowOff>95250</xdr:rowOff>
    </xdr:to>
    <xdr:sp macro="" textlink="">
      <xdr:nvSpPr>
        <xdr:cNvPr id="16" name="Line 24">
          <a:extLst>
            <a:ext uri="{FF2B5EF4-FFF2-40B4-BE49-F238E27FC236}">
              <a16:creationId xmlns:a16="http://schemas.microsoft.com/office/drawing/2014/main" id="{00000000-0008-0000-0100-000010000000}"/>
            </a:ext>
          </a:extLst>
        </xdr:cNvPr>
        <xdr:cNvSpPr>
          <a:spLocks noChangeShapeType="1"/>
        </xdr:cNvSpPr>
      </xdr:nvSpPr>
      <xdr:spPr>
        <a:xfrm>
          <a:off x="1990725" y="4810125"/>
          <a:ext cx="0" cy="9810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39</xdr:row>
      <xdr:rowOff>123825</xdr:rowOff>
    </xdr:from>
    <xdr:to>
      <xdr:col>4</xdr:col>
      <xdr:colOff>28575</xdr:colOff>
      <xdr:row>39</xdr:row>
      <xdr:rowOff>123825</xdr:rowOff>
    </xdr:to>
    <xdr:sp macro="" textlink="">
      <xdr:nvSpPr>
        <xdr:cNvPr id="17" name="Line 27">
          <a:extLst>
            <a:ext uri="{FF2B5EF4-FFF2-40B4-BE49-F238E27FC236}">
              <a16:creationId xmlns:a16="http://schemas.microsoft.com/office/drawing/2014/main" id="{00000000-0008-0000-0100-000011000000}"/>
            </a:ext>
          </a:extLst>
        </xdr:cNvPr>
        <xdr:cNvSpPr>
          <a:spLocks noChangeShapeType="1"/>
        </xdr:cNvSpPr>
      </xdr:nvSpPr>
      <xdr:spPr>
        <a:xfrm>
          <a:off x="2857500" y="690562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39</xdr:row>
      <xdr:rowOff>114300</xdr:rowOff>
    </xdr:from>
    <xdr:to>
      <xdr:col>2</xdr:col>
      <xdr:colOff>876300</xdr:colOff>
      <xdr:row>51</xdr:row>
      <xdr:rowOff>95250</xdr:rowOff>
    </xdr:to>
    <xdr:sp macro="" textlink="">
      <xdr:nvSpPr>
        <xdr:cNvPr id="18" name="Line 28">
          <a:extLst>
            <a:ext uri="{FF2B5EF4-FFF2-40B4-BE49-F238E27FC236}">
              <a16:creationId xmlns:a16="http://schemas.microsoft.com/office/drawing/2014/main" id="{00000000-0008-0000-0100-000012000000}"/>
            </a:ext>
          </a:extLst>
        </xdr:cNvPr>
        <xdr:cNvSpPr>
          <a:spLocks noChangeShapeType="1"/>
        </xdr:cNvSpPr>
      </xdr:nvSpPr>
      <xdr:spPr>
        <a:xfrm>
          <a:off x="2009775" y="6896100"/>
          <a:ext cx="9525" cy="19240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46</xdr:row>
      <xdr:rowOff>95250</xdr:rowOff>
    </xdr:from>
    <xdr:to>
      <xdr:col>2</xdr:col>
      <xdr:colOff>1123950</xdr:colOff>
      <xdr:row>46</xdr:row>
      <xdr:rowOff>95250</xdr:rowOff>
    </xdr:to>
    <xdr:sp macro="" textlink="">
      <xdr:nvSpPr>
        <xdr:cNvPr id="19" name="Line 29">
          <a:extLst>
            <a:ext uri="{FF2B5EF4-FFF2-40B4-BE49-F238E27FC236}">
              <a16:creationId xmlns:a16="http://schemas.microsoft.com/office/drawing/2014/main" id="{00000000-0008-0000-0100-000013000000}"/>
            </a:ext>
          </a:extLst>
        </xdr:cNvPr>
        <xdr:cNvSpPr>
          <a:spLocks noChangeShapeType="1"/>
        </xdr:cNvSpPr>
      </xdr:nvSpPr>
      <xdr:spPr>
        <a:xfrm>
          <a:off x="2009775" y="80105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48</xdr:row>
      <xdr:rowOff>104775</xdr:rowOff>
    </xdr:from>
    <xdr:to>
      <xdr:col>2</xdr:col>
      <xdr:colOff>1190625</xdr:colOff>
      <xdr:row>48</xdr:row>
      <xdr:rowOff>104775</xdr:rowOff>
    </xdr:to>
    <xdr:sp macro="" textlink="">
      <xdr:nvSpPr>
        <xdr:cNvPr id="20" name="Line 35">
          <a:extLst>
            <a:ext uri="{FF2B5EF4-FFF2-40B4-BE49-F238E27FC236}">
              <a16:creationId xmlns:a16="http://schemas.microsoft.com/office/drawing/2014/main" id="{00000000-0008-0000-0100-000014000000}"/>
            </a:ext>
          </a:extLst>
        </xdr:cNvPr>
        <xdr:cNvSpPr>
          <a:spLocks noChangeShapeType="1"/>
        </xdr:cNvSpPr>
      </xdr:nvSpPr>
      <xdr:spPr>
        <a:xfrm>
          <a:off x="2009775" y="83439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46</xdr:row>
      <xdr:rowOff>114300</xdr:rowOff>
    </xdr:from>
    <xdr:to>
      <xdr:col>4</xdr:col>
      <xdr:colOff>38100</xdr:colOff>
      <xdr:row>46</xdr:row>
      <xdr:rowOff>114300</xdr:rowOff>
    </xdr:to>
    <xdr:sp macro="" textlink="">
      <xdr:nvSpPr>
        <xdr:cNvPr id="21" name="Line 36">
          <a:extLst>
            <a:ext uri="{FF2B5EF4-FFF2-40B4-BE49-F238E27FC236}">
              <a16:creationId xmlns:a16="http://schemas.microsoft.com/office/drawing/2014/main" id="{00000000-0008-0000-0100-000015000000}"/>
            </a:ext>
          </a:extLst>
        </xdr:cNvPr>
        <xdr:cNvSpPr>
          <a:spLocks noChangeShapeType="1"/>
        </xdr:cNvSpPr>
      </xdr:nvSpPr>
      <xdr:spPr>
        <a:xfrm>
          <a:off x="2895600" y="8029575"/>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47</xdr:row>
      <xdr:rowOff>85725</xdr:rowOff>
    </xdr:from>
    <xdr:to>
      <xdr:col>4</xdr:col>
      <xdr:colOff>19050</xdr:colOff>
      <xdr:row>47</xdr:row>
      <xdr:rowOff>85725</xdr:rowOff>
    </xdr:to>
    <xdr:sp macro="" textlink="">
      <xdr:nvSpPr>
        <xdr:cNvPr id="22" name="Line 37">
          <a:extLst>
            <a:ext uri="{FF2B5EF4-FFF2-40B4-BE49-F238E27FC236}">
              <a16:creationId xmlns:a16="http://schemas.microsoft.com/office/drawing/2014/main" id="{00000000-0008-0000-0100-000016000000}"/>
            </a:ext>
          </a:extLst>
        </xdr:cNvPr>
        <xdr:cNvSpPr>
          <a:spLocks noChangeShapeType="1"/>
        </xdr:cNvSpPr>
      </xdr:nvSpPr>
      <xdr:spPr>
        <a:xfrm>
          <a:off x="3476625" y="816292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49</xdr:row>
      <xdr:rowOff>85725</xdr:rowOff>
    </xdr:from>
    <xdr:to>
      <xdr:col>3</xdr:col>
      <xdr:colOff>0</xdr:colOff>
      <xdr:row>49</xdr:row>
      <xdr:rowOff>85725</xdr:rowOff>
    </xdr:to>
    <xdr:sp macro="" textlink="">
      <xdr:nvSpPr>
        <xdr:cNvPr id="23" name="Line 39">
          <a:extLst>
            <a:ext uri="{FF2B5EF4-FFF2-40B4-BE49-F238E27FC236}">
              <a16:creationId xmlns:a16="http://schemas.microsoft.com/office/drawing/2014/main" id="{00000000-0008-0000-0100-000017000000}"/>
            </a:ext>
          </a:extLst>
        </xdr:cNvPr>
        <xdr:cNvSpPr>
          <a:spLocks noChangeShapeType="1"/>
        </xdr:cNvSpPr>
      </xdr:nvSpPr>
      <xdr:spPr>
        <a:xfrm>
          <a:off x="2019300" y="8486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50</xdr:row>
      <xdr:rowOff>85725</xdr:rowOff>
    </xdr:from>
    <xdr:to>
      <xdr:col>3</xdr:col>
      <xdr:colOff>9525</xdr:colOff>
      <xdr:row>50</xdr:row>
      <xdr:rowOff>85725</xdr:rowOff>
    </xdr:to>
    <xdr:sp macro="" textlink="">
      <xdr:nvSpPr>
        <xdr:cNvPr id="24" name="Line 40">
          <a:extLst>
            <a:ext uri="{FF2B5EF4-FFF2-40B4-BE49-F238E27FC236}">
              <a16:creationId xmlns:a16="http://schemas.microsoft.com/office/drawing/2014/main" id="{00000000-0008-0000-0100-000018000000}"/>
            </a:ext>
          </a:extLst>
        </xdr:cNvPr>
        <xdr:cNvSpPr>
          <a:spLocks noChangeShapeType="1"/>
        </xdr:cNvSpPr>
      </xdr:nvSpPr>
      <xdr:spPr>
        <a:xfrm>
          <a:off x="2028825" y="86487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514350</xdr:colOff>
      <xdr:row>5</xdr:row>
      <xdr:rowOff>104775</xdr:rowOff>
    </xdr:from>
    <xdr:to>
      <xdr:col>2</xdr:col>
      <xdr:colOff>1104900</xdr:colOff>
      <xdr:row>5</xdr:row>
      <xdr:rowOff>104775</xdr:rowOff>
    </xdr:to>
    <xdr:sp macro="" textlink="">
      <xdr:nvSpPr>
        <xdr:cNvPr id="25" name="Line 42">
          <a:extLst>
            <a:ext uri="{FF2B5EF4-FFF2-40B4-BE49-F238E27FC236}">
              <a16:creationId xmlns:a16="http://schemas.microsoft.com/office/drawing/2014/main" id="{00000000-0008-0000-0100-000019000000}"/>
            </a:ext>
          </a:extLst>
        </xdr:cNvPr>
        <xdr:cNvSpPr>
          <a:spLocks noChangeShapeType="1"/>
        </xdr:cNvSpPr>
      </xdr:nvSpPr>
      <xdr:spPr>
        <a:xfrm>
          <a:off x="1657350" y="1228725"/>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xdr:row>
      <xdr:rowOff>123825</xdr:rowOff>
    </xdr:from>
    <xdr:to>
      <xdr:col>2</xdr:col>
      <xdr:colOff>866775</xdr:colOff>
      <xdr:row>26</xdr:row>
      <xdr:rowOff>104775</xdr:rowOff>
    </xdr:to>
    <xdr:sp macro="" textlink="">
      <xdr:nvSpPr>
        <xdr:cNvPr id="26" name="Line 43">
          <a:extLst>
            <a:ext uri="{FF2B5EF4-FFF2-40B4-BE49-F238E27FC236}">
              <a16:creationId xmlns:a16="http://schemas.microsoft.com/office/drawing/2014/main" id="{00000000-0008-0000-0100-00001A000000}"/>
            </a:ext>
          </a:extLst>
        </xdr:cNvPr>
        <xdr:cNvSpPr>
          <a:spLocks noChangeShapeType="1"/>
        </xdr:cNvSpPr>
      </xdr:nvSpPr>
      <xdr:spPr>
        <a:xfrm>
          <a:off x="2000250" y="1247775"/>
          <a:ext cx="9525" cy="33813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10</xdr:row>
      <xdr:rowOff>123825</xdr:rowOff>
    </xdr:from>
    <xdr:to>
      <xdr:col>3</xdr:col>
      <xdr:colOff>1371600</xdr:colOff>
      <xdr:row>10</xdr:row>
      <xdr:rowOff>123825</xdr:rowOff>
    </xdr:to>
    <xdr:sp macro="" textlink="">
      <xdr:nvSpPr>
        <xdr:cNvPr id="27" name="Line 46">
          <a:extLst>
            <a:ext uri="{FF2B5EF4-FFF2-40B4-BE49-F238E27FC236}">
              <a16:creationId xmlns:a16="http://schemas.microsoft.com/office/drawing/2014/main" id="{00000000-0008-0000-0100-00001B000000}"/>
            </a:ext>
          </a:extLst>
        </xdr:cNvPr>
        <xdr:cNvSpPr>
          <a:spLocks noChangeShapeType="1"/>
        </xdr:cNvSpPr>
      </xdr:nvSpPr>
      <xdr:spPr>
        <a:xfrm>
          <a:off x="3457575" y="205740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9</xdr:row>
      <xdr:rowOff>114300</xdr:rowOff>
    </xdr:from>
    <xdr:to>
      <xdr:col>3</xdr:col>
      <xdr:colOff>1371600</xdr:colOff>
      <xdr:row>9</xdr:row>
      <xdr:rowOff>114300</xdr:rowOff>
    </xdr:to>
    <xdr:sp macro="" textlink="">
      <xdr:nvSpPr>
        <xdr:cNvPr id="28" name="Line 47">
          <a:extLst>
            <a:ext uri="{FF2B5EF4-FFF2-40B4-BE49-F238E27FC236}">
              <a16:creationId xmlns:a16="http://schemas.microsoft.com/office/drawing/2014/main" id="{00000000-0008-0000-0100-00001C000000}"/>
            </a:ext>
          </a:extLst>
        </xdr:cNvPr>
        <xdr:cNvSpPr>
          <a:spLocks noChangeShapeType="1"/>
        </xdr:cNvSpPr>
      </xdr:nvSpPr>
      <xdr:spPr>
        <a:xfrm>
          <a:off x="3457575" y="188595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11</xdr:row>
      <xdr:rowOff>85725</xdr:rowOff>
    </xdr:from>
    <xdr:to>
      <xdr:col>3</xdr:col>
      <xdr:colOff>0</xdr:colOff>
      <xdr:row>11</xdr:row>
      <xdr:rowOff>85725</xdr:rowOff>
    </xdr:to>
    <xdr:sp macro="" textlink="">
      <xdr:nvSpPr>
        <xdr:cNvPr id="29" name="Line 48">
          <a:extLst>
            <a:ext uri="{FF2B5EF4-FFF2-40B4-BE49-F238E27FC236}">
              <a16:creationId xmlns:a16="http://schemas.microsoft.com/office/drawing/2014/main" id="{00000000-0008-0000-0100-00001D000000}"/>
            </a:ext>
          </a:extLst>
        </xdr:cNvPr>
        <xdr:cNvSpPr>
          <a:spLocks noChangeShapeType="1"/>
        </xdr:cNvSpPr>
      </xdr:nvSpPr>
      <xdr:spPr>
        <a:xfrm>
          <a:off x="2009775" y="2181225"/>
          <a:ext cx="333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17</xdr:row>
      <xdr:rowOff>123825</xdr:rowOff>
    </xdr:from>
    <xdr:to>
      <xdr:col>3</xdr:col>
      <xdr:colOff>9525</xdr:colOff>
      <xdr:row>17</xdr:row>
      <xdr:rowOff>123825</xdr:rowOff>
    </xdr:to>
    <xdr:sp macro="" textlink="">
      <xdr:nvSpPr>
        <xdr:cNvPr id="30" name="Line 54">
          <a:extLst>
            <a:ext uri="{FF2B5EF4-FFF2-40B4-BE49-F238E27FC236}">
              <a16:creationId xmlns:a16="http://schemas.microsoft.com/office/drawing/2014/main" id="{00000000-0008-0000-0100-00001E000000}"/>
            </a:ext>
          </a:extLst>
        </xdr:cNvPr>
        <xdr:cNvSpPr>
          <a:spLocks noChangeShapeType="1"/>
        </xdr:cNvSpPr>
      </xdr:nvSpPr>
      <xdr:spPr>
        <a:xfrm>
          <a:off x="2028825" y="31908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26</xdr:row>
      <xdr:rowOff>114300</xdr:rowOff>
    </xdr:from>
    <xdr:to>
      <xdr:col>2</xdr:col>
      <xdr:colOff>1181100</xdr:colOff>
      <xdr:row>26</xdr:row>
      <xdr:rowOff>114300</xdr:rowOff>
    </xdr:to>
    <xdr:sp macro="" textlink="">
      <xdr:nvSpPr>
        <xdr:cNvPr id="31" name="Line 56">
          <a:extLst>
            <a:ext uri="{FF2B5EF4-FFF2-40B4-BE49-F238E27FC236}">
              <a16:creationId xmlns:a16="http://schemas.microsoft.com/office/drawing/2014/main" id="{00000000-0008-0000-0100-00001F000000}"/>
            </a:ext>
          </a:extLst>
        </xdr:cNvPr>
        <xdr:cNvSpPr>
          <a:spLocks noChangeShapeType="1"/>
        </xdr:cNvSpPr>
      </xdr:nvSpPr>
      <xdr:spPr>
        <a:xfrm>
          <a:off x="2000250" y="46386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5</xdr:row>
      <xdr:rowOff>114300</xdr:rowOff>
    </xdr:from>
    <xdr:to>
      <xdr:col>7</xdr:col>
      <xdr:colOff>923925</xdr:colOff>
      <xdr:row>5</xdr:row>
      <xdr:rowOff>114300</xdr:rowOff>
    </xdr:to>
    <xdr:sp macro="" textlink="">
      <xdr:nvSpPr>
        <xdr:cNvPr id="32" name="Line 59">
          <a:extLst>
            <a:ext uri="{FF2B5EF4-FFF2-40B4-BE49-F238E27FC236}">
              <a16:creationId xmlns:a16="http://schemas.microsoft.com/office/drawing/2014/main" id="{00000000-0008-0000-0100-000020000000}"/>
            </a:ext>
          </a:extLst>
        </xdr:cNvPr>
        <xdr:cNvSpPr>
          <a:spLocks noChangeShapeType="1"/>
        </xdr:cNvSpPr>
      </xdr:nvSpPr>
      <xdr:spPr>
        <a:xfrm>
          <a:off x="6188075" y="123825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5</xdr:row>
      <xdr:rowOff>123825</xdr:rowOff>
    </xdr:from>
    <xdr:to>
      <xdr:col>7</xdr:col>
      <xdr:colOff>552450</xdr:colOff>
      <xdr:row>16</xdr:row>
      <xdr:rowOff>123825</xdr:rowOff>
    </xdr:to>
    <xdr:sp macro="" textlink="">
      <xdr:nvSpPr>
        <xdr:cNvPr id="33" name="Line 60">
          <a:extLst>
            <a:ext uri="{FF2B5EF4-FFF2-40B4-BE49-F238E27FC236}">
              <a16:creationId xmlns:a16="http://schemas.microsoft.com/office/drawing/2014/main" id="{00000000-0008-0000-0100-000021000000}"/>
            </a:ext>
          </a:extLst>
        </xdr:cNvPr>
        <xdr:cNvSpPr>
          <a:spLocks noChangeShapeType="1"/>
        </xdr:cNvSpPr>
      </xdr:nvSpPr>
      <xdr:spPr>
        <a:xfrm>
          <a:off x="6550025" y="1247775"/>
          <a:ext cx="28575" cy="17811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7</xdr:row>
      <xdr:rowOff>76200</xdr:rowOff>
    </xdr:from>
    <xdr:to>
      <xdr:col>7</xdr:col>
      <xdr:colOff>952500</xdr:colOff>
      <xdr:row>7</xdr:row>
      <xdr:rowOff>76200</xdr:rowOff>
    </xdr:to>
    <xdr:sp macro="" textlink="">
      <xdr:nvSpPr>
        <xdr:cNvPr id="34" name="Line 61">
          <a:extLst>
            <a:ext uri="{FF2B5EF4-FFF2-40B4-BE49-F238E27FC236}">
              <a16:creationId xmlns:a16="http://schemas.microsoft.com/office/drawing/2014/main" id="{00000000-0008-0000-0100-000022000000}"/>
            </a:ext>
          </a:extLst>
        </xdr:cNvPr>
        <xdr:cNvSpPr>
          <a:spLocks noChangeShapeType="1"/>
        </xdr:cNvSpPr>
      </xdr:nvSpPr>
      <xdr:spPr>
        <a:xfrm>
          <a:off x="6559550" y="1524000"/>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8</xdr:row>
      <xdr:rowOff>85725</xdr:rowOff>
    </xdr:from>
    <xdr:to>
      <xdr:col>7</xdr:col>
      <xdr:colOff>962025</xdr:colOff>
      <xdr:row>8</xdr:row>
      <xdr:rowOff>85725</xdr:rowOff>
    </xdr:to>
    <xdr:sp macro="" textlink="">
      <xdr:nvSpPr>
        <xdr:cNvPr id="35" name="Line 62">
          <a:extLst>
            <a:ext uri="{FF2B5EF4-FFF2-40B4-BE49-F238E27FC236}">
              <a16:creationId xmlns:a16="http://schemas.microsoft.com/office/drawing/2014/main" id="{00000000-0008-0000-0100-000023000000}"/>
            </a:ext>
          </a:extLst>
        </xdr:cNvPr>
        <xdr:cNvSpPr>
          <a:spLocks noChangeShapeType="1"/>
        </xdr:cNvSpPr>
      </xdr:nvSpPr>
      <xdr:spPr>
        <a:xfrm>
          <a:off x="6550025" y="169545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9</xdr:row>
      <xdr:rowOff>104775</xdr:rowOff>
    </xdr:from>
    <xdr:to>
      <xdr:col>7</xdr:col>
      <xdr:colOff>962025</xdr:colOff>
      <xdr:row>9</xdr:row>
      <xdr:rowOff>104775</xdr:rowOff>
    </xdr:to>
    <xdr:sp macro="" textlink="">
      <xdr:nvSpPr>
        <xdr:cNvPr id="36" name="Line 63">
          <a:extLst>
            <a:ext uri="{FF2B5EF4-FFF2-40B4-BE49-F238E27FC236}">
              <a16:creationId xmlns:a16="http://schemas.microsoft.com/office/drawing/2014/main" id="{00000000-0008-0000-0100-000024000000}"/>
            </a:ext>
          </a:extLst>
        </xdr:cNvPr>
        <xdr:cNvSpPr>
          <a:spLocks noChangeShapeType="1"/>
        </xdr:cNvSpPr>
      </xdr:nvSpPr>
      <xdr:spPr>
        <a:xfrm>
          <a:off x="6559550" y="1876425"/>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123825</xdr:rowOff>
    </xdr:from>
    <xdr:to>
      <xdr:col>7</xdr:col>
      <xdr:colOff>914400</xdr:colOff>
      <xdr:row>10</xdr:row>
      <xdr:rowOff>123825</xdr:rowOff>
    </xdr:to>
    <xdr:sp macro="" textlink="">
      <xdr:nvSpPr>
        <xdr:cNvPr id="37" name="Line 64">
          <a:extLst>
            <a:ext uri="{FF2B5EF4-FFF2-40B4-BE49-F238E27FC236}">
              <a16:creationId xmlns:a16="http://schemas.microsoft.com/office/drawing/2014/main" id="{00000000-0008-0000-0100-000025000000}"/>
            </a:ext>
          </a:extLst>
        </xdr:cNvPr>
        <xdr:cNvSpPr>
          <a:spLocks noChangeShapeType="1"/>
        </xdr:cNvSpPr>
      </xdr:nvSpPr>
      <xdr:spPr>
        <a:xfrm>
          <a:off x="6550025" y="20574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14</xdr:row>
      <xdr:rowOff>95250</xdr:rowOff>
    </xdr:from>
    <xdr:to>
      <xdr:col>7</xdr:col>
      <xdr:colOff>962025</xdr:colOff>
      <xdr:row>14</xdr:row>
      <xdr:rowOff>95250</xdr:rowOff>
    </xdr:to>
    <xdr:sp macro="" textlink="">
      <xdr:nvSpPr>
        <xdr:cNvPr id="38" name="Line 65">
          <a:extLst>
            <a:ext uri="{FF2B5EF4-FFF2-40B4-BE49-F238E27FC236}">
              <a16:creationId xmlns:a16="http://schemas.microsoft.com/office/drawing/2014/main" id="{00000000-0008-0000-0100-000026000000}"/>
            </a:ext>
          </a:extLst>
        </xdr:cNvPr>
        <xdr:cNvSpPr>
          <a:spLocks noChangeShapeType="1"/>
        </xdr:cNvSpPr>
      </xdr:nvSpPr>
      <xdr:spPr>
        <a:xfrm>
          <a:off x="6578600" y="267652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12</xdr:row>
      <xdr:rowOff>95250</xdr:rowOff>
    </xdr:from>
    <xdr:to>
      <xdr:col>7</xdr:col>
      <xdr:colOff>952500</xdr:colOff>
      <xdr:row>12</xdr:row>
      <xdr:rowOff>95250</xdr:rowOff>
    </xdr:to>
    <xdr:sp macro="" textlink="">
      <xdr:nvSpPr>
        <xdr:cNvPr id="39" name="Line 67">
          <a:extLst>
            <a:ext uri="{FF2B5EF4-FFF2-40B4-BE49-F238E27FC236}">
              <a16:creationId xmlns:a16="http://schemas.microsoft.com/office/drawing/2014/main" id="{00000000-0008-0000-0100-000027000000}"/>
            </a:ext>
          </a:extLst>
        </xdr:cNvPr>
        <xdr:cNvSpPr>
          <a:spLocks noChangeShapeType="1"/>
        </xdr:cNvSpPr>
      </xdr:nvSpPr>
      <xdr:spPr>
        <a:xfrm>
          <a:off x="6588125" y="235267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104775</xdr:rowOff>
    </xdr:from>
    <xdr:to>
      <xdr:col>7</xdr:col>
      <xdr:colOff>933450</xdr:colOff>
      <xdr:row>11</xdr:row>
      <xdr:rowOff>104775</xdr:rowOff>
    </xdr:to>
    <xdr:sp macro="" textlink="">
      <xdr:nvSpPr>
        <xdr:cNvPr id="40" name="Line 68">
          <a:extLst>
            <a:ext uri="{FF2B5EF4-FFF2-40B4-BE49-F238E27FC236}">
              <a16:creationId xmlns:a16="http://schemas.microsoft.com/office/drawing/2014/main" id="{00000000-0008-0000-0100-000028000000}"/>
            </a:ext>
          </a:extLst>
        </xdr:cNvPr>
        <xdr:cNvSpPr>
          <a:spLocks noChangeShapeType="1"/>
        </xdr:cNvSpPr>
      </xdr:nvSpPr>
      <xdr:spPr>
        <a:xfrm>
          <a:off x="6559550" y="2200275"/>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13</xdr:row>
      <xdr:rowOff>123825</xdr:rowOff>
    </xdr:from>
    <xdr:to>
      <xdr:col>7</xdr:col>
      <xdr:colOff>942975</xdr:colOff>
      <xdr:row>13</xdr:row>
      <xdr:rowOff>123825</xdr:rowOff>
    </xdr:to>
    <xdr:sp macro="" textlink="">
      <xdr:nvSpPr>
        <xdr:cNvPr id="41" name="Line 69">
          <a:extLst>
            <a:ext uri="{FF2B5EF4-FFF2-40B4-BE49-F238E27FC236}">
              <a16:creationId xmlns:a16="http://schemas.microsoft.com/office/drawing/2014/main" id="{00000000-0008-0000-0100-000029000000}"/>
            </a:ext>
          </a:extLst>
        </xdr:cNvPr>
        <xdr:cNvSpPr>
          <a:spLocks noChangeShapeType="1"/>
        </xdr:cNvSpPr>
      </xdr:nvSpPr>
      <xdr:spPr>
        <a:xfrm>
          <a:off x="6588125" y="254317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6</xdr:row>
      <xdr:rowOff>104775</xdr:rowOff>
    </xdr:from>
    <xdr:to>
      <xdr:col>7</xdr:col>
      <xdr:colOff>885825</xdr:colOff>
      <xdr:row>6</xdr:row>
      <xdr:rowOff>104775</xdr:rowOff>
    </xdr:to>
    <xdr:sp macro="" textlink="">
      <xdr:nvSpPr>
        <xdr:cNvPr id="42" name="Line 70">
          <a:extLst>
            <a:ext uri="{FF2B5EF4-FFF2-40B4-BE49-F238E27FC236}">
              <a16:creationId xmlns:a16="http://schemas.microsoft.com/office/drawing/2014/main" id="{00000000-0008-0000-0100-00002A000000}"/>
            </a:ext>
          </a:extLst>
        </xdr:cNvPr>
        <xdr:cNvSpPr>
          <a:spLocks noChangeShapeType="1"/>
        </xdr:cNvSpPr>
      </xdr:nvSpPr>
      <xdr:spPr>
        <a:xfrm>
          <a:off x="6550025" y="13906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15</xdr:row>
      <xdr:rowOff>133350</xdr:rowOff>
    </xdr:from>
    <xdr:to>
      <xdr:col>7</xdr:col>
      <xdr:colOff>933450</xdr:colOff>
      <xdr:row>15</xdr:row>
      <xdr:rowOff>133350</xdr:rowOff>
    </xdr:to>
    <xdr:sp macro="" textlink="">
      <xdr:nvSpPr>
        <xdr:cNvPr id="43" name="Line 72">
          <a:extLst>
            <a:ext uri="{FF2B5EF4-FFF2-40B4-BE49-F238E27FC236}">
              <a16:creationId xmlns:a16="http://schemas.microsoft.com/office/drawing/2014/main" id="{00000000-0008-0000-0100-00002B000000}"/>
            </a:ext>
          </a:extLst>
        </xdr:cNvPr>
        <xdr:cNvSpPr>
          <a:spLocks noChangeShapeType="1"/>
        </xdr:cNvSpPr>
      </xdr:nvSpPr>
      <xdr:spPr>
        <a:xfrm>
          <a:off x="6588125" y="287655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571500</xdr:colOff>
      <xdr:row>16</xdr:row>
      <xdr:rowOff>123825</xdr:rowOff>
    </xdr:from>
    <xdr:to>
      <xdr:col>7</xdr:col>
      <xdr:colOff>952500</xdr:colOff>
      <xdr:row>16</xdr:row>
      <xdr:rowOff>123825</xdr:rowOff>
    </xdr:to>
    <xdr:sp macro="" textlink="">
      <xdr:nvSpPr>
        <xdr:cNvPr id="44" name="Line 73">
          <a:extLst>
            <a:ext uri="{FF2B5EF4-FFF2-40B4-BE49-F238E27FC236}">
              <a16:creationId xmlns:a16="http://schemas.microsoft.com/office/drawing/2014/main" id="{00000000-0008-0000-0100-00002C000000}"/>
            </a:ext>
          </a:extLst>
        </xdr:cNvPr>
        <xdr:cNvSpPr>
          <a:spLocks noChangeShapeType="1"/>
        </xdr:cNvSpPr>
      </xdr:nvSpPr>
      <xdr:spPr>
        <a:xfrm>
          <a:off x="6597650" y="302895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361950</xdr:colOff>
      <xdr:row>19</xdr:row>
      <xdr:rowOff>104775</xdr:rowOff>
    </xdr:from>
    <xdr:to>
      <xdr:col>6</xdr:col>
      <xdr:colOff>361950</xdr:colOff>
      <xdr:row>19</xdr:row>
      <xdr:rowOff>104775</xdr:rowOff>
    </xdr:to>
    <xdr:sp macro="" textlink="">
      <xdr:nvSpPr>
        <xdr:cNvPr id="45" name="Line 75">
          <a:extLst>
            <a:ext uri="{FF2B5EF4-FFF2-40B4-BE49-F238E27FC236}">
              <a16:creationId xmlns:a16="http://schemas.microsoft.com/office/drawing/2014/main" id="{00000000-0008-0000-0100-00002D000000}"/>
            </a:ext>
          </a:extLst>
        </xdr:cNvPr>
        <xdr:cNvSpPr>
          <a:spLocks noChangeShapeType="1"/>
        </xdr:cNvSpPr>
      </xdr:nvSpPr>
      <xdr:spPr>
        <a:xfrm>
          <a:off x="6026150" y="34956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19</xdr:row>
      <xdr:rowOff>95250</xdr:rowOff>
    </xdr:from>
    <xdr:to>
      <xdr:col>7</xdr:col>
      <xdr:colOff>533400</xdr:colOff>
      <xdr:row>25</xdr:row>
      <xdr:rowOff>123825</xdr:rowOff>
    </xdr:to>
    <xdr:sp macro="" textlink="">
      <xdr:nvSpPr>
        <xdr:cNvPr id="46" name="Line 76">
          <a:extLst>
            <a:ext uri="{FF2B5EF4-FFF2-40B4-BE49-F238E27FC236}">
              <a16:creationId xmlns:a16="http://schemas.microsoft.com/office/drawing/2014/main" id="{00000000-0008-0000-0100-00002E000000}"/>
            </a:ext>
          </a:extLst>
        </xdr:cNvPr>
        <xdr:cNvSpPr>
          <a:spLocks noChangeShapeType="1"/>
        </xdr:cNvSpPr>
      </xdr:nvSpPr>
      <xdr:spPr>
        <a:xfrm>
          <a:off x="6550025" y="3486150"/>
          <a:ext cx="9525" cy="10001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20</xdr:row>
      <xdr:rowOff>76200</xdr:rowOff>
    </xdr:from>
    <xdr:to>
      <xdr:col>7</xdr:col>
      <xdr:colOff>942975</xdr:colOff>
      <xdr:row>20</xdr:row>
      <xdr:rowOff>76200</xdr:rowOff>
    </xdr:to>
    <xdr:sp macro="" textlink="">
      <xdr:nvSpPr>
        <xdr:cNvPr id="47" name="Line 77">
          <a:extLst>
            <a:ext uri="{FF2B5EF4-FFF2-40B4-BE49-F238E27FC236}">
              <a16:creationId xmlns:a16="http://schemas.microsoft.com/office/drawing/2014/main" id="{00000000-0008-0000-0100-00002F000000}"/>
            </a:ext>
          </a:extLst>
        </xdr:cNvPr>
        <xdr:cNvSpPr>
          <a:spLocks noChangeShapeType="1"/>
        </xdr:cNvSpPr>
      </xdr:nvSpPr>
      <xdr:spPr>
        <a:xfrm>
          <a:off x="6550025" y="362902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21</xdr:row>
      <xdr:rowOff>85725</xdr:rowOff>
    </xdr:from>
    <xdr:to>
      <xdr:col>7</xdr:col>
      <xdr:colOff>952500</xdr:colOff>
      <xdr:row>21</xdr:row>
      <xdr:rowOff>85725</xdr:rowOff>
    </xdr:to>
    <xdr:sp macro="" textlink="">
      <xdr:nvSpPr>
        <xdr:cNvPr id="48" name="Line 78">
          <a:extLst>
            <a:ext uri="{FF2B5EF4-FFF2-40B4-BE49-F238E27FC236}">
              <a16:creationId xmlns:a16="http://schemas.microsoft.com/office/drawing/2014/main" id="{00000000-0008-0000-0100-000030000000}"/>
            </a:ext>
          </a:extLst>
        </xdr:cNvPr>
        <xdr:cNvSpPr>
          <a:spLocks noChangeShapeType="1"/>
        </xdr:cNvSpPr>
      </xdr:nvSpPr>
      <xdr:spPr>
        <a:xfrm>
          <a:off x="6540500" y="3800475"/>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25</xdr:row>
      <xdr:rowOff>114300</xdr:rowOff>
    </xdr:from>
    <xdr:to>
      <xdr:col>7</xdr:col>
      <xdr:colOff>933450</xdr:colOff>
      <xdr:row>25</xdr:row>
      <xdr:rowOff>114300</xdr:rowOff>
    </xdr:to>
    <xdr:sp macro="" textlink="">
      <xdr:nvSpPr>
        <xdr:cNvPr id="49" name="Line 80">
          <a:extLst>
            <a:ext uri="{FF2B5EF4-FFF2-40B4-BE49-F238E27FC236}">
              <a16:creationId xmlns:a16="http://schemas.microsoft.com/office/drawing/2014/main" id="{00000000-0008-0000-0100-000031000000}"/>
            </a:ext>
          </a:extLst>
        </xdr:cNvPr>
        <xdr:cNvSpPr>
          <a:spLocks noChangeShapeType="1"/>
        </xdr:cNvSpPr>
      </xdr:nvSpPr>
      <xdr:spPr>
        <a:xfrm>
          <a:off x="6569075" y="447675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24</xdr:row>
      <xdr:rowOff>142875</xdr:rowOff>
    </xdr:from>
    <xdr:to>
      <xdr:col>7</xdr:col>
      <xdr:colOff>942975</xdr:colOff>
      <xdr:row>24</xdr:row>
      <xdr:rowOff>142875</xdr:rowOff>
    </xdr:to>
    <xdr:sp macro="" textlink="">
      <xdr:nvSpPr>
        <xdr:cNvPr id="50" name="Line 81">
          <a:extLst>
            <a:ext uri="{FF2B5EF4-FFF2-40B4-BE49-F238E27FC236}">
              <a16:creationId xmlns:a16="http://schemas.microsoft.com/office/drawing/2014/main" id="{00000000-0008-0000-0100-000032000000}"/>
            </a:ext>
          </a:extLst>
        </xdr:cNvPr>
        <xdr:cNvSpPr>
          <a:spLocks noChangeShapeType="1"/>
        </xdr:cNvSpPr>
      </xdr:nvSpPr>
      <xdr:spPr>
        <a:xfrm>
          <a:off x="6578600" y="43434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22</xdr:row>
      <xdr:rowOff>85725</xdr:rowOff>
    </xdr:from>
    <xdr:to>
      <xdr:col>7</xdr:col>
      <xdr:colOff>952500</xdr:colOff>
      <xdr:row>22</xdr:row>
      <xdr:rowOff>85725</xdr:rowOff>
    </xdr:to>
    <xdr:sp macro="" textlink="">
      <xdr:nvSpPr>
        <xdr:cNvPr id="51" name="Line 84">
          <a:extLst>
            <a:ext uri="{FF2B5EF4-FFF2-40B4-BE49-F238E27FC236}">
              <a16:creationId xmlns:a16="http://schemas.microsoft.com/office/drawing/2014/main" id="{00000000-0008-0000-0100-000033000000}"/>
            </a:ext>
          </a:extLst>
        </xdr:cNvPr>
        <xdr:cNvSpPr>
          <a:spLocks noChangeShapeType="1"/>
        </xdr:cNvSpPr>
      </xdr:nvSpPr>
      <xdr:spPr>
        <a:xfrm>
          <a:off x="6540500" y="396240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10</xdr:row>
      <xdr:rowOff>123825</xdr:rowOff>
    </xdr:from>
    <xdr:to>
      <xdr:col>3</xdr:col>
      <xdr:colOff>1377950</xdr:colOff>
      <xdr:row>10</xdr:row>
      <xdr:rowOff>123825</xdr:rowOff>
    </xdr:to>
    <xdr:sp macro="" textlink="">
      <xdr:nvSpPr>
        <xdr:cNvPr id="52" name="Line 86">
          <a:extLst>
            <a:ext uri="{FF2B5EF4-FFF2-40B4-BE49-F238E27FC236}">
              <a16:creationId xmlns:a16="http://schemas.microsoft.com/office/drawing/2014/main" id="{00000000-0008-0000-0100-000034000000}"/>
            </a:ext>
          </a:extLst>
        </xdr:cNvPr>
        <xdr:cNvSpPr>
          <a:spLocks noChangeShapeType="1"/>
        </xdr:cNvSpPr>
      </xdr:nvSpPr>
      <xdr:spPr>
        <a:xfrm flipV="1">
          <a:off x="3721100" y="2057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19</xdr:row>
      <xdr:rowOff>114300</xdr:rowOff>
    </xdr:from>
    <xdr:to>
      <xdr:col>4</xdr:col>
      <xdr:colOff>0</xdr:colOff>
      <xdr:row>19</xdr:row>
      <xdr:rowOff>114300</xdr:rowOff>
    </xdr:to>
    <xdr:sp macro="" textlink="">
      <xdr:nvSpPr>
        <xdr:cNvPr id="53" name="Line 89">
          <a:extLst>
            <a:ext uri="{FF2B5EF4-FFF2-40B4-BE49-F238E27FC236}">
              <a16:creationId xmlns:a16="http://schemas.microsoft.com/office/drawing/2014/main" id="{00000000-0008-0000-0100-000035000000}"/>
            </a:ext>
          </a:extLst>
        </xdr:cNvPr>
        <xdr:cNvSpPr>
          <a:spLocks noChangeShapeType="1"/>
        </xdr:cNvSpPr>
      </xdr:nvSpPr>
      <xdr:spPr>
        <a:xfrm>
          <a:off x="3609975" y="3505200"/>
          <a:ext cx="111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27</xdr:row>
      <xdr:rowOff>133350</xdr:rowOff>
    </xdr:from>
    <xdr:to>
      <xdr:col>4</xdr:col>
      <xdr:colOff>28575</xdr:colOff>
      <xdr:row>27</xdr:row>
      <xdr:rowOff>133350</xdr:rowOff>
    </xdr:to>
    <xdr:sp macro="" textlink="">
      <xdr:nvSpPr>
        <xdr:cNvPr id="54" name="Line 95">
          <a:extLst>
            <a:ext uri="{FF2B5EF4-FFF2-40B4-BE49-F238E27FC236}">
              <a16:creationId xmlns:a16="http://schemas.microsoft.com/office/drawing/2014/main" id="{00000000-0008-0000-0100-000036000000}"/>
            </a:ext>
          </a:extLst>
        </xdr:cNvPr>
        <xdr:cNvSpPr>
          <a:spLocks noChangeShapeType="1"/>
        </xdr:cNvSpPr>
      </xdr:nvSpPr>
      <xdr:spPr>
        <a:xfrm>
          <a:off x="3362325" y="4819650"/>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28</xdr:row>
      <xdr:rowOff>104775</xdr:rowOff>
    </xdr:from>
    <xdr:to>
      <xdr:col>4</xdr:col>
      <xdr:colOff>19050</xdr:colOff>
      <xdr:row>28</xdr:row>
      <xdr:rowOff>104775</xdr:rowOff>
    </xdr:to>
    <xdr:sp macro="" textlink="">
      <xdr:nvSpPr>
        <xdr:cNvPr id="55" name="Line 96">
          <a:extLst>
            <a:ext uri="{FF2B5EF4-FFF2-40B4-BE49-F238E27FC236}">
              <a16:creationId xmlns:a16="http://schemas.microsoft.com/office/drawing/2014/main" id="{00000000-0008-0000-0100-000037000000}"/>
            </a:ext>
          </a:extLst>
        </xdr:cNvPr>
        <xdr:cNvSpPr>
          <a:spLocks noChangeShapeType="1"/>
        </xdr:cNvSpPr>
      </xdr:nvSpPr>
      <xdr:spPr>
        <a:xfrm flipV="1">
          <a:off x="3533775" y="495300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29</xdr:row>
      <xdr:rowOff>123825</xdr:rowOff>
    </xdr:from>
    <xdr:to>
      <xdr:col>4</xdr:col>
      <xdr:colOff>9525</xdr:colOff>
      <xdr:row>29</xdr:row>
      <xdr:rowOff>123825</xdr:rowOff>
    </xdr:to>
    <xdr:sp macro="" textlink="">
      <xdr:nvSpPr>
        <xdr:cNvPr id="56" name="Line 97">
          <a:extLst>
            <a:ext uri="{FF2B5EF4-FFF2-40B4-BE49-F238E27FC236}">
              <a16:creationId xmlns:a16="http://schemas.microsoft.com/office/drawing/2014/main" id="{00000000-0008-0000-0100-000038000000}"/>
            </a:ext>
          </a:extLst>
        </xdr:cNvPr>
        <xdr:cNvSpPr>
          <a:spLocks noChangeShapeType="1"/>
        </xdr:cNvSpPr>
      </xdr:nvSpPr>
      <xdr:spPr>
        <a:xfrm flipV="1">
          <a:off x="3524250" y="5133975"/>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142875</xdr:rowOff>
    </xdr:from>
    <xdr:to>
      <xdr:col>3</xdr:col>
      <xdr:colOff>1190625</xdr:colOff>
      <xdr:row>29</xdr:row>
      <xdr:rowOff>142875</xdr:rowOff>
    </xdr:to>
    <xdr:sp macro="" textlink="">
      <xdr:nvSpPr>
        <xdr:cNvPr id="57" name="Line 98">
          <a:extLst>
            <a:ext uri="{FF2B5EF4-FFF2-40B4-BE49-F238E27FC236}">
              <a16:creationId xmlns:a16="http://schemas.microsoft.com/office/drawing/2014/main" id="{00000000-0008-0000-0100-000039000000}"/>
            </a:ext>
          </a:extLst>
        </xdr:cNvPr>
        <xdr:cNvSpPr>
          <a:spLocks noChangeShapeType="1"/>
        </xdr:cNvSpPr>
      </xdr:nvSpPr>
      <xdr:spPr>
        <a:xfrm flipH="1">
          <a:off x="3524250" y="4829175"/>
          <a:ext cx="9525" cy="3238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39</xdr:row>
      <xdr:rowOff>133350</xdr:rowOff>
    </xdr:from>
    <xdr:to>
      <xdr:col>3</xdr:col>
      <xdr:colOff>1133475</xdr:colOff>
      <xdr:row>45</xdr:row>
      <xdr:rowOff>152400</xdr:rowOff>
    </xdr:to>
    <xdr:sp macro="" textlink="">
      <xdr:nvSpPr>
        <xdr:cNvPr id="58" name="Line 100">
          <a:extLst>
            <a:ext uri="{FF2B5EF4-FFF2-40B4-BE49-F238E27FC236}">
              <a16:creationId xmlns:a16="http://schemas.microsoft.com/office/drawing/2014/main" id="{00000000-0008-0000-0100-00003A000000}"/>
            </a:ext>
          </a:extLst>
        </xdr:cNvPr>
        <xdr:cNvSpPr>
          <a:spLocks noChangeShapeType="1"/>
        </xdr:cNvSpPr>
      </xdr:nvSpPr>
      <xdr:spPr>
        <a:xfrm>
          <a:off x="3476625" y="6915150"/>
          <a:ext cx="0" cy="9906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1200150</xdr:colOff>
      <xdr:row>31</xdr:row>
      <xdr:rowOff>114300</xdr:rowOff>
    </xdr:from>
    <xdr:to>
      <xdr:col>3</xdr:col>
      <xdr:colOff>9525</xdr:colOff>
      <xdr:row>31</xdr:row>
      <xdr:rowOff>114300</xdr:rowOff>
    </xdr:to>
    <xdr:sp macro="" textlink="">
      <xdr:nvSpPr>
        <xdr:cNvPr id="59" name="Line 103">
          <a:extLst>
            <a:ext uri="{FF2B5EF4-FFF2-40B4-BE49-F238E27FC236}">
              <a16:creationId xmlns:a16="http://schemas.microsoft.com/office/drawing/2014/main" id="{00000000-0008-0000-0100-00003B000000}"/>
            </a:ext>
          </a:extLst>
        </xdr:cNvPr>
        <xdr:cNvSpPr>
          <a:spLocks noChangeShapeType="1"/>
        </xdr:cNvSpPr>
      </xdr:nvSpPr>
      <xdr:spPr>
        <a:xfrm>
          <a:off x="2343150" y="544830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30</xdr:row>
      <xdr:rowOff>104775</xdr:rowOff>
    </xdr:from>
    <xdr:to>
      <xdr:col>4</xdr:col>
      <xdr:colOff>0</xdr:colOff>
      <xdr:row>30</xdr:row>
      <xdr:rowOff>104775</xdr:rowOff>
    </xdr:to>
    <xdr:sp macro="" textlink="">
      <xdr:nvSpPr>
        <xdr:cNvPr id="60" name="Line 108">
          <a:extLst>
            <a:ext uri="{FF2B5EF4-FFF2-40B4-BE49-F238E27FC236}">
              <a16:creationId xmlns:a16="http://schemas.microsoft.com/office/drawing/2014/main" id="{00000000-0008-0000-0100-00003C000000}"/>
            </a:ext>
          </a:extLst>
        </xdr:cNvPr>
        <xdr:cNvSpPr>
          <a:spLocks noChangeShapeType="1"/>
        </xdr:cNvSpPr>
      </xdr:nvSpPr>
      <xdr:spPr>
        <a:xfrm>
          <a:off x="3714750" y="5276850"/>
          <a:ext cx="6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8</xdr:row>
      <xdr:rowOff>133350</xdr:rowOff>
    </xdr:from>
    <xdr:to>
      <xdr:col>2</xdr:col>
      <xdr:colOff>1104900</xdr:colOff>
      <xdr:row>8</xdr:row>
      <xdr:rowOff>133350</xdr:rowOff>
    </xdr:to>
    <xdr:sp macro="" textlink="">
      <xdr:nvSpPr>
        <xdr:cNvPr id="61" name="Line 109">
          <a:extLst>
            <a:ext uri="{FF2B5EF4-FFF2-40B4-BE49-F238E27FC236}">
              <a16:creationId xmlns:a16="http://schemas.microsoft.com/office/drawing/2014/main" id="{00000000-0008-0000-0100-00003D000000}"/>
            </a:ext>
          </a:extLst>
        </xdr:cNvPr>
        <xdr:cNvSpPr>
          <a:spLocks noChangeShapeType="1"/>
        </xdr:cNvSpPr>
      </xdr:nvSpPr>
      <xdr:spPr>
        <a:xfrm>
          <a:off x="1990725" y="174307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20</xdr:row>
      <xdr:rowOff>104775</xdr:rowOff>
    </xdr:from>
    <xdr:to>
      <xdr:col>4</xdr:col>
      <xdr:colOff>0</xdr:colOff>
      <xdr:row>20</xdr:row>
      <xdr:rowOff>104775</xdr:rowOff>
    </xdr:to>
    <xdr:sp macro="" textlink="">
      <xdr:nvSpPr>
        <xdr:cNvPr id="62" name="Line 118">
          <a:extLst>
            <a:ext uri="{FF2B5EF4-FFF2-40B4-BE49-F238E27FC236}">
              <a16:creationId xmlns:a16="http://schemas.microsoft.com/office/drawing/2014/main" id="{00000000-0008-0000-0100-00003E000000}"/>
            </a:ext>
          </a:extLst>
        </xdr:cNvPr>
        <xdr:cNvSpPr>
          <a:spLocks noChangeShapeType="1"/>
        </xdr:cNvSpPr>
      </xdr:nvSpPr>
      <xdr:spPr>
        <a:xfrm>
          <a:off x="3609975" y="3657600"/>
          <a:ext cx="111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21</xdr:row>
      <xdr:rowOff>104775</xdr:rowOff>
    </xdr:from>
    <xdr:to>
      <xdr:col>4</xdr:col>
      <xdr:colOff>0</xdr:colOff>
      <xdr:row>21</xdr:row>
      <xdr:rowOff>104775</xdr:rowOff>
    </xdr:to>
    <xdr:sp macro="" textlink="">
      <xdr:nvSpPr>
        <xdr:cNvPr id="63" name="Line 119">
          <a:extLst>
            <a:ext uri="{FF2B5EF4-FFF2-40B4-BE49-F238E27FC236}">
              <a16:creationId xmlns:a16="http://schemas.microsoft.com/office/drawing/2014/main" id="{00000000-0008-0000-0100-00003F000000}"/>
            </a:ext>
          </a:extLst>
        </xdr:cNvPr>
        <xdr:cNvSpPr>
          <a:spLocks noChangeShapeType="1"/>
        </xdr:cNvSpPr>
      </xdr:nvSpPr>
      <xdr:spPr>
        <a:xfrm>
          <a:off x="3609975" y="3819525"/>
          <a:ext cx="111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22</xdr:row>
      <xdr:rowOff>114300</xdr:rowOff>
    </xdr:from>
    <xdr:to>
      <xdr:col>4</xdr:col>
      <xdr:colOff>9525</xdr:colOff>
      <xdr:row>22</xdr:row>
      <xdr:rowOff>114300</xdr:rowOff>
    </xdr:to>
    <xdr:sp macro="" textlink="">
      <xdr:nvSpPr>
        <xdr:cNvPr id="64" name="Line 120">
          <a:extLst>
            <a:ext uri="{FF2B5EF4-FFF2-40B4-BE49-F238E27FC236}">
              <a16:creationId xmlns:a16="http://schemas.microsoft.com/office/drawing/2014/main" id="{00000000-0008-0000-0100-000040000000}"/>
            </a:ext>
          </a:extLst>
        </xdr:cNvPr>
        <xdr:cNvSpPr>
          <a:spLocks noChangeShapeType="1"/>
        </xdr:cNvSpPr>
      </xdr:nvSpPr>
      <xdr:spPr>
        <a:xfrm>
          <a:off x="3619500" y="3990975"/>
          <a:ext cx="111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33</xdr:row>
      <xdr:rowOff>114300</xdr:rowOff>
    </xdr:from>
    <xdr:to>
      <xdr:col>4</xdr:col>
      <xdr:colOff>9525</xdr:colOff>
      <xdr:row>33</xdr:row>
      <xdr:rowOff>114300</xdr:rowOff>
    </xdr:to>
    <xdr:sp macro="" textlink="">
      <xdr:nvSpPr>
        <xdr:cNvPr id="65" name="Line 128">
          <a:extLst>
            <a:ext uri="{FF2B5EF4-FFF2-40B4-BE49-F238E27FC236}">
              <a16:creationId xmlns:a16="http://schemas.microsoft.com/office/drawing/2014/main" id="{00000000-0008-0000-0100-000041000000}"/>
            </a:ext>
          </a:extLst>
        </xdr:cNvPr>
        <xdr:cNvSpPr>
          <a:spLocks noChangeShapeType="1"/>
        </xdr:cNvSpPr>
      </xdr:nvSpPr>
      <xdr:spPr>
        <a:xfrm>
          <a:off x="3721100" y="58102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32</xdr:row>
      <xdr:rowOff>104775</xdr:rowOff>
    </xdr:from>
    <xdr:to>
      <xdr:col>4</xdr:col>
      <xdr:colOff>0</xdr:colOff>
      <xdr:row>32</xdr:row>
      <xdr:rowOff>104775</xdr:rowOff>
    </xdr:to>
    <xdr:sp macro="" textlink="">
      <xdr:nvSpPr>
        <xdr:cNvPr id="66" name="Line 129">
          <a:extLst>
            <a:ext uri="{FF2B5EF4-FFF2-40B4-BE49-F238E27FC236}">
              <a16:creationId xmlns:a16="http://schemas.microsoft.com/office/drawing/2014/main" id="{00000000-0008-0000-0100-000042000000}"/>
            </a:ext>
          </a:extLst>
        </xdr:cNvPr>
        <xdr:cNvSpPr>
          <a:spLocks noChangeShapeType="1"/>
        </xdr:cNvSpPr>
      </xdr:nvSpPr>
      <xdr:spPr>
        <a:xfrm>
          <a:off x="3714750" y="5619750"/>
          <a:ext cx="6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12</xdr:row>
      <xdr:rowOff>114300</xdr:rowOff>
    </xdr:from>
    <xdr:to>
      <xdr:col>3</xdr:col>
      <xdr:colOff>0</xdr:colOff>
      <xdr:row>12</xdr:row>
      <xdr:rowOff>114300</xdr:rowOff>
    </xdr:to>
    <xdr:sp macro="" textlink="">
      <xdr:nvSpPr>
        <xdr:cNvPr id="67" name="Line 130">
          <a:extLst>
            <a:ext uri="{FF2B5EF4-FFF2-40B4-BE49-F238E27FC236}">
              <a16:creationId xmlns:a16="http://schemas.microsoft.com/office/drawing/2014/main" id="{00000000-0008-0000-0100-000043000000}"/>
            </a:ext>
          </a:extLst>
        </xdr:cNvPr>
        <xdr:cNvSpPr>
          <a:spLocks noChangeShapeType="1"/>
        </xdr:cNvSpPr>
      </xdr:nvSpPr>
      <xdr:spPr>
        <a:xfrm>
          <a:off x="2000250" y="23717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13</xdr:row>
      <xdr:rowOff>123825</xdr:rowOff>
    </xdr:from>
    <xdr:to>
      <xdr:col>3</xdr:col>
      <xdr:colOff>0</xdr:colOff>
      <xdr:row>13</xdr:row>
      <xdr:rowOff>123825</xdr:rowOff>
    </xdr:to>
    <xdr:sp macro="" textlink="">
      <xdr:nvSpPr>
        <xdr:cNvPr id="68" name="Line 131">
          <a:extLst>
            <a:ext uri="{FF2B5EF4-FFF2-40B4-BE49-F238E27FC236}">
              <a16:creationId xmlns:a16="http://schemas.microsoft.com/office/drawing/2014/main" id="{00000000-0008-0000-0100-000044000000}"/>
            </a:ext>
          </a:extLst>
        </xdr:cNvPr>
        <xdr:cNvSpPr>
          <a:spLocks noChangeShapeType="1"/>
        </xdr:cNvSpPr>
      </xdr:nvSpPr>
      <xdr:spPr>
        <a:xfrm>
          <a:off x="2000250" y="254317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14</xdr:row>
      <xdr:rowOff>95250</xdr:rowOff>
    </xdr:from>
    <xdr:to>
      <xdr:col>3</xdr:col>
      <xdr:colOff>9525</xdr:colOff>
      <xdr:row>14</xdr:row>
      <xdr:rowOff>95250</xdr:rowOff>
    </xdr:to>
    <xdr:sp macro="" textlink="">
      <xdr:nvSpPr>
        <xdr:cNvPr id="69" name="Line 132">
          <a:extLst>
            <a:ext uri="{FF2B5EF4-FFF2-40B4-BE49-F238E27FC236}">
              <a16:creationId xmlns:a16="http://schemas.microsoft.com/office/drawing/2014/main" id="{00000000-0008-0000-0100-000045000000}"/>
            </a:ext>
          </a:extLst>
        </xdr:cNvPr>
        <xdr:cNvSpPr>
          <a:spLocks noChangeShapeType="1"/>
        </xdr:cNvSpPr>
      </xdr:nvSpPr>
      <xdr:spPr>
        <a:xfrm>
          <a:off x="2009775" y="26765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123825</xdr:rowOff>
    </xdr:from>
    <xdr:to>
      <xdr:col>3</xdr:col>
      <xdr:colOff>9525</xdr:colOff>
      <xdr:row>15</xdr:row>
      <xdr:rowOff>123825</xdr:rowOff>
    </xdr:to>
    <xdr:sp macro="" textlink="">
      <xdr:nvSpPr>
        <xdr:cNvPr id="70" name="Line 133">
          <a:extLst>
            <a:ext uri="{FF2B5EF4-FFF2-40B4-BE49-F238E27FC236}">
              <a16:creationId xmlns:a16="http://schemas.microsoft.com/office/drawing/2014/main" id="{00000000-0008-0000-0100-000046000000}"/>
            </a:ext>
          </a:extLst>
        </xdr:cNvPr>
        <xdr:cNvSpPr>
          <a:spLocks noChangeShapeType="1"/>
        </xdr:cNvSpPr>
      </xdr:nvSpPr>
      <xdr:spPr>
        <a:xfrm>
          <a:off x="2009775" y="28670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16</xdr:row>
      <xdr:rowOff>104775</xdr:rowOff>
    </xdr:from>
    <xdr:to>
      <xdr:col>3</xdr:col>
      <xdr:colOff>19050</xdr:colOff>
      <xdr:row>16</xdr:row>
      <xdr:rowOff>104775</xdr:rowOff>
    </xdr:to>
    <xdr:sp macro="" textlink="">
      <xdr:nvSpPr>
        <xdr:cNvPr id="71" name="Line 134">
          <a:extLst>
            <a:ext uri="{FF2B5EF4-FFF2-40B4-BE49-F238E27FC236}">
              <a16:creationId xmlns:a16="http://schemas.microsoft.com/office/drawing/2014/main" id="{00000000-0008-0000-0100-000047000000}"/>
            </a:ext>
          </a:extLst>
        </xdr:cNvPr>
        <xdr:cNvSpPr>
          <a:spLocks noChangeShapeType="1"/>
        </xdr:cNvSpPr>
      </xdr:nvSpPr>
      <xdr:spPr>
        <a:xfrm>
          <a:off x="2019300" y="3009900"/>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25</xdr:row>
      <xdr:rowOff>95250</xdr:rowOff>
    </xdr:from>
    <xdr:to>
      <xdr:col>2</xdr:col>
      <xdr:colOff>1190625</xdr:colOff>
      <xdr:row>25</xdr:row>
      <xdr:rowOff>95250</xdr:rowOff>
    </xdr:to>
    <xdr:sp macro="" textlink="">
      <xdr:nvSpPr>
        <xdr:cNvPr id="72" name="Line 135">
          <a:extLst>
            <a:ext uri="{FF2B5EF4-FFF2-40B4-BE49-F238E27FC236}">
              <a16:creationId xmlns:a16="http://schemas.microsoft.com/office/drawing/2014/main" id="{00000000-0008-0000-0100-000048000000}"/>
            </a:ext>
          </a:extLst>
        </xdr:cNvPr>
        <xdr:cNvSpPr>
          <a:spLocks noChangeShapeType="1"/>
        </xdr:cNvSpPr>
      </xdr:nvSpPr>
      <xdr:spPr>
        <a:xfrm>
          <a:off x="2009775" y="44577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30</xdr:row>
      <xdr:rowOff>114300</xdr:rowOff>
    </xdr:from>
    <xdr:to>
      <xdr:col>2</xdr:col>
      <xdr:colOff>1181100</xdr:colOff>
      <xdr:row>30</xdr:row>
      <xdr:rowOff>114300</xdr:rowOff>
    </xdr:to>
    <xdr:sp macro="" textlink="">
      <xdr:nvSpPr>
        <xdr:cNvPr id="73" name="Line 136">
          <a:extLst>
            <a:ext uri="{FF2B5EF4-FFF2-40B4-BE49-F238E27FC236}">
              <a16:creationId xmlns:a16="http://schemas.microsoft.com/office/drawing/2014/main" id="{00000000-0008-0000-0100-000049000000}"/>
            </a:ext>
          </a:extLst>
        </xdr:cNvPr>
        <xdr:cNvSpPr>
          <a:spLocks noChangeShapeType="1"/>
        </xdr:cNvSpPr>
      </xdr:nvSpPr>
      <xdr:spPr>
        <a:xfrm>
          <a:off x="2000250" y="52863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31</xdr:row>
      <xdr:rowOff>104775</xdr:rowOff>
    </xdr:from>
    <xdr:to>
      <xdr:col>2</xdr:col>
      <xdr:colOff>1181100</xdr:colOff>
      <xdr:row>31</xdr:row>
      <xdr:rowOff>104775</xdr:rowOff>
    </xdr:to>
    <xdr:sp macro="" textlink="">
      <xdr:nvSpPr>
        <xdr:cNvPr id="74" name="Line 137">
          <a:extLst>
            <a:ext uri="{FF2B5EF4-FFF2-40B4-BE49-F238E27FC236}">
              <a16:creationId xmlns:a16="http://schemas.microsoft.com/office/drawing/2014/main" id="{00000000-0008-0000-0100-00004A000000}"/>
            </a:ext>
          </a:extLst>
        </xdr:cNvPr>
        <xdr:cNvSpPr>
          <a:spLocks noChangeShapeType="1"/>
        </xdr:cNvSpPr>
      </xdr:nvSpPr>
      <xdr:spPr>
        <a:xfrm>
          <a:off x="2000250" y="5438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32</xdr:row>
      <xdr:rowOff>95250</xdr:rowOff>
    </xdr:from>
    <xdr:to>
      <xdr:col>2</xdr:col>
      <xdr:colOff>1181100</xdr:colOff>
      <xdr:row>32</xdr:row>
      <xdr:rowOff>95250</xdr:rowOff>
    </xdr:to>
    <xdr:sp macro="" textlink="">
      <xdr:nvSpPr>
        <xdr:cNvPr id="75" name="Line 138">
          <a:extLst>
            <a:ext uri="{FF2B5EF4-FFF2-40B4-BE49-F238E27FC236}">
              <a16:creationId xmlns:a16="http://schemas.microsoft.com/office/drawing/2014/main" id="{00000000-0008-0000-0100-00004B000000}"/>
            </a:ext>
          </a:extLst>
        </xdr:cNvPr>
        <xdr:cNvSpPr>
          <a:spLocks noChangeShapeType="1"/>
        </xdr:cNvSpPr>
      </xdr:nvSpPr>
      <xdr:spPr>
        <a:xfrm>
          <a:off x="2000250" y="5610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33</xdr:row>
      <xdr:rowOff>95250</xdr:rowOff>
    </xdr:from>
    <xdr:to>
      <xdr:col>2</xdr:col>
      <xdr:colOff>1171575</xdr:colOff>
      <xdr:row>33</xdr:row>
      <xdr:rowOff>95250</xdr:rowOff>
    </xdr:to>
    <xdr:sp macro="" textlink="">
      <xdr:nvSpPr>
        <xdr:cNvPr id="76" name="Line 139">
          <a:extLst>
            <a:ext uri="{FF2B5EF4-FFF2-40B4-BE49-F238E27FC236}">
              <a16:creationId xmlns:a16="http://schemas.microsoft.com/office/drawing/2014/main" id="{00000000-0008-0000-0100-00004C000000}"/>
            </a:ext>
          </a:extLst>
        </xdr:cNvPr>
        <xdr:cNvSpPr>
          <a:spLocks noChangeShapeType="1"/>
        </xdr:cNvSpPr>
      </xdr:nvSpPr>
      <xdr:spPr>
        <a:xfrm>
          <a:off x="1990725" y="57912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600075</xdr:colOff>
      <xdr:row>39</xdr:row>
      <xdr:rowOff>104775</xdr:rowOff>
    </xdr:from>
    <xdr:to>
      <xdr:col>3</xdr:col>
      <xdr:colOff>19050</xdr:colOff>
      <xdr:row>39</xdr:row>
      <xdr:rowOff>104775</xdr:rowOff>
    </xdr:to>
    <xdr:sp macro="" textlink="">
      <xdr:nvSpPr>
        <xdr:cNvPr id="77" name="Line 140">
          <a:extLst>
            <a:ext uri="{FF2B5EF4-FFF2-40B4-BE49-F238E27FC236}">
              <a16:creationId xmlns:a16="http://schemas.microsoft.com/office/drawing/2014/main" id="{00000000-0008-0000-0100-00004D000000}"/>
            </a:ext>
          </a:extLst>
        </xdr:cNvPr>
        <xdr:cNvSpPr>
          <a:spLocks noChangeShapeType="1"/>
        </xdr:cNvSpPr>
      </xdr:nvSpPr>
      <xdr:spPr>
        <a:xfrm>
          <a:off x="1743075" y="688657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40</xdr:row>
      <xdr:rowOff>123825</xdr:rowOff>
    </xdr:from>
    <xdr:to>
      <xdr:col>3</xdr:col>
      <xdr:colOff>1352550</xdr:colOff>
      <xdr:row>40</xdr:row>
      <xdr:rowOff>123825</xdr:rowOff>
    </xdr:to>
    <xdr:sp macro="" textlink="">
      <xdr:nvSpPr>
        <xdr:cNvPr id="78" name="Line 141">
          <a:extLst>
            <a:ext uri="{FF2B5EF4-FFF2-40B4-BE49-F238E27FC236}">
              <a16:creationId xmlns:a16="http://schemas.microsoft.com/office/drawing/2014/main" id="{00000000-0008-0000-0100-00004E000000}"/>
            </a:ext>
          </a:extLst>
        </xdr:cNvPr>
        <xdr:cNvSpPr>
          <a:spLocks noChangeShapeType="1"/>
        </xdr:cNvSpPr>
      </xdr:nvSpPr>
      <xdr:spPr>
        <a:xfrm flipV="1">
          <a:off x="3486150" y="70675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41</xdr:row>
      <xdr:rowOff>114300</xdr:rowOff>
    </xdr:from>
    <xdr:to>
      <xdr:col>3</xdr:col>
      <xdr:colOff>1343025</xdr:colOff>
      <xdr:row>41</xdr:row>
      <xdr:rowOff>114300</xdr:rowOff>
    </xdr:to>
    <xdr:sp macro="" textlink="">
      <xdr:nvSpPr>
        <xdr:cNvPr id="79" name="Line 142">
          <a:extLst>
            <a:ext uri="{FF2B5EF4-FFF2-40B4-BE49-F238E27FC236}">
              <a16:creationId xmlns:a16="http://schemas.microsoft.com/office/drawing/2014/main" id="{00000000-0008-0000-0100-00004F000000}"/>
            </a:ext>
          </a:extLst>
        </xdr:cNvPr>
        <xdr:cNvSpPr>
          <a:spLocks noChangeShapeType="1"/>
        </xdr:cNvSpPr>
      </xdr:nvSpPr>
      <xdr:spPr>
        <a:xfrm flipV="1">
          <a:off x="3476625" y="72199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42</xdr:row>
      <xdr:rowOff>104775</xdr:rowOff>
    </xdr:from>
    <xdr:to>
      <xdr:col>3</xdr:col>
      <xdr:colOff>1352550</xdr:colOff>
      <xdr:row>42</xdr:row>
      <xdr:rowOff>104775</xdr:rowOff>
    </xdr:to>
    <xdr:sp macro="" textlink="">
      <xdr:nvSpPr>
        <xdr:cNvPr id="80" name="Line 143">
          <a:extLst>
            <a:ext uri="{FF2B5EF4-FFF2-40B4-BE49-F238E27FC236}">
              <a16:creationId xmlns:a16="http://schemas.microsoft.com/office/drawing/2014/main" id="{00000000-0008-0000-0100-000050000000}"/>
            </a:ext>
          </a:extLst>
        </xdr:cNvPr>
        <xdr:cNvSpPr>
          <a:spLocks noChangeShapeType="1"/>
        </xdr:cNvSpPr>
      </xdr:nvSpPr>
      <xdr:spPr>
        <a:xfrm flipV="1">
          <a:off x="3486150" y="73723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43</xdr:row>
      <xdr:rowOff>104775</xdr:rowOff>
    </xdr:from>
    <xdr:to>
      <xdr:col>3</xdr:col>
      <xdr:colOff>1352550</xdr:colOff>
      <xdr:row>43</xdr:row>
      <xdr:rowOff>104775</xdr:rowOff>
    </xdr:to>
    <xdr:sp macro="" textlink="">
      <xdr:nvSpPr>
        <xdr:cNvPr id="81" name="Line 144">
          <a:extLst>
            <a:ext uri="{FF2B5EF4-FFF2-40B4-BE49-F238E27FC236}">
              <a16:creationId xmlns:a16="http://schemas.microsoft.com/office/drawing/2014/main" id="{00000000-0008-0000-0100-000051000000}"/>
            </a:ext>
          </a:extLst>
        </xdr:cNvPr>
        <xdr:cNvSpPr>
          <a:spLocks noChangeShapeType="1"/>
        </xdr:cNvSpPr>
      </xdr:nvSpPr>
      <xdr:spPr>
        <a:xfrm flipV="1">
          <a:off x="3486150" y="75342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44</xdr:row>
      <xdr:rowOff>104775</xdr:rowOff>
    </xdr:from>
    <xdr:to>
      <xdr:col>3</xdr:col>
      <xdr:colOff>1352550</xdr:colOff>
      <xdr:row>44</xdr:row>
      <xdr:rowOff>104775</xdr:rowOff>
    </xdr:to>
    <xdr:sp macro="" textlink="">
      <xdr:nvSpPr>
        <xdr:cNvPr id="82" name="Line 145">
          <a:extLst>
            <a:ext uri="{FF2B5EF4-FFF2-40B4-BE49-F238E27FC236}">
              <a16:creationId xmlns:a16="http://schemas.microsoft.com/office/drawing/2014/main" id="{00000000-0008-0000-0100-000052000000}"/>
            </a:ext>
          </a:extLst>
        </xdr:cNvPr>
        <xdr:cNvSpPr>
          <a:spLocks noChangeShapeType="1"/>
        </xdr:cNvSpPr>
      </xdr:nvSpPr>
      <xdr:spPr>
        <a:xfrm flipV="1">
          <a:off x="3486150" y="76962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45</xdr:row>
      <xdr:rowOff>152400</xdr:rowOff>
    </xdr:from>
    <xdr:to>
      <xdr:col>3</xdr:col>
      <xdr:colOff>1352550</xdr:colOff>
      <xdr:row>45</xdr:row>
      <xdr:rowOff>152400</xdr:rowOff>
    </xdr:to>
    <xdr:sp macro="" textlink="">
      <xdr:nvSpPr>
        <xdr:cNvPr id="83" name="Line 146">
          <a:extLst>
            <a:ext uri="{FF2B5EF4-FFF2-40B4-BE49-F238E27FC236}">
              <a16:creationId xmlns:a16="http://schemas.microsoft.com/office/drawing/2014/main" id="{00000000-0008-0000-0100-000053000000}"/>
            </a:ext>
          </a:extLst>
        </xdr:cNvPr>
        <xdr:cNvSpPr>
          <a:spLocks noChangeShapeType="1"/>
        </xdr:cNvSpPr>
      </xdr:nvSpPr>
      <xdr:spPr>
        <a:xfrm flipV="1">
          <a:off x="3486150" y="79057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46</xdr:row>
      <xdr:rowOff>114300</xdr:rowOff>
    </xdr:from>
    <xdr:to>
      <xdr:col>3</xdr:col>
      <xdr:colOff>1133475</xdr:colOff>
      <xdr:row>47</xdr:row>
      <xdr:rowOff>85725</xdr:rowOff>
    </xdr:to>
    <xdr:sp macro="" textlink="">
      <xdr:nvSpPr>
        <xdr:cNvPr id="84" name="Line 147">
          <a:extLst>
            <a:ext uri="{FF2B5EF4-FFF2-40B4-BE49-F238E27FC236}">
              <a16:creationId xmlns:a16="http://schemas.microsoft.com/office/drawing/2014/main" id="{00000000-0008-0000-0100-000054000000}"/>
            </a:ext>
          </a:extLst>
        </xdr:cNvPr>
        <xdr:cNvSpPr>
          <a:spLocks noChangeShapeType="1"/>
        </xdr:cNvSpPr>
      </xdr:nvSpPr>
      <xdr:spPr>
        <a:xfrm flipH="1">
          <a:off x="3467100" y="8029575"/>
          <a:ext cx="9525" cy="1333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51</xdr:row>
      <xdr:rowOff>85725</xdr:rowOff>
    </xdr:from>
    <xdr:to>
      <xdr:col>3</xdr:col>
      <xdr:colOff>9525</xdr:colOff>
      <xdr:row>51</xdr:row>
      <xdr:rowOff>85725</xdr:rowOff>
    </xdr:to>
    <xdr:sp macro="" textlink="">
      <xdr:nvSpPr>
        <xdr:cNvPr id="85" name="Line 148">
          <a:extLst>
            <a:ext uri="{FF2B5EF4-FFF2-40B4-BE49-F238E27FC236}">
              <a16:creationId xmlns:a16="http://schemas.microsoft.com/office/drawing/2014/main" id="{00000000-0008-0000-0100-000055000000}"/>
            </a:ext>
          </a:extLst>
        </xdr:cNvPr>
        <xdr:cNvSpPr>
          <a:spLocks noChangeShapeType="1"/>
        </xdr:cNvSpPr>
      </xdr:nvSpPr>
      <xdr:spPr>
        <a:xfrm>
          <a:off x="2028825" y="88106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52</xdr:row>
      <xdr:rowOff>123825</xdr:rowOff>
    </xdr:from>
    <xdr:to>
      <xdr:col>4</xdr:col>
      <xdr:colOff>28575</xdr:colOff>
      <xdr:row>52</xdr:row>
      <xdr:rowOff>123825</xdr:rowOff>
    </xdr:to>
    <xdr:sp macro="" textlink="">
      <xdr:nvSpPr>
        <xdr:cNvPr id="86" name="Line 157">
          <a:extLst>
            <a:ext uri="{FF2B5EF4-FFF2-40B4-BE49-F238E27FC236}">
              <a16:creationId xmlns:a16="http://schemas.microsoft.com/office/drawing/2014/main" id="{00000000-0008-0000-0100-000056000000}"/>
            </a:ext>
          </a:extLst>
        </xdr:cNvPr>
        <xdr:cNvSpPr>
          <a:spLocks noChangeShapeType="1"/>
        </xdr:cNvSpPr>
      </xdr:nvSpPr>
      <xdr:spPr>
        <a:xfrm>
          <a:off x="2857500" y="9010650"/>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52</xdr:row>
      <xdr:rowOff>104775</xdr:rowOff>
    </xdr:from>
    <xdr:to>
      <xdr:col>3</xdr:col>
      <xdr:colOff>9525</xdr:colOff>
      <xdr:row>52</xdr:row>
      <xdr:rowOff>104775</xdr:rowOff>
    </xdr:to>
    <xdr:sp macro="" textlink="">
      <xdr:nvSpPr>
        <xdr:cNvPr id="87" name="Line 158">
          <a:extLst>
            <a:ext uri="{FF2B5EF4-FFF2-40B4-BE49-F238E27FC236}">
              <a16:creationId xmlns:a16="http://schemas.microsoft.com/office/drawing/2014/main" id="{00000000-0008-0000-0100-000057000000}"/>
            </a:ext>
          </a:extLst>
        </xdr:cNvPr>
        <xdr:cNvSpPr>
          <a:spLocks noChangeShapeType="1"/>
        </xdr:cNvSpPr>
      </xdr:nvSpPr>
      <xdr:spPr>
        <a:xfrm>
          <a:off x="1733550" y="8991600"/>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54</xdr:row>
      <xdr:rowOff>123825</xdr:rowOff>
    </xdr:from>
    <xdr:to>
      <xdr:col>4</xdr:col>
      <xdr:colOff>0</xdr:colOff>
      <xdr:row>54</xdr:row>
      <xdr:rowOff>123825</xdr:rowOff>
    </xdr:to>
    <xdr:sp macro="" textlink="">
      <xdr:nvSpPr>
        <xdr:cNvPr id="88" name="Line 159">
          <a:extLst>
            <a:ext uri="{FF2B5EF4-FFF2-40B4-BE49-F238E27FC236}">
              <a16:creationId xmlns:a16="http://schemas.microsoft.com/office/drawing/2014/main" id="{00000000-0008-0000-0100-000058000000}"/>
            </a:ext>
          </a:extLst>
        </xdr:cNvPr>
        <xdr:cNvSpPr>
          <a:spLocks noChangeShapeType="1"/>
        </xdr:cNvSpPr>
      </xdr:nvSpPr>
      <xdr:spPr>
        <a:xfrm flipV="1">
          <a:off x="3514725" y="933450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52</xdr:row>
      <xdr:rowOff>123825</xdr:rowOff>
    </xdr:from>
    <xdr:to>
      <xdr:col>2</xdr:col>
      <xdr:colOff>885825</xdr:colOff>
      <xdr:row>56</xdr:row>
      <xdr:rowOff>85725</xdr:rowOff>
    </xdr:to>
    <xdr:sp macro="" textlink="">
      <xdr:nvSpPr>
        <xdr:cNvPr id="89" name="Line 162">
          <a:extLst>
            <a:ext uri="{FF2B5EF4-FFF2-40B4-BE49-F238E27FC236}">
              <a16:creationId xmlns:a16="http://schemas.microsoft.com/office/drawing/2014/main" id="{00000000-0008-0000-0100-000059000000}"/>
            </a:ext>
          </a:extLst>
        </xdr:cNvPr>
        <xdr:cNvSpPr>
          <a:spLocks noChangeShapeType="1"/>
        </xdr:cNvSpPr>
      </xdr:nvSpPr>
      <xdr:spPr>
        <a:xfrm flipH="1">
          <a:off x="2028825" y="9010650"/>
          <a:ext cx="0" cy="6096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56</xdr:row>
      <xdr:rowOff>85725</xdr:rowOff>
    </xdr:from>
    <xdr:to>
      <xdr:col>3</xdr:col>
      <xdr:colOff>19050</xdr:colOff>
      <xdr:row>56</xdr:row>
      <xdr:rowOff>85725</xdr:rowOff>
    </xdr:to>
    <xdr:sp macro="" textlink="">
      <xdr:nvSpPr>
        <xdr:cNvPr id="90" name="Line 163">
          <a:extLst>
            <a:ext uri="{FF2B5EF4-FFF2-40B4-BE49-F238E27FC236}">
              <a16:creationId xmlns:a16="http://schemas.microsoft.com/office/drawing/2014/main" id="{00000000-0008-0000-0100-00005A000000}"/>
            </a:ext>
          </a:extLst>
        </xdr:cNvPr>
        <xdr:cNvSpPr>
          <a:spLocks noChangeShapeType="1"/>
        </xdr:cNvSpPr>
      </xdr:nvSpPr>
      <xdr:spPr>
        <a:xfrm>
          <a:off x="2038350" y="9620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55</xdr:row>
      <xdr:rowOff>104775</xdr:rowOff>
    </xdr:from>
    <xdr:to>
      <xdr:col>3</xdr:col>
      <xdr:colOff>19050</xdr:colOff>
      <xdr:row>55</xdr:row>
      <xdr:rowOff>104775</xdr:rowOff>
    </xdr:to>
    <xdr:sp macro="" textlink="">
      <xdr:nvSpPr>
        <xdr:cNvPr id="91" name="Line 164">
          <a:extLst>
            <a:ext uri="{FF2B5EF4-FFF2-40B4-BE49-F238E27FC236}">
              <a16:creationId xmlns:a16="http://schemas.microsoft.com/office/drawing/2014/main" id="{00000000-0008-0000-0100-00005B000000}"/>
            </a:ext>
          </a:extLst>
        </xdr:cNvPr>
        <xdr:cNvSpPr>
          <a:spLocks noChangeShapeType="1"/>
        </xdr:cNvSpPr>
      </xdr:nvSpPr>
      <xdr:spPr>
        <a:xfrm>
          <a:off x="2038350" y="94773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52</xdr:row>
      <xdr:rowOff>142875</xdr:rowOff>
    </xdr:from>
    <xdr:to>
      <xdr:col>3</xdr:col>
      <xdr:colOff>1171575</xdr:colOff>
      <xdr:row>54</xdr:row>
      <xdr:rowOff>114300</xdr:rowOff>
    </xdr:to>
    <xdr:sp macro="" textlink="">
      <xdr:nvSpPr>
        <xdr:cNvPr id="92" name="Line 165">
          <a:extLst>
            <a:ext uri="{FF2B5EF4-FFF2-40B4-BE49-F238E27FC236}">
              <a16:creationId xmlns:a16="http://schemas.microsoft.com/office/drawing/2014/main" id="{00000000-0008-0000-0100-00005C000000}"/>
            </a:ext>
          </a:extLst>
        </xdr:cNvPr>
        <xdr:cNvSpPr>
          <a:spLocks noChangeShapeType="1"/>
        </xdr:cNvSpPr>
      </xdr:nvSpPr>
      <xdr:spPr>
        <a:xfrm flipH="1">
          <a:off x="3505200" y="9029700"/>
          <a:ext cx="9525" cy="295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57</xdr:row>
      <xdr:rowOff>104775</xdr:rowOff>
    </xdr:from>
    <xdr:to>
      <xdr:col>3</xdr:col>
      <xdr:colOff>9525</xdr:colOff>
      <xdr:row>57</xdr:row>
      <xdr:rowOff>104775</xdr:rowOff>
    </xdr:to>
    <xdr:sp macro="" textlink="">
      <xdr:nvSpPr>
        <xdr:cNvPr id="93" name="Line 166">
          <a:extLst>
            <a:ext uri="{FF2B5EF4-FFF2-40B4-BE49-F238E27FC236}">
              <a16:creationId xmlns:a16="http://schemas.microsoft.com/office/drawing/2014/main" id="{00000000-0008-0000-0100-00005D000000}"/>
            </a:ext>
          </a:extLst>
        </xdr:cNvPr>
        <xdr:cNvSpPr>
          <a:spLocks noChangeShapeType="1"/>
        </xdr:cNvSpPr>
      </xdr:nvSpPr>
      <xdr:spPr>
        <a:xfrm>
          <a:off x="1733550" y="980122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57</xdr:row>
      <xdr:rowOff>123825</xdr:rowOff>
    </xdr:from>
    <xdr:to>
      <xdr:col>2</xdr:col>
      <xdr:colOff>885825</xdr:colOff>
      <xdr:row>59</xdr:row>
      <xdr:rowOff>104775</xdr:rowOff>
    </xdr:to>
    <xdr:sp macro="" textlink="">
      <xdr:nvSpPr>
        <xdr:cNvPr id="94" name="Line 167">
          <a:extLst>
            <a:ext uri="{FF2B5EF4-FFF2-40B4-BE49-F238E27FC236}">
              <a16:creationId xmlns:a16="http://schemas.microsoft.com/office/drawing/2014/main" id="{00000000-0008-0000-0100-00005E000000}"/>
            </a:ext>
          </a:extLst>
        </xdr:cNvPr>
        <xdr:cNvSpPr>
          <a:spLocks noChangeShapeType="1"/>
        </xdr:cNvSpPr>
      </xdr:nvSpPr>
      <xdr:spPr>
        <a:xfrm flipH="1">
          <a:off x="2028825" y="9820275"/>
          <a:ext cx="0" cy="3048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58</xdr:row>
      <xdr:rowOff>123825</xdr:rowOff>
    </xdr:from>
    <xdr:to>
      <xdr:col>3</xdr:col>
      <xdr:colOff>9525</xdr:colOff>
      <xdr:row>58</xdr:row>
      <xdr:rowOff>123825</xdr:rowOff>
    </xdr:to>
    <xdr:sp macro="" textlink="">
      <xdr:nvSpPr>
        <xdr:cNvPr id="95" name="Line 168">
          <a:extLst>
            <a:ext uri="{FF2B5EF4-FFF2-40B4-BE49-F238E27FC236}">
              <a16:creationId xmlns:a16="http://schemas.microsoft.com/office/drawing/2014/main" id="{00000000-0008-0000-0100-00005F000000}"/>
            </a:ext>
          </a:extLst>
        </xdr:cNvPr>
        <xdr:cNvSpPr>
          <a:spLocks noChangeShapeType="1"/>
        </xdr:cNvSpPr>
      </xdr:nvSpPr>
      <xdr:spPr>
        <a:xfrm>
          <a:off x="2028825" y="99822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59</xdr:row>
      <xdr:rowOff>114300</xdr:rowOff>
    </xdr:from>
    <xdr:to>
      <xdr:col>3</xdr:col>
      <xdr:colOff>19050</xdr:colOff>
      <xdr:row>59</xdr:row>
      <xdr:rowOff>114300</xdr:rowOff>
    </xdr:to>
    <xdr:sp macro="" textlink="">
      <xdr:nvSpPr>
        <xdr:cNvPr id="96" name="Line 169">
          <a:extLst>
            <a:ext uri="{FF2B5EF4-FFF2-40B4-BE49-F238E27FC236}">
              <a16:creationId xmlns:a16="http://schemas.microsoft.com/office/drawing/2014/main" id="{00000000-0008-0000-0100-000060000000}"/>
            </a:ext>
          </a:extLst>
        </xdr:cNvPr>
        <xdr:cNvSpPr>
          <a:spLocks noChangeShapeType="1"/>
        </xdr:cNvSpPr>
      </xdr:nvSpPr>
      <xdr:spPr>
        <a:xfrm>
          <a:off x="2038350" y="101346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19</xdr:row>
      <xdr:rowOff>95250</xdr:rowOff>
    </xdr:from>
    <xdr:to>
      <xdr:col>7</xdr:col>
      <xdr:colOff>962025</xdr:colOff>
      <xdr:row>19</xdr:row>
      <xdr:rowOff>95250</xdr:rowOff>
    </xdr:to>
    <xdr:sp macro="" textlink="">
      <xdr:nvSpPr>
        <xdr:cNvPr id="97" name="Line 170">
          <a:extLst>
            <a:ext uri="{FF2B5EF4-FFF2-40B4-BE49-F238E27FC236}">
              <a16:creationId xmlns:a16="http://schemas.microsoft.com/office/drawing/2014/main" id="{00000000-0008-0000-0100-000061000000}"/>
            </a:ext>
          </a:extLst>
        </xdr:cNvPr>
        <xdr:cNvSpPr>
          <a:spLocks noChangeShapeType="1"/>
        </xdr:cNvSpPr>
      </xdr:nvSpPr>
      <xdr:spPr>
        <a:xfrm>
          <a:off x="6226175" y="348615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23</xdr:row>
      <xdr:rowOff>142875</xdr:rowOff>
    </xdr:from>
    <xdr:to>
      <xdr:col>7</xdr:col>
      <xdr:colOff>942975</xdr:colOff>
      <xdr:row>23</xdr:row>
      <xdr:rowOff>142875</xdr:rowOff>
    </xdr:to>
    <xdr:sp macro="" textlink="">
      <xdr:nvSpPr>
        <xdr:cNvPr id="98" name="Line 171">
          <a:extLst>
            <a:ext uri="{FF2B5EF4-FFF2-40B4-BE49-F238E27FC236}">
              <a16:creationId xmlns:a16="http://schemas.microsoft.com/office/drawing/2014/main" id="{00000000-0008-0000-0100-000062000000}"/>
            </a:ext>
          </a:extLst>
        </xdr:cNvPr>
        <xdr:cNvSpPr>
          <a:spLocks noChangeShapeType="1"/>
        </xdr:cNvSpPr>
      </xdr:nvSpPr>
      <xdr:spPr>
        <a:xfrm>
          <a:off x="6578600" y="418147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809625</xdr:colOff>
      <xdr:row>33</xdr:row>
      <xdr:rowOff>95250</xdr:rowOff>
    </xdr:from>
    <xdr:to>
      <xdr:col>3</xdr:col>
      <xdr:colOff>1352550</xdr:colOff>
      <xdr:row>33</xdr:row>
      <xdr:rowOff>95250</xdr:rowOff>
    </xdr:to>
    <xdr:sp macro="" textlink="">
      <xdr:nvSpPr>
        <xdr:cNvPr id="99" name="Line 95">
          <a:extLst>
            <a:ext uri="{FF2B5EF4-FFF2-40B4-BE49-F238E27FC236}">
              <a16:creationId xmlns:a16="http://schemas.microsoft.com/office/drawing/2014/main" id="{00000000-0008-0000-0100-000063000000}"/>
            </a:ext>
          </a:extLst>
        </xdr:cNvPr>
        <xdr:cNvSpPr>
          <a:spLocks noChangeShapeType="1"/>
        </xdr:cNvSpPr>
      </xdr:nvSpPr>
      <xdr:spPr>
        <a:xfrm>
          <a:off x="3152775" y="579120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1133474</xdr:colOff>
      <xdr:row>33</xdr:row>
      <xdr:rowOff>95250</xdr:rowOff>
    </xdr:from>
    <xdr:to>
      <xdr:col>3</xdr:col>
      <xdr:colOff>1142999</xdr:colOff>
      <xdr:row>36</xdr:row>
      <xdr:rowOff>85725</xdr:rowOff>
    </xdr:to>
    <xdr:sp macro="" textlink="">
      <xdr:nvSpPr>
        <xdr:cNvPr id="100" name="Line 98">
          <a:extLst>
            <a:ext uri="{FF2B5EF4-FFF2-40B4-BE49-F238E27FC236}">
              <a16:creationId xmlns:a16="http://schemas.microsoft.com/office/drawing/2014/main" id="{00000000-0008-0000-0100-000064000000}"/>
            </a:ext>
          </a:extLst>
        </xdr:cNvPr>
        <xdr:cNvSpPr>
          <a:spLocks noChangeShapeType="1"/>
        </xdr:cNvSpPr>
      </xdr:nvSpPr>
      <xdr:spPr>
        <a:xfrm flipH="1">
          <a:off x="3475990" y="5791200"/>
          <a:ext cx="9525" cy="5334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34</xdr:row>
      <xdr:rowOff>95250</xdr:rowOff>
    </xdr:from>
    <xdr:to>
      <xdr:col>3</xdr:col>
      <xdr:colOff>1371600</xdr:colOff>
      <xdr:row>34</xdr:row>
      <xdr:rowOff>95250</xdr:rowOff>
    </xdr:to>
    <xdr:sp macro="" textlink="">
      <xdr:nvSpPr>
        <xdr:cNvPr id="101" name="Line 96">
          <a:extLst>
            <a:ext uri="{FF2B5EF4-FFF2-40B4-BE49-F238E27FC236}">
              <a16:creationId xmlns:a16="http://schemas.microsoft.com/office/drawing/2014/main" id="{00000000-0008-0000-0100-000065000000}"/>
            </a:ext>
          </a:extLst>
        </xdr:cNvPr>
        <xdr:cNvSpPr>
          <a:spLocks noChangeShapeType="1"/>
        </xdr:cNvSpPr>
      </xdr:nvSpPr>
      <xdr:spPr>
        <a:xfrm flipV="1">
          <a:off x="3505200" y="59721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35</xdr:row>
      <xdr:rowOff>95250</xdr:rowOff>
    </xdr:from>
    <xdr:to>
      <xdr:col>3</xdr:col>
      <xdr:colOff>1362075</xdr:colOff>
      <xdr:row>35</xdr:row>
      <xdr:rowOff>95250</xdr:rowOff>
    </xdr:to>
    <xdr:sp macro="" textlink="">
      <xdr:nvSpPr>
        <xdr:cNvPr id="102" name="Line 96">
          <a:extLst>
            <a:ext uri="{FF2B5EF4-FFF2-40B4-BE49-F238E27FC236}">
              <a16:creationId xmlns:a16="http://schemas.microsoft.com/office/drawing/2014/main" id="{00000000-0008-0000-0100-000066000000}"/>
            </a:ext>
          </a:extLst>
        </xdr:cNvPr>
        <xdr:cNvSpPr>
          <a:spLocks noChangeShapeType="1"/>
        </xdr:cNvSpPr>
      </xdr:nvSpPr>
      <xdr:spPr>
        <a:xfrm flipV="1">
          <a:off x="3495675" y="61531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36</xdr:row>
      <xdr:rowOff>76200</xdr:rowOff>
    </xdr:from>
    <xdr:to>
      <xdr:col>3</xdr:col>
      <xdr:colOff>1352550</xdr:colOff>
      <xdr:row>36</xdr:row>
      <xdr:rowOff>76200</xdr:rowOff>
    </xdr:to>
    <xdr:sp macro="" textlink="">
      <xdr:nvSpPr>
        <xdr:cNvPr id="103" name="Line 96">
          <a:extLst>
            <a:ext uri="{FF2B5EF4-FFF2-40B4-BE49-F238E27FC236}">
              <a16:creationId xmlns:a16="http://schemas.microsoft.com/office/drawing/2014/main" id="{00000000-0008-0000-0100-000067000000}"/>
            </a:ext>
          </a:extLst>
        </xdr:cNvPr>
        <xdr:cNvSpPr>
          <a:spLocks noChangeShapeType="1"/>
        </xdr:cNvSpPr>
      </xdr:nvSpPr>
      <xdr:spPr>
        <a:xfrm flipV="1">
          <a:off x="3486150" y="63150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53</xdr:row>
      <xdr:rowOff>95250</xdr:rowOff>
    </xdr:from>
    <xdr:to>
      <xdr:col>4</xdr:col>
      <xdr:colOff>0</xdr:colOff>
      <xdr:row>53</xdr:row>
      <xdr:rowOff>95250</xdr:rowOff>
    </xdr:to>
    <xdr:sp macro="" textlink="">
      <xdr:nvSpPr>
        <xdr:cNvPr id="104" name="Line 159">
          <a:extLst>
            <a:ext uri="{FF2B5EF4-FFF2-40B4-BE49-F238E27FC236}">
              <a16:creationId xmlns:a16="http://schemas.microsoft.com/office/drawing/2014/main" id="{00000000-0008-0000-0100-000068000000}"/>
            </a:ext>
          </a:extLst>
        </xdr:cNvPr>
        <xdr:cNvSpPr>
          <a:spLocks noChangeShapeType="1"/>
        </xdr:cNvSpPr>
      </xdr:nvSpPr>
      <xdr:spPr>
        <a:xfrm flipV="1">
          <a:off x="3514725" y="914400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76200</xdr:colOff>
      <xdr:row>41</xdr:row>
      <xdr:rowOff>9525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a:xfrm>
          <a:off x="5073650" y="81184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180975</xdr:rowOff>
    </xdr:from>
    <xdr:to>
      <xdr:col>18</xdr:col>
      <xdr:colOff>200025</xdr:colOff>
      <xdr:row>3</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 y="180975"/>
          <a:ext cx="7099300" cy="447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zh-CN" sz="1600" b="1"/>
            <a:t>01</a:t>
          </a:r>
          <a:r>
            <a:rPr lang="zh-CN" altLang="en-US" sz="1600" b="1"/>
            <a:t>基础信息输入栏</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7.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8.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1.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2.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3.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4.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1.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2.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3.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4.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5.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6.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7.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8.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9.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40.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1.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2.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3.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4.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5.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7.vml"/></Relationships>
</file>

<file path=xl/worksheets/_rels/sheet65.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8.vml"/></Relationships>
</file>

<file path=xl/worksheets/_rels/sheet66.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9.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50.vml"/></Relationships>
</file>

<file path=xl/worksheets/_rels/sheet68.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1.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2.vml"/></Relationships>
</file>

<file path=xl/worksheets/_rels/sheet70.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3.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4.vml"/></Relationships>
</file>

<file path=xl/worksheets/_rels/sheet72.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5.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6.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7.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8.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9.vml"/></Relationships>
</file>

<file path=xl/worksheets/_rels/sheet78.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60.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1.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61.xml"/><Relationship Id="rId1" Type="http://schemas.openxmlformats.org/officeDocument/2006/relationships/vmlDrawing" Target="../drawings/vmlDrawing62.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3.vml"/></Relationships>
</file>

<file path=xl/worksheets/_rels/sheet82.xml.rels><?xml version="1.0" encoding="UTF-8" standalone="yes"?>
<Relationships xmlns="http://schemas.openxmlformats.org/package/2006/relationships"><Relationship Id="rId2" Type="http://schemas.openxmlformats.org/officeDocument/2006/relationships/comments" Target="../comments63.xml"/><Relationship Id="rId1" Type="http://schemas.openxmlformats.org/officeDocument/2006/relationships/vmlDrawing" Target="../drawings/vmlDrawing64.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5.vml"/></Relationships>
</file>

<file path=xl/worksheets/_rels/sheet84.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6.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7.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67.xml"/><Relationship Id="rId1" Type="http://schemas.openxmlformats.org/officeDocument/2006/relationships/vmlDrawing" Target="../drawings/vmlDrawing68.vml"/></Relationships>
</file>

<file path=xl/worksheets/_rels/sheet88.xml.rels><?xml version="1.0" encoding="UTF-8" standalone="yes"?>
<Relationships xmlns="http://schemas.openxmlformats.org/package/2006/relationships"><Relationship Id="rId2" Type="http://schemas.openxmlformats.org/officeDocument/2006/relationships/comments" Target="../comments68.xml"/><Relationship Id="rId1" Type="http://schemas.openxmlformats.org/officeDocument/2006/relationships/vmlDrawing" Target="../drawings/vmlDrawing69.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69.xml"/><Relationship Id="rId1" Type="http://schemas.openxmlformats.org/officeDocument/2006/relationships/vmlDrawing" Target="../drawings/vmlDrawing70.vml"/></Relationships>
</file>

<file path=xl/worksheets/_rels/sheet90.xml.rels><?xml version="1.0" encoding="UTF-8" standalone="yes"?>
<Relationships xmlns="http://schemas.openxmlformats.org/package/2006/relationships"><Relationship Id="rId2" Type="http://schemas.openxmlformats.org/officeDocument/2006/relationships/comments" Target="../comments70.xml"/><Relationship Id="rId1" Type="http://schemas.openxmlformats.org/officeDocument/2006/relationships/vmlDrawing" Target="../drawings/vmlDrawing71.vml"/></Relationships>
</file>

<file path=xl/worksheets/_rels/sheet91.xml.rels><?xml version="1.0" encoding="UTF-8" standalone="yes"?>
<Relationships xmlns="http://schemas.openxmlformats.org/package/2006/relationships"><Relationship Id="rId2" Type="http://schemas.openxmlformats.org/officeDocument/2006/relationships/comments" Target="../comments71.xml"/><Relationship Id="rId1" Type="http://schemas.openxmlformats.org/officeDocument/2006/relationships/vmlDrawing" Target="../drawings/vmlDrawing72.vml"/></Relationships>
</file>

<file path=xl/worksheets/_rels/sheet92.xml.rels><?xml version="1.0" encoding="UTF-8" standalone="yes"?>
<Relationships xmlns="http://schemas.openxmlformats.org/package/2006/relationships"><Relationship Id="rId2" Type="http://schemas.openxmlformats.org/officeDocument/2006/relationships/comments" Target="../comments72.xml"/><Relationship Id="rId1" Type="http://schemas.openxmlformats.org/officeDocument/2006/relationships/vmlDrawing" Target="../drawings/vmlDrawing73.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73.xml"/><Relationship Id="rId1" Type="http://schemas.openxmlformats.org/officeDocument/2006/relationships/vmlDrawing" Target="../drawings/vmlDrawing7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9"/>
  <sheetViews>
    <sheetView showGridLines="0" zoomScale="90" zoomScaleNormal="90" workbookViewId="0">
      <selection activeCell="L22" sqref="L22"/>
    </sheetView>
  </sheetViews>
  <sheetFormatPr defaultColWidth="9" defaultRowHeight="15"/>
  <cols>
    <col min="1" max="1" width="1.75" style="421" customWidth="1"/>
    <col min="2" max="2" width="4.5" style="421" customWidth="1"/>
    <col min="3" max="3" width="2.58203125" style="421" customWidth="1"/>
    <col min="4" max="4" width="21.58203125" style="421" customWidth="1"/>
    <col min="5" max="5" width="2.58203125" style="421" customWidth="1"/>
    <col min="6" max="6" width="4.5" style="421" customWidth="1"/>
    <col min="7" max="7" width="2.58203125" style="421" customWidth="1"/>
    <col min="8" max="8" width="21.58203125" style="421" customWidth="1"/>
    <col min="9" max="9" width="2.58203125" style="421" customWidth="1"/>
    <col min="10" max="10" width="4.5" style="421" customWidth="1"/>
    <col min="11" max="11" width="2.58203125" style="421" customWidth="1"/>
    <col min="12" max="12" width="21.58203125" style="421" customWidth="1"/>
    <col min="13" max="13" width="2.58203125" style="421" customWidth="1"/>
    <col min="14" max="14" width="4.5" style="421" customWidth="1"/>
    <col min="15" max="15" width="2.58203125" style="421" customWidth="1"/>
    <col min="16" max="16" width="21.58203125" style="421" customWidth="1"/>
    <col min="17" max="17" width="2.58203125" style="421" customWidth="1"/>
    <col min="18" max="18" width="4.5" style="421" customWidth="1"/>
    <col min="19" max="19" width="2.58203125" style="421" customWidth="1"/>
    <col min="20" max="20" width="21.58203125" style="421" customWidth="1"/>
    <col min="21" max="21" width="2.58203125" style="421" customWidth="1"/>
    <col min="22" max="22" width="4.5" style="421" customWidth="1"/>
    <col min="23" max="23" width="1.5" style="421" customWidth="1"/>
    <col min="24" max="16384" width="9" style="421"/>
  </cols>
  <sheetData>
    <row r="2" spans="1:23" s="419" customFormat="1" ht="37.5" customHeight="1">
      <c r="A2" s="422"/>
      <c r="B2" s="461" t="s">
        <v>0</v>
      </c>
      <c r="C2" s="461"/>
      <c r="D2" s="461"/>
      <c r="E2" s="461"/>
      <c r="F2" s="461"/>
      <c r="G2" s="461"/>
      <c r="H2" s="461"/>
      <c r="I2" s="461"/>
      <c r="J2" s="461"/>
      <c r="K2" s="461"/>
      <c r="L2" s="461"/>
      <c r="M2" s="461"/>
      <c r="N2" s="461"/>
      <c r="O2" s="461"/>
      <c r="P2" s="461"/>
      <c r="Q2" s="461"/>
      <c r="R2" s="461"/>
      <c r="S2" s="461"/>
      <c r="T2" s="461"/>
      <c r="U2" s="461"/>
      <c r="V2" s="461"/>
      <c r="W2" s="455"/>
    </row>
    <row r="3" spans="1:23" ht="17.5">
      <c r="A3" s="423"/>
      <c r="B3" s="424"/>
      <c r="C3" s="424"/>
      <c r="D3" s="425" t="s">
        <v>1</v>
      </c>
      <c r="E3" s="426"/>
      <c r="F3" s="426"/>
      <c r="G3" s="426"/>
      <c r="H3" s="425" t="s">
        <v>2</v>
      </c>
      <c r="I3" s="426"/>
      <c r="J3" s="426"/>
      <c r="K3" s="426"/>
      <c r="L3" s="425" t="s">
        <v>3</v>
      </c>
      <c r="M3" s="426"/>
      <c r="N3" s="426"/>
      <c r="O3" s="426"/>
      <c r="P3" s="425" t="s">
        <v>4</v>
      </c>
      <c r="Q3" s="426"/>
      <c r="R3" s="426"/>
      <c r="S3" s="426"/>
      <c r="T3" s="425" t="s">
        <v>5</v>
      </c>
      <c r="U3" s="424"/>
      <c r="V3" s="426"/>
      <c r="W3" s="456"/>
    </row>
    <row r="4" spans="1:23">
      <c r="A4" s="423"/>
      <c r="B4" s="424"/>
      <c r="C4" s="427"/>
      <c r="D4" s="428"/>
      <c r="E4" s="429"/>
      <c r="F4" s="424"/>
      <c r="G4" s="427"/>
      <c r="H4" s="428"/>
      <c r="I4" s="429"/>
      <c r="J4" s="424"/>
      <c r="K4" s="427"/>
      <c r="L4" s="428"/>
      <c r="M4" s="429"/>
      <c r="N4" s="424"/>
      <c r="O4" s="427"/>
      <c r="P4" s="428"/>
      <c r="Q4" s="429"/>
      <c r="R4" s="424"/>
      <c r="S4" s="427"/>
      <c r="T4" s="428"/>
      <c r="U4" s="429"/>
      <c r="V4" s="424"/>
      <c r="W4" s="456"/>
    </row>
    <row r="5" spans="1:23" ht="17.5">
      <c r="A5" s="423"/>
      <c r="B5" s="426"/>
      <c r="C5" s="430"/>
      <c r="D5" s="431"/>
      <c r="E5" s="432"/>
      <c r="F5" s="424"/>
      <c r="G5" s="433"/>
      <c r="H5" s="431"/>
      <c r="I5" s="432"/>
      <c r="J5" s="424"/>
      <c r="K5" s="433"/>
      <c r="L5" s="431"/>
      <c r="M5" s="432"/>
      <c r="N5" s="424"/>
      <c r="O5" s="433"/>
      <c r="P5" s="431"/>
      <c r="Q5" s="432"/>
      <c r="R5" s="424"/>
      <c r="S5" s="433"/>
      <c r="T5" s="431"/>
      <c r="U5" s="432"/>
      <c r="V5" s="424"/>
      <c r="W5" s="456"/>
    </row>
    <row r="6" spans="1:23" ht="17.5">
      <c r="A6" s="423"/>
      <c r="B6" s="425"/>
      <c r="C6" s="430"/>
      <c r="D6" s="431"/>
      <c r="E6" s="432"/>
      <c r="F6" s="434"/>
      <c r="G6" s="433"/>
      <c r="H6" s="431"/>
      <c r="I6" s="432"/>
      <c r="J6" s="434"/>
      <c r="K6" s="433"/>
      <c r="L6" s="431"/>
      <c r="M6" s="432"/>
      <c r="N6" s="434"/>
      <c r="O6" s="433"/>
      <c r="P6" s="431"/>
      <c r="Q6" s="432"/>
      <c r="R6" s="434"/>
      <c r="S6" s="433"/>
      <c r="T6" s="431"/>
      <c r="U6" s="432"/>
      <c r="V6" s="434"/>
      <c r="W6" s="456"/>
    </row>
    <row r="7" spans="1:23" s="420" customFormat="1" ht="17.5">
      <c r="A7" s="435"/>
      <c r="B7" s="436"/>
      <c r="C7" s="437"/>
      <c r="D7" s="438"/>
      <c r="E7" s="439"/>
      <c r="F7" s="440"/>
      <c r="G7" s="441"/>
      <c r="H7" s="438"/>
      <c r="I7" s="439"/>
      <c r="J7" s="440"/>
      <c r="K7" s="441"/>
      <c r="L7" s="438"/>
      <c r="M7" s="439"/>
      <c r="N7" s="440"/>
      <c r="O7" s="441"/>
      <c r="P7" s="438"/>
      <c r="Q7" s="439"/>
      <c r="R7" s="440"/>
      <c r="S7" s="441"/>
      <c r="T7" s="438"/>
      <c r="U7" s="439"/>
      <c r="V7" s="440"/>
      <c r="W7" s="457"/>
    </row>
    <row r="8" spans="1:23" s="420" customFormat="1" ht="17.5">
      <c r="A8" s="435"/>
      <c r="B8" s="425" t="s">
        <v>1</v>
      </c>
      <c r="C8" s="437"/>
      <c r="D8" s="442" t="s">
        <v>6</v>
      </c>
      <c r="E8" s="439"/>
      <c r="F8" s="434"/>
      <c r="G8" s="441"/>
      <c r="H8" s="443" t="s">
        <v>7</v>
      </c>
      <c r="I8" s="439"/>
      <c r="J8" s="434"/>
      <c r="K8" s="441"/>
      <c r="L8" s="454" t="s">
        <v>8</v>
      </c>
      <c r="M8" s="439"/>
      <c r="N8" s="434"/>
      <c r="O8" s="441"/>
      <c r="P8" s="443" t="s">
        <v>9</v>
      </c>
      <c r="Q8" s="439"/>
      <c r="R8" s="434"/>
      <c r="S8" s="441"/>
      <c r="T8" s="454" t="s">
        <v>10</v>
      </c>
      <c r="U8" s="439"/>
      <c r="V8" s="434"/>
      <c r="W8" s="457"/>
    </row>
    <row r="9" spans="1:23" s="420" customFormat="1" ht="17.5">
      <c r="A9" s="435"/>
      <c r="B9" s="436"/>
      <c r="C9" s="437"/>
      <c r="D9" s="444"/>
      <c r="E9" s="439"/>
      <c r="F9" s="440"/>
      <c r="G9" s="441"/>
      <c r="H9" s="438"/>
      <c r="I9" s="439"/>
      <c r="J9" s="440"/>
      <c r="K9" s="441"/>
      <c r="L9" s="444"/>
      <c r="M9" s="439"/>
      <c r="N9" s="440"/>
      <c r="O9" s="441"/>
      <c r="P9" s="444"/>
      <c r="Q9" s="439"/>
      <c r="R9" s="440"/>
      <c r="S9" s="441"/>
      <c r="T9" s="444"/>
      <c r="U9" s="439"/>
      <c r="V9" s="440"/>
      <c r="W9" s="457"/>
    </row>
    <row r="10" spans="1:23" s="420" customFormat="1" ht="17.5">
      <c r="A10" s="435"/>
      <c r="B10" s="425" t="s">
        <v>3</v>
      </c>
      <c r="C10" s="437"/>
      <c r="D10" s="442" t="s">
        <v>11</v>
      </c>
      <c r="E10" s="439"/>
      <c r="F10" s="434"/>
      <c r="G10" s="441"/>
      <c r="H10" s="443" t="s">
        <v>12</v>
      </c>
      <c r="I10" s="439"/>
      <c r="J10" s="434"/>
      <c r="K10" s="441"/>
      <c r="L10" s="454" t="s">
        <v>13</v>
      </c>
      <c r="M10" s="439"/>
      <c r="N10" s="434"/>
      <c r="O10" s="441"/>
      <c r="P10" s="443" t="s">
        <v>14</v>
      </c>
      <c r="Q10" s="439"/>
      <c r="R10" s="434"/>
      <c r="S10" s="441"/>
      <c r="T10" s="454" t="s">
        <v>15</v>
      </c>
      <c r="U10" s="439"/>
      <c r="V10" s="434"/>
      <c r="W10" s="457"/>
    </row>
    <row r="11" spans="1:23" s="420" customFormat="1" ht="17.5">
      <c r="A11" s="435"/>
      <c r="B11" s="436"/>
      <c r="C11" s="437"/>
      <c r="D11" s="444"/>
      <c r="E11" s="439"/>
      <c r="F11" s="440"/>
      <c r="G11" s="441"/>
      <c r="H11" s="444"/>
      <c r="I11" s="439"/>
      <c r="J11" s="440"/>
      <c r="K11" s="441"/>
      <c r="L11" s="444"/>
      <c r="M11" s="439"/>
      <c r="N11" s="440"/>
      <c r="O11" s="441"/>
      <c r="P11" s="444"/>
      <c r="Q11" s="439"/>
      <c r="R11" s="440"/>
      <c r="S11" s="441"/>
      <c r="T11" s="444"/>
      <c r="U11" s="439"/>
      <c r="V11" s="440"/>
      <c r="W11" s="457"/>
    </row>
    <row r="12" spans="1:23" s="420" customFormat="1" ht="17.5">
      <c r="A12" s="435"/>
      <c r="B12" s="425" t="s">
        <v>4</v>
      </c>
      <c r="C12" s="437"/>
      <c r="D12" s="442" t="s">
        <v>16</v>
      </c>
      <c r="E12" s="439"/>
      <c r="F12" s="434"/>
      <c r="G12" s="441"/>
      <c r="H12" s="444"/>
      <c r="I12" s="439"/>
      <c r="J12" s="434"/>
      <c r="K12" s="441"/>
      <c r="L12" s="454" t="s">
        <v>17</v>
      </c>
      <c r="M12" s="439"/>
      <c r="N12" s="434"/>
      <c r="O12" s="441"/>
      <c r="P12" s="443" t="s">
        <v>18</v>
      </c>
      <c r="Q12" s="439"/>
      <c r="R12" s="434"/>
      <c r="S12" s="441"/>
      <c r="T12" s="454" t="s">
        <v>19</v>
      </c>
      <c r="U12" s="439"/>
      <c r="V12" s="434"/>
      <c r="W12" s="457"/>
    </row>
    <row r="13" spans="1:23" s="420" customFormat="1" ht="17.5">
      <c r="A13" s="435"/>
      <c r="B13" s="436"/>
      <c r="C13" s="437"/>
      <c r="D13" s="444"/>
      <c r="E13" s="439"/>
      <c r="F13" s="440"/>
      <c r="G13" s="441"/>
      <c r="H13" s="444"/>
      <c r="I13" s="439"/>
      <c r="J13" s="440"/>
      <c r="K13" s="441"/>
      <c r="L13" s="444"/>
      <c r="M13" s="439"/>
      <c r="N13" s="440"/>
      <c r="O13" s="441"/>
      <c r="P13" s="444"/>
      <c r="Q13" s="439"/>
      <c r="R13" s="440"/>
      <c r="S13" s="441"/>
      <c r="T13" s="444"/>
      <c r="U13" s="439"/>
      <c r="V13" s="440"/>
      <c r="W13" s="457"/>
    </row>
    <row r="14" spans="1:23" s="420" customFormat="1" ht="17.5">
      <c r="A14" s="435"/>
      <c r="B14" s="425" t="s">
        <v>5</v>
      </c>
      <c r="C14" s="437"/>
      <c r="D14" s="444"/>
      <c r="E14" s="439"/>
      <c r="F14" s="434"/>
      <c r="G14" s="441"/>
      <c r="H14" s="444"/>
      <c r="I14" s="439"/>
      <c r="J14" s="434"/>
      <c r="K14" s="441"/>
      <c r="L14" s="454" t="s">
        <v>20</v>
      </c>
      <c r="M14" s="439"/>
      <c r="N14" s="434"/>
      <c r="O14" s="441"/>
      <c r="P14" s="443" t="s">
        <v>21</v>
      </c>
      <c r="Q14" s="439"/>
      <c r="R14" s="434"/>
      <c r="S14" s="441"/>
      <c r="T14" s="444"/>
      <c r="U14" s="439"/>
      <c r="V14" s="434"/>
      <c r="W14" s="457"/>
    </row>
    <row r="15" spans="1:23" s="420" customFormat="1" ht="17.5">
      <c r="A15" s="435"/>
      <c r="B15" s="436"/>
      <c r="C15" s="445"/>
      <c r="D15" s="446"/>
      <c r="E15" s="447"/>
      <c r="F15" s="440"/>
      <c r="G15" s="448"/>
      <c r="H15" s="446"/>
      <c r="I15" s="447"/>
      <c r="J15" s="440"/>
      <c r="K15" s="448"/>
      <c r="L15" s="446"/>
      <c r="M15" s="447"/>
      <c r="N15" s="440"/>
      <c r="O15" s="448"/>
      <c r="P15" s="446"/>
      <c r="Q15" s="447"/>
      <c r="R15" s="440"/>
      <c r="S15" s="448"/>
      <c r="T15" s="446"/>
      <c r="U15" s="447"/>
      <c r="V15" s="440"/>
      <c r="W15" s="457"/>
    </row>
    <row r="16" spans="1:23">
      <c r="A16" s="449"/>
      <c r="B16" s="450"/>
      <c r="C16" s="450"/>
      <c r="D16" s="450"/>
      <c r="E16" s="450"/>
      <c r="F16" s="450"/>
      <c r="G16" s="450"/>
      <c r="H16" s="450"/>
      <c r="I16" s="450"/>
      <c r="J16" s="450"/>
      <c r="K16" s="450"/>
      <c r="L16" s="450"/>
      <c r="M16" s="450"/>
      <c r="N16" s="450"/>
      <c r="O16" s="450"/>
      <c r="P16" s="450"/>
      <c r="Q16" s="450"/>
      <c r="R16" s="450"/>
      <c r="S16" s="450"/>
      <c r="T16" s="450"/>
      <c r="U16" s="450"/>
      <c r="V16" s="450"/>
      <c r="W16" s="458"/>
    </row>
    <row r="17" spans="1:23" ht="9.75" customHeight="1">
      <c r="A17" s="451"/>
      <c r="B17" s="452"/>
      <c r="C17" s="452"/>
      <c r="D17" s="452"/>
      <c r="E17" s="452"/>
      <c r="F17" s="452"/>
      <c r="G17" s="452"/>
      <c r="H17" s="452"/>
      <c r="I17" s="452"/>
      <c r="J17" s="452"/>
      <c r="K17" s="452"/>
      <c r="L17" s="452"/>
      <c r="M17" s="452"/>
      <c r="N17" s="452"/>
      <c r="O17" s="452"/>
      <c r="P17" s="452"/>
      <c r="Q17" s="452"/>
      <c r="R17" s="452"/>
      <c r="S17" s="452"/>
      <c r="T17" s="452"/>
      <c r="U17" s="452"/>
      <c r="V17" s="452"/>
      <c r="W17" s="459"/>
    </row>
    <row r="18" spans="1:23">
      <c r="B18" s="453" t="s">
        <v>22</v>
      </c>
    </row>
    <row r="19" spans="1:23">
      <c r="C19" s="453"/>
    </row>
  </sheetData>
  <mergeCells count="1">
    <mergeCell ref="B2:V2"/>
  </mergeCells>
  <phoneticPr fontId="13" type="noConversion"/>
  <hyperlinks>
    <hyperlink ref="D8" location="填表说明!A1" display="阅读填表说明" xr:uid="{00000000-0004-0000-0000-000000000000}"/>
    <hyperlink ref="D10" location="索引目录!A1" display="数据输入★" xr:uid="{00000000-0004-0000-0000-000001000000}"/>
  </hyperlinks>
  <pageMargins left="0.69930555555555596" right="0.69930555555555596" top="0.75" bottom="0.75" header="0.3" footer="0.3"/>
  <pageSetup paperSize="9" scale="4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showGridLines="0" workbookViewId="0">
      <selection sqref="A1:J1"/>
    </sheetView>
  </sheetViews>
  <sheetFormatPr defaultColWidth="9" defaultRowHeight="13"/>
  <cols>
    <col min="1" max="1" width="1.5" style="393" customWidth="1"/>
    <col min="2" max="2" width="13.5" style="393" customWidth="1"/>
    <col min="3" max="3" width="15.75" style="393" customWidth="1"/>
    <col min="4" max="4" width="18.08203125" style="393" customWidth="1"/>
    <col min="5" max="5" width="17.25" style="393" customWidth="1"/>
    <col min="6" max="6" width="8.25" style="393" customWidth="1"/>
    <col min="7" max="7" width="4.75" style="393" customWidth="1"/>
    <col min="8" max="9" width="12.75" style="393" customWidth="1"/>
    <col min="10" max="16384" width="9" style="393"/>
  </cols>
  <sheetData>
    <row r="1" spans="1:10" ht="37.5" customHeight="1">
      <c r="A1" s="462" t="s">
        <v>23</v>
      </c>
      <c r="B1" s="462"/>
      <c r="C1" s="462"/>
      <c r="D1" s="462"/>
      <c r="E1" s="462"/>
      <c r="F1" s="462"/>
      <c r="G1" s="462"/>
      <c r="H1" s="462"/>
      <c r="I1" s="462"/>
      <c r="J1" s="462"/>
    </row>
    <row r="2" spans="1:10">
      <c r="A2" s="394"/>
      <c r="B2" s="395" t="s">
        <v>24</v>
      </c>
      <c r="C2" s="396"/>
      <c r="D2" s="396"/>
      <c r="E2" s="396"/>
      <c r="F2" s="396"/>
      <c r="G2" s="397"/>
      <c r="H2" s="396"/>
      <c r="I2" s="396"/>
      <c r="J2" s="413"/>
    </row>
    <row r="3" spans="1:10" ht="13.5">
      <c r="A3" s="398"/>
      <c r="B3" s="463" t="s">
        <v>25</v>
      </c>
      <c r="C3" s="463"/>
      <c r="D3" s="399"/>
      <c r="E3" s="400"/>
      <c r="F3" s="400"/>
      <c r="G3" s="401"/>
      <c r="H3" s="400"/>
      <c r="I3" s="400"/>
      <c r="J3" s="414"/>
    </row>
    <row r="4" spans="1:10">
      <c r="A4" s="402"/>
      <c r="B4" s="403" t="s">
        <v>26</v>
      </c>
      <c r="C4" s="403" t="s">
        <v>27</v>
      </c>
      <c r="D4" s="404" t="s">
        <v>28</v>
      </c>
      <c r="E4" s="405" t="s">
        <v>29</v>
      </c>
      <c r="F4" s="406"/>
      <c r="G4" s="406"/>
      <c r="H4" s="407"/>
      <c r="I4" s="407"/>
      <c r="J4" s="415"/>
    </row>
    <row r="5" spans="1:10">
      <c r="A5" s="408"/>
      <c r="B5" s="407"/>
      <c r="C5" s="407"/>
      <c r="D5" s="407"/>
      <c r="E5" s="407"/>
      <c r="F5" s="407"/>
      <c r="G5" s="407"/>
      <c r="H5" s="407"/>
      <c r="I5" s="407"/>
      <c r="J5" s="415"/>
    </row>
    <row r="6" spans="1:10">
      <c r="A6" s="408"/>
      <c r="B6" s="399"/>
      <c r="C6" s="405" t="s">
        <v>30</v>
      </c>
      <c r="D6" s="405" t="s">
        <v>31</v>
      </c>
      <c r="E6" s="405" t="s">
        <v>32</v>
      </c>
      <c r="F6" s="405"/>
      <c r="G6" s="405" t="s">
        <v>33</v>
      </c>
      <c r="H6" s="405"/>
      <c r="I6" s="405" t="s">
        <v>34</v>
      </c>
      <c r="J6" s="415"/>
    </row>
    <row r="7" spans="1:10">
      <c r="A7" s="408"/>
      <c r="B7" s="407"/>
      <c r="C7" s="407"/>
      <c r="D7" s="407"/>
      <c r="E7" s="405" t="s">
        <v>35</v>
      </c>
      <c r="F7" s="405"/>
      <c r="G7" s="405"/>
      <c r="H7" s="405"/>
      <c r="I7" s="405" t="s">
        <v>36</v>
      </c>
      <c r="J7" s="416"/>
    </row>
    <row r="8" spans="1:10">
      <c r="A8" s="408"/>
      <c r="B8" s="407"/>
      <c r="C8" s="407"/>
      <c r="D8" s="407"/>
      <c r="E8" s="405" t="s">
        <v>37</v>
      </c>
      <c r="F8" s="405"/>
      <c r="G8" s="405"/>
      <c r="H8" s="405"/>
      <c r="I8" s="405" t="s">
        <v>38</v>
      </c>
      <c r="J8" s="416"/>
    </row>
    <row r="9" spans="1:10">
      <c r="A9" s="408"/>
      <c r="B9" s="407"/>
      <c r="C9" s="407"/>
      <c r="D9" s="405" t="s">
        <v>39</v>
      </c>
      <c r="E9" s="405" t="s">
        <v>40</v>
      </c>
      <c r="F9" s="405"/>
      <c r="G9" s="405"/>
      <c r="H9" s="405"/>
      <c r="I9" s="405" t="s">
        <v>41</v>
      </c>
      <c r="J9" s="416"/>
    </row>
    <row r="10" spans="1:10">
      <c r="A10" s="408"/>
      <c r="B10" s="407"/>
      <c r="C10" s="407"/>
      <c r="D10" s="399"/>
      <c r="E10" s="405" t="s">
        <v>42</v>
      </c>
      <c r="F10" s="405"/>
      <c r="G10" s="405"/>
      <c r="H10" s="405"/>
      <c r="I10" s="405" t="s">
        <v>43</v>
      </c>
      <c r="J10" s="416"/>
    </row>
    <row r="11" spans="1:10">
      <c r="A11" s="408"/>
      <c r="B11" s="407"/>
      <c r="C11" s="407"/>
      <c r="D11" s="399"/>
      <c r="E11" s="405" t="s">
        <v>44</v>
      </c>
      <c r="F11" s="407"/>
      <c r="G11" s="405"/>
      <c r="H11" s="405"/>
      <c r="I11" s="405" t="s">
        <v>45</v>
      </c>
      <c r="J11" s="415"/>
    </row>
    <row r="12" spans="1:10">
      <c r="A12" s="408"/>
      <c r="B12" s="407"/>
      <c r="C12" s="407"/>
      <c r="D12" s="405" t="s">
        <v>46</v>
      </c>
      <c r="E12" s="399"/>
      <c r="F12" s="407"/>
      <c r="G12" s="405"/>
      <c r="H12" s="405"/>
      <c r="I12" s="405" t="s">
        <v>47</v>
      </c>
      <c r="J12" s="415"/>
    </row>
    <row r="13" spans="1:10">
      <c r="A13" s="408"/>
      <c r="B13" s="407"/>
      <c r="C13" s="407"/>
      <c r="D13" s="405" t="s">
        <v>48</v>
      </c>
      <c r="E13" s="399"/>
      <c r="F13" s="407"/>
      <c r="G13" s="405"/>
      <c r="H13" s="405"/>
      <c r="I13" s="405" t="s">
        <v>49</v>
      </c>
      <c r="J13" s="415"/>
    </row>
    <row r="14" spans="1:10">
      <c r="A14" s="408"/>
      <c r="B14" s="407"/>
      <c r="C14" s="407"/>
      <c r="D14" s="405" t="s">
        <v>50</v>
      </c>
      <c r="E14" s="399"/>
      <c r="F14" s="407"/>
      <c r="G14" s="405"/>
      <c r="H14" s="405"/>
      <c r="I14" s="405" t="s">
        <v>51</v>
      </c>
      <c r="J14" s="415"/>
    </row>
    <row r="15" spans="1:10">
      <c r="A15" s="408"/>
      <c r="B15" s="407"/>
      <c r="C15" s="407"/>
      <c r="D15" s="405" t="s">
        <v>52</v>
      </c>
      <c r="E15" s="399"/>
      <c r="F15" s="407"/>
      <c r="G15" s="405"/>
      <c r="H15" s="405"/>
      <c r="I15" s="405" t="s">
        <v>53</v>
      </c>
      <c r="J15" s="417"/>
    </row>
    <row r="16" spans="1:10">
      <c r="A16" s="408"/>
      <c r="B16" s="407"/>
      <c r="C16" s="407"/>
      <c r="D16" s="405" t="s">
        <v>54</v>
      </c>
      <c r="E16" s="399"/>
      <c r="F16" s="407"/>
      <c r="G16" s="405"/>
      <c r="H16" s="405"/>
      <c r="I16" s="405" t="s">
        <v>55</v>
      </c>
      <c r="J16" s="415"/>
    </row>
    <row r="17" spans="1:10">
      <c r="A17" s="408"/>
      <c r="B17" s="407"/>
      <c r="C17" s="407"/>
      <c r="D17" s="405" t="s">
        <v>56</v>
      </c>
      <c r="E17" s="399"/>
      <c r="F17" s="407"/>
      <c r="G17" s="405"/>
      <c r="H17" s="405"/>
      <c r="I17" s="405" t="s">
        <v>57</v>
      </c>
      <c r="J17" s="415"/>
    </row>
    <row r="18" spans="1:10">
      <c r="A18" s="408"/>
      <c r="B18" s="407"/>
      <c r="C18" s="407"/>
      <c r="D18" s="405" t="s">
        <v>58</v>
      </c>
      <c r="E18" s="405" t="s">
        <v>59</v>
      </c>
      <c r="F18" s="407"/>
      <c r="G18" s="405"/>
      <c r="H18" s="405"/>
      <c r="I18" s="405"/>
      <c r="J18" s="415"/>
    </row>
    <row r="19" spans="1:10">
      <c r="A19" s="408"/>
      <c r="B19" s="407"/>
      <c r="C19" s="407"/>
      <c r="D19" s="405"/>
      <c r="E19" s="405" t="s">
        <v>60</v>
      </c>
      <c r="F19" s="407"/>
      <c r="G19" s="405"/>
      <c r="H19" s="405"/>
      <c r="I19" s="405"/>
      <c r="J19" s="415"/>
    </row>
    <row r="20" spans="1:10">
      <c r="A20" s="408"/>
      <c r="B20" s="407"/>
      <c r="C20" s="407"/>
      <c r="D20" s="405"/>
      <c r="E20" s="405" t="s">
        <v>61</v>
      </c>
      <c r="F20" s="405"/>
      <c r="G20" s="405" t="s">
        <v>62</v>
      </c>
      <c r="H20" s="405"/>
      <c r="I20" s="405" t="s">
        <v>63</v>
      </c>
      <c r="J20" s="415"/>
    </row>
    <row r="21" spans="1:10">
      <c r="A21" s="408"/>
      <c r="B21" s="407"/>
      <c r="C21" s="407"/>
      <c r="D21" s="399"/>
      <c r="E21" s="405" t="s">
        <v>64</v>
      </c>
      <c r="F21" s="405"/>
      <c r="G21" s="405"/>
      <c r="H21" s="405"/>
      <c r="I21" s="405" t="s">
        <v>65</v>
      </c>
      <c r="J21" s="415"/>
    </row>
    <row r="22" spans="1:10">
      <c r="A22" s="408"/>
      <c r="B22" s="407"/>
      <c r="C22" s="407"/>
      <c r="D22" s="399"/>
      <c r="E22" s="405" t="s">
        <v>66</v>
      </c>
      <c r="F22" s="405"/>
      <c r="G22" s="405"/>
      <c r="H22" s="405"/>
      <c r="I22" s="405" t="s">
        <v>67</v>
      </c>
      <c r="J22" s="415"/>
    </row>
    <row r="23" spans="1:10">
      <c r="A23" s="408"/>
      <c r="B23" s="407"/>
      <c r="C23" s="407"/>
      <c r="D23" s="399"/>
      <c r="E23" s="405" t="s">
        <v>68</v>
      </c>
      <c r="F23" s="405"/>
      <c r="G23" s="405"/>
      <c r="H23" s="405"/>
      <c r="I23" s="405" t="s">
        <v>69</v>
      </c>
      <c r="J23" s="415"/>
    </row>
    <row r="24" spans="1:10">
      <c r="A24" s="408"/>
      <c r="B24" s="399"/>
      <c r="C24" s="399"/>
      <c r="D24" s="399"/>
      <c r="E24" s="405" t="s">
        <v>70</v>
      </c>
      <c r="F24" s="405"/>
      <c r="G24" s="405"/>
      <c r="H24" s="405"/>
      <c r="I24" s="405" t="s">
        <v>71</v>
      </c>
      <c r="J24" s="415"/>
    </row>
    <row r="25" spans="1:10">
      <c r="A25" s="408"/>
      <c r="B25" s="399"/>
      <c r="C25" s="399"/>
      <c r="D25" s="399"/>
      <c r="E25" s="405" t="s">
        <v>72</v>
      </c>
      <c r="F25" s="405"/>
      <c r="G25" s="405"/>
      <c r="H25" s="405"/>
      <c r="I25" s="405" t="s">
        <v>73</v>
      </c>
      <c r="J25" s="415"/>
    </row>
    <row r="26" spans="1:10">
      <c r="A26" s="408"/>
      <c r="B26" s="399"/>
      <c r="C26" s="399"/>
      <c r="D26" s="405" t="s">
        <v>74</v>
      </c>
      <c r="E26" s="405"/>
      <c r="F26" s="399"/>
      <c r="G26" s="405"/>
      <c r="H26" s="405"/>
      <c r="I26" s="405" t="s">
        <v>75</v>
      </c>
      <c r="J26" s="415"/>
    </row>
    <row r="27" spans="1:10">
      <c r="A27" s="408"/>
      <c r="B27" s="399"/>
      <c r="C27" s="399"/>
      <c r="D27" s="405" t="s">
        <v>76</v>
      </c>
      <c r="E27" s="405"/>
      <c r="F27" s="399"/>
      <c r="G27" s="407"/>
      <c r="H27" s="407"/>
      <c r="I27" s="407"/>
      <c r="J27" s="415"/>
    </row>
    <row r="28" spans="1:10">
      <c r="A28" s="408"/>
      <c r="B28" s="407"/>
      <c r="C28" s="409" t="s">
        <v>77</v>
      </c>
      <c r="D28" s="405" t="s">
        <v>78</v>
      </c>
      <c r="E28" s="405" t="s">
        <v>40</v>
      </c>
      <c r="F28" s="405"/>
      <c r="G28" s="407"/>
      <c r="H28" s="407"/>
      <c r="I28" s="407"/>
      <c r="J28" s="415"/>
    </row>
    <row r="29" spans="1:10">
      <c r="A29" s="408"/>
      <c r="B29" s="399"/>
      <c r="C29" s="399"/>
      <c r="D29" s="405"/>
      <c r="E29" s="405" t="s">
        <v>42</v>
      </c>
      <c r="F29" s="405"/>
      <c r="G29" s="407"/>
      <c r="H29" s="407"/>
      <c r="I29" s="407"/>
      <c r="J29" s="415"/>
    </row>
    <row r="30" spans="1:10">
      <c r="A30" s="408"/>
      <c r="B30" s="407"/>
      <c r="C30" s="399"/>
      <c r="D30" s="405"/>
      <c r="E30" s="405" t="s">
        <v>79</v>
      </c>
      <c r="F30" s="405"/>
      <c r="G30" s="407"/>
      <c r="H30" s="407"/>
      <c r="I30" s="407"/>
      <c r="J30" s="415"/>
    </row>
    <row r="31" spans="1:10">
      <c r="A31" s="408"/>
      <c r="B31" s="407"/>
      <c r="C31" s="407"/>
      <c r="D31" s="405" t="s">
        <v>80</v>
      </c>
      <c r="E31" s="405"/>
      <c r="F31" s="405"/>
      <c r="G31" s="407"/>
      <c r="H31" s="407"/>
      <c r="I31" s="407"/>
      <c r="J31" s="415"/>
    </row>
    <row r="32" spans="1:10" ht="14.25" customHeight="1">
      <c r="A32" s="408"/>
      <c r="B32" s="407"/>
      <c r="C32" s="407"/>
      <c r="D32" s="405" t="s">
        <v>81</v>
      </c>
      <c r="E32" s="405"/>
      <c r="F32" s="405"/>
      <c r="G32" s="407"/>
      <c r="H32" s="407"/>
      <c r="I32" s="407"/>
      <c r="J32" s="415"/>
    </row>
    <row r="33" spans="1:10" ht="14.25" customHeight="1">
      <c r="A33" s="408"/>
      <c r="B33" s="407"/>
      <c r="C33" s="407"/>
      <c r="D33" s="405" t="s">
        <v>82</v>
      </c>
      <c r="E33" s="405"/>
      <c r="F33" s="405"/>
      <c r="G33" s="407"/>
      <c r="H33" s="407"/>
      <c r="I33" s="407"/>
      <c r="J33" s="415"/>
    </row>
    <row r="34" spans="1:10" ht="14.25" customHeight="1">
      <c r="A34" s="408"/>
      <c r="B34" s="407"/>
      <c r="C34" s="407"/>
      <c r="D34" s="409" t="s">
        <v>83</v>
      </c>
      <c r="E34" s="460" t="s">
        <v>84</v>
      </c>
      <c r="F34" s="405"/>
      <c r="G34" s="407"/>
      <c r="H34" s="407"/>
      <c r="I34" s="407"/>
      <c r="J34" s="415"/>
    </row>
    <row r="35" spans="1:10" ht="14.25" customHeight="1">
      <c r="A35" s="408"/>
      <c r="B35" s="407"/>
      <c r="C35" s="407"/>
      <c r="D35" s="405"/>
      <c r="E35" s="460" t="s">
        <v>85</v>
      </c>
      <c r="F35" s="405"/>
      <c r="G35" s="407"/>
      <c r="H35" s="407"/>
      <c r="I35" s="407"/>
      <c r="J35" s="415"/>
    </row>
    <row r="36" spans="1:10" ht="14.25" customHeight="1">
      <c r="A36" s="408"/>
      <c r="B36" s="407"/>
      <c r="C36" s="407"/>
      <c r="D36" s="405"/>
      <c r="E36" s="460" t="s">
        <v>86</v>
      </c>
      <c r="F36" s="405"/>
      <c r="G36" s="407"/>
      <c r="H36" s="407"/>
      <c r="I36" s="407"/>
      <c r="J36" s="415"/>
    </row>
    <row r="37" spans="1:10" ht="14.25" customHeight="1">
      <c r="A37" s="408"/>
      <c r="B37" s="407"/>
      <c r="C37" s="407"/>
      <c r="D37" s="405"/>
      <c r="E37" s="460" t="s">
        <v>87</v>
      </c>
      <c r="F37" s="405"/>
      <c r="G37" s="407"/>
      <c r="H37" s="407"/>
      <c r="I37" s="407"/>
      <c r="J37" s="415"/>
    </row>
    <row r="38" spans="1:10" ht="14.25" customHeight="1">
      <c r="A38" s="408"/>
      <c r="B38" s="407"/>
      <c r="C38" s="407"/>
      <c r="D38" s="405"/>
      <c r="E38" s="405"/>
      <c r="F38" s="405"/>
      <c r="G38" s="407"/>
      <c r="H38" s="407"/>
      <c r="I38" s="407"/>
      <c r="J38" s="415"/>
    </row>
    <row r="39" spans="1:10" ht="14.25" customHeight="1">
      <c r="A39" s="408"/>
      <c r="B39" s="407"/>
      <c r="C39" s="407"/>
      <c r="D39" s="405"/>
      <c r="E39" s="405"/>
      <c r="F39" s="405"/>
      <c r="G39" s="407"/>
      <c r="H39" s="407"/>
      <c r="I39" s="407"/>
      <c r="J39" s="415"/>
    </row>
    <row r="40" spans="1:10">
      <c r="A40" s="408"/>
      <c r="B40" s="407"/>
      <c r="C40" s="405" t="s">
        <v>88</v>
      </c>
      <c r="D40" s="405" t="s">
        <v>88</v>
      </c>
      <c r="E40" s="405" t="s">
        <v>89</v>
      </c>
      <c r="F40" s="407"/>
      <c r="G40" s="407"/>
      <c r="H40" s="407"/>
      <c r="I40" s="407"/>
      <c r="J40" s="415"/>
    </row>
    <row r="41" spans="1:10">
      <c r="A41" s="408"/>
      <c r="B41" s="407"/>
      <c r="C41" s="399"/>
      <c r="D41" s="405"/>
      <c r="E41" s="405" t="s">
        <v>90</v>
      </c>
      <c r="F41" s="407"/>
      <c r="G41" s="407"/>
      <c r="H41" s="407"/>
      <c r="I41" s="407"/>
      <c r="J41" s="415"/>
    </row>
    <row r="42" spans="1:10">
      <c r="A42" s="408"/>
      <c r="B42" s="407"/>
      <c r="C42" s="399"/>
      <c r="D42" s="405"/>
      <c r="E42" s="405" t="s">
        <v>91</v>
      </c>
      <c r="F42" s="407"/>
      <c r="G42" s="407"/>
      <c r="H42" s="407"/>
      <c r="I42" s="407"/>
      <c r="J42" s="415"/>
    </row>
    <row r="43" spans="1:10">
      <c r="A43" s="408"/>
      <c r="B43" s="407"/>
      <c r="C43" s="399"/>
      <c r="D43" s="405"/>
      <c r="E43" s="405" t="s">
        <v>92</v>
      </c>
      <c r="F43" s="407"/>
      <c r="G43" s="407"/>
      <c r="H43" s="407"/>
      <c r="I43" s="407"/>
      <c r="J43" s="415"/>
    </row>
    <row r="44" spans="1:10">
      <c r="A44" s="408"/>
      <c r="B44" s="407"/>
      <c r="C44" s="399"/>
      <c r="D44" s="405"/>
      <c r="E44" s="405" t="s">
        <v>93</v>
      </c>
      <c r="F44" s="407"/>
      <c r="G44" s="407"/>
      <c r="H44" s="407"/>
      <c r="I44" s="407"/>
      <c r="J44" s="415"/>
    </row>
    <row r="45" spans="1:10">
      <c r="A45" s="408"/>
      <c r="B45" s="407"/>
      <c r="C45" s="399"/>
      <c r="D45" s="405"/>
      <c r="E45" s="405" t="s">
        <v>94</v>
      </c>
      <c r="F45" s="407"/>
      <c r="G45" s="407"/>
      <c r="H45" s="407"/>
      <c r="I45" s="407"/>
      <c r="J45" s="415"/>
    </row>
    <row r="46" spans="1:10">
      <c r="A46" s="408"/>
      <c r="B46" s="407"/>
      <c r="C46" s="399"/>
      <c r="D46" s="405"/>
      <c r="E46" s="405" t="s">
        <v>95</v>
      </c>
      <c r="F46" s="407"/>
      <c r="G46" s="407"/>
      <c r="H46" s="407"/>
      <c r="I46" s="407"/>
      <c r="J46" s="415"/>
    </row>
    <row r="47" spans="1:10">
      <c r="A47" s="408"/>
      <c r="B47" s="407"/>
      <c r="C47" s="407"/>
      <c r="D47" s="405" t="s">
        <v>96</v>
      </c>
      <c r="E47" s="405" t="s">
        <v>97</v>
      </c>
      <c r="F47" s="399"/>
      <c r="G47" s="407"/>
      <c r="H47" s="407"/>
      <c r="I47" s="407"/>
      <c r="J47" s="417"/>
    </row>
    <row r="48" spans="1:10">
      <c r="A48" s="408"/>
      <c r="B48" s="407"/>
      <c r="C48" s="407"/>
      <c r="D48" s="405"/>
      <c r="E48" s="405" t="s">
        <v>98</v>
      </c>
      <c r="F48" s="399"/>
      <c r="G48" s="407"/>
      <c r="H48" s="399"/>
      <c r="I48" s="399"/>
      <c r="J48" s="417"/>
    </row>
    <row r="49" spans="1:10">
      <c r="A49" s="410"/>
      <c r="B49" s="407"/>
      <c r="C49" s="405"/>
      <c r="D49" s="405" t="s">
        <v>99</v>
      </c>
      <c r="E49" s="405"/>
      <c r="F49" s="407"/>
      <c r="G49" s="407"/>
      <c r="H49" s="399"/>
      <c r="I49" s="399"/>
      <c r="J49" s="417"/>
    </row>
    <row r="50" spans="1:10">
      <c r="A50" s="410"/>
      <c r="B50" s="407"/>
      <c r="C50" s="405"/>
      <c r="D50" s="405" t="s">
        <v>100</v>
      </c>
      <c r="E50" s="405"/>
      <c r="F50" s="407"/>
      <c r="G50" s="407"/>
      <c r="H50" s="399"/>
      <c r="I50" s="399"/>
      <c r="J50" s="417"/>
    </row>
    <row r="51" spans="1:10">
      <c r="A51" s="410"/>
      <c r="B51" s="407"/>
      <c r="C51" s="405"/>
      <c r="D51" s="405" t="s">
        <v>101</v>
      </c>
      <c r="E51" s="405"/>
      <c r="F51" s="407"/>
      <c r="G51" s="407"/>
      <c r="H51" s="399"/>
      <c r="I51" s="399"/>
      <c r="J51" s="415"/>
    </row>
    <row r="52" spans="1:10">
      <c r="A52" s="410"/>
      <c r="B52" s="407"/>
      <c r="C52" s="405"/>
      <c r="D52" s="405" t="s">
        <v>102</v>
      </c>
      <c r="E52" s="405"/>
      <c r="F52" s="407"/>
      <c r="G52" s="407"/>
      <c r="H52" s="407"/>
      <c r="I52" s="407"/>
      <c r="J52" s="415"/>
    </row>
    <row r="53" spans="1:10">
      <c r="A53" s="408"/>
      <c r="B53" s="407"/>
      <c r="C53" s="405" t="s">
        <v>103</v>
      </c>
      <c r="D53" s="405" t="s">
        <v>103</v>
      </c>
      <c r="E53" s="405" t="s">
        <v>104</v>
      </c>
      <c r="F53" s="399"/>
      <c r="G53" s="407"/>
      <c r="H53" s="407"/>
      <c r="I53" s="407"/>
      <c r="J53" s="417"/>
    </row>
    <row r="54" spans="1:10">
      <c r="A54" s="408"/>
      <c r="B54" s="407"/>
      <c r="C54" s="405"/>
      <c r="D54" s="405"/>
      <c r="E54" s="460" t="s">
        <v>105</v>
      </c>
      <c r="F54" s="399"/>
      <c r="G54" s="407"/>
      <c r="H54" s="407"/>
      <c r="I54" s="407"/>
      <c r="J54" s="417"/>
    </row>
    <row r="55" spans="1:10">
      <c r="A55" s="408"/>
      <c r="B55" s="407"/>
      <c r="C55" s="405"/>
      <c r="D55" s="405"/>
      <c r="E55" s="405" t="s">
        <v>106</v>
      </c>
      <c r="F55" s="399"/>
      <c r="G55" s="407"/>
      <c r="H55" s="399"/>
      <c r="I55" s="399"/>
      <c r="J55" s="417"/>
    </row>
    <row r="56" spans="1:10">
      <c r="A56" s="410"/>
      <c r="B56" s="407"/>
      <c r="C56" s="405"/>
      <c r="D56" s="405" t="s">
        <v>107</v>
      </c>
      <c r="E56" s="405"/>
      <c r="F56" s="407"/>
      <c r="G56" s="407"/>
      <c r="H56" s="399"/>
      <c r="I56" s="399"/>
      <c r="J56" s="417"/>
    </row>
    <row r="57" spans="1:10">
      <c r="A57" s="410"/>
      <c r="B57" s="407"/>
      <c r="C57" s="405"/>
      <c r="D57" s="405" t="s">
        <v>108</v>
      </c>
      <c r="E57" s="405"/>
      <c r="F57" s="399"/>
      <c r="G57" s="407"/>
      <c r="H57" s="399"/>
      <c r="I57" s="399"/>
      <c r="J57" s="417"/>
    </row>
    <row r="58" spans="1:10">
      <c r="A58" s="410"/>
      <c r="B58" s="407"/>
      <c r="C58" s="409" t="s">
        <v>109</v>
      </c>
      <c r="D58" s="405" t="s">
        <v>110</v>
      </c>
      <c r="E58" s="405"/>
      <c r="F58" s="399"/>
      <c r="G58" s="407"/>
      <c r="H58" s="399"/>
      <c r="I58" s="399"/>
      <c r="J58" s="417"/>
    </row>
    <row r="59" spans="1:10">
      <c r="A59" s="410"/>
      <c r="B59" s="399"/>
      <c r="C59" s="405"/>
      <c r="D59" s="405" t="s">
        <v>111</v>
      </c>
      <c r="E59" s="405"/>
      <c r="F59" s="399"/>
      <c r="G59" s="399"/>
      <c r="H59" s="399"/>
      <c r="I59" s="399"/>
      <c r="J59" s="417"/>
    </row>
    <row r="60" spans="1:10">
      <c r="A60" s="410"/>
      <c r="B60" s="399"/>
      <c r="C60" s="405"/>
      <c r="D60" s="405" t="s">
        <v>112</v>
      </c>
      <c r="E60" s="405"/>
      <c r="F60" s="399"/>
      <c r="G60" s="399"/>
      <c r="H60" s="399"/>
      <c r="I60" s="399"/>
      <c r="J60" s="417"/>
    </row>
    <row r="61" spans="1:10">
      <c r="A61" s="411"/>
      <c r="B61" s="412"/>
      <c r="C61" s="412"/>
      <c r="D61" s="412"/>
      <c r="E61" s="412"/>
      <c r="F61" s="412"/>
      <c r="G61" s="412"/>
      <c r="H61" s="412"/>
      <c r="I61" s="412"/>
      <c r="J61" s="418"/>
    </row>
  </sheetData>
  <mergeCells count="2">
    <mergeCell ref="A1:J1"/>
    <mergeCell ref="B3:C3"/>
  </mergeCells>
  <phoneticPr fontId="13" type="noConversion"/>
  <hyperlinks>
    <hyperlink ref="B2" location="基本信息输入表!A1" display="基本信息输入表" xr:uid="{00000000-0004-0000-0100-000000000000}"/>
    <hyperlink ref="D4" location="'1-汇总表'!A1" display="汇总表" xr:uid="{00000000-0004-0000-0100-000001000000}"/>
    <hyperlink ref="E4" location="'2-分类汇总'!A1" display="分类汇总表" xr:uid="{00000000-0004-0000-0100-000002000000}"/>
    <hyperlink ref="C6" location="'3-流动汇总'!A1" display="流动资产" xr:uid="{00000000-0004-0000-0100-000003000000}"/>
    <hyperlink ref="E6" location="'3-1-1现金'!A1" display="现金" xr:uid="{00000000-0004-0000-0100-000004000000}"/>
    <hyperlink ref="E7" location="'3-1-2银行存款'!A1" display="银行存款" xr:uid="{00000000-0004-0000-0100-000005000000}"/>
    <hyperlink ref="E8" location="'3-1-3其他货币资金'!A1" display="其他货币资金" xr:uid="{00000000-0004-0000-0100-000006000000}"/>
    <hyperlink ref="D9" location="'3-2交易性金融资产汇总'!A1" display="交易性金融资产" xr:uid="{00000000-0004-0000-0100-000007000000}"/>
    <hyperlink ref="E9" location="'3-2-1交易性-股票'!A1" display="股票投资" xr:uid="{00000000-0004-0000-0100-000008000000}"/>
    <hyperlink ref="E10" location="'3-2-2交易性-债券'!A1" display="债券投资" xr:uid="{00000000-0004-0000-0100-000009000000}"/>
    <hyperlink ref="D12" location="'3-3应收票据'!A1" display="应收票据" xr:uid="{00000000-0004-0000-0100-00000A000000}"/>
    <hyperlink ref="D13" location="'3-4应收账款'!A1" display="应收账款" xr:uid="{00000000-0004-0000-0100-00000B000000}"/>
    <hyperlink ref="D18" location="'3-9存货汇总'!A1" display="存货" xr:uid="{00000000-0004-0000-0100-00000C000000}"/>
    <hyperlink ref="E19" location="'3-9-2原材料'!A1" display="原材料" xr:uid="{00000000-0004-0000-0100-00000D000000}"/>
    <hyperlink ref="E18" location="'3-9-1材料采购（在途物资）'!A1" display="材料采购（在途物资）" xr:uid="{00000000-0004-0000-0100-00000E000000}"/>
    <hyperlink ref="E22" location="'3-9-5产成品（库存商品）'!A1" display="产成品（库存商品）" xr:uid="{00000000-0004-0000-0100-00000F000000}"/>
    <hyperlink ref="E23" location="'3-9-6在产品（自制半成品）'!A1" display="在产品（自制半成品）" xr:uid="{00000000-0004-0000-0100-000010000000}"/>
    <hyperlink ref="C40" location="'4-6固定资产汇总'!A1" display="固定资产" xr:uid="{00000000-0004-0000-0100-000011000000}"/>
    <hyperlink ref="E40" location="'4-6-1房屋建筑物'!A1" display="房屋建筑物" xr:uid="{00000000-0004-0000-0100-000012000000}"/>
    <hyperlink ref="E41" location="'4-6-2构筑物'!A1" display="构筑物及其他辅助设施" xr:uid="{00000000-0004-0000-0100-000013000000}"/>
    <hyperlink ref="E42" location="'4-6-3管道沟槽'!A1" display="管道及沟槽" xr:uid="{00000000-0004-0000-0100-000014000000}"/>
    <hyperlink ref="E43" location="'4-6-4机器设备'!A1" display="机器设备" xr:uid="{00000000-0004-0000-0100-000015000000}"/>
    <hyperlink ref="E44" location="'4-6-5车辆'!A1" display="车辆" xr:uid="{00000000-0004-0000-0100-000016000000}"/>
    <hyperlink ref="E45" location="'4-6-6电子设备'!A1" display="电子设备" xr:uid="{00000000-0004-0000-0100-000017000000}"/>
    <hyperlink ref="D49" location="'4-8工程物资'!A1" display="工程物资" xr:uid="{00000000-0004-0000-0100-000018000000}"/>
    <hyperlink ref="E47" location="'4-7-1在建（土建）'!A1" display="在建工程-土建工程" xr:uid="{00000000-0004-0000-0100-000019000000}"/>
    <hyperlink ref="E48" location="'4-7-2在建（设备）'!A1" display="在建工程-设备安装工程" xr:uid="{00000000-0004-0000-0100-00001A000000}"/>
    <hyperlink ref="D50" location="'4-9固定资产清理'!A1" display="固定资产清理" xr:uid="{00000000-0004-0000-0100-00001B000000}"/>
    <hyperlink ref="G6" location="'5-流动负债汇总'!A1" display="流动负债" xr:uid="{00000000-0004-0000-0100-00001C000000}"/>
    <hyperlink ref="I6" location="'5-1短期借款'!A1" display="短期借款" xr:uid="{00000000-0004-0000-0100-00001D000000}"/>
    <hyperlink ref="I8" location="'5-3应付票据'!A1" display="应付票据" xr:uid="{00000000-0004-0000-0100-00001E000000}"/>
    <hyperlink ref="I9" location="'5-4应付账款'!A1" display="应付账款" xr:uid="{00000000-0004-0000-0100-00001F000000}"/>
    <hyperlink ref="I10" location="'5-5预收账款'!A1" display="预收款项" xr:uid="{00000000-0004-0000-0100-000020000000}"/>
    <hyperlink ref="I15" location="'5-10其他应付款'!A1" display="其他应付款" xr:uid="{00000000-0004-0000-0100-000021000000}"/>
    <hyperlink ref="I11" location="'5-6职工薪酬'!A1" display="职工薪酬" xr:uid="{00000000-0004-0000-0100-000022000000}"/>
    <hyperlink ref="I12" location="'5-7应交税费'!Print_Area" display="应交税费" xr:uid="{00000000-0004-0000-0100-000023000000}"/>
    <hyperlink ref="I17" location="'5-12其他流动负债'!A1" display="其他流动负债" xr:uid="{00000000-0004-0000-0100-000024000000}"/>
    <hyperlink ref="G20" location="'6-非流动负债汇总 '!A1" display="非流动负债" xr:uid="{00000000-0004-0000-0100-000025000000}"/>
    <hyperlink ref="I20" location="'6-1长期借款'!A1" display="长期借款" xr:uid="{00000000-0004-0000-0100-000026000000}"/>
    <hyperlink ref="I22" location="'6-3长期应付款'!A1" display="长期应付款" xr:uid="{00000000-0004-0000-0100-000027000000}"/>
    <hyperlink ref="I26" location="'6-7其他非流动负债'!A1" display="其他非流动负债" xr:uid="{00000000-0004-0000-0100-000028000000}"/>
    <hyperlink ref="I25" location="'6-6递延所得税负债'!A1" display="递延所得税负债" xr:uid="{00000000-0004-0000-0100-000029000000}"/>
    <hyperlink ref="B3" location="填表说明!A1" display="填表说明（填表前请先阅读）" xr:uid="{00000000-0004-0000-0100-00002A000000}"/>
    <hyperlink ref="C4" location="'资产负债表(旧)'!A1" display="资产负债表" xr:uid="{00000000-0004-0000-0100-00002B000000}"/>
    <hyperlink ref="I21" location="'6-2应付债券'!A1" display="应付债券" xr:uid="{00000000-0004-0000-0100-00002C000000}"/>
    <hyperlink ref="I23" location="'6-4专项应付款'!A1" display="专项应付款" xr:uid="{00000000-0004-0000-0100-00002D000000}"/>
    <hyperlink ref="B4" location="企业基本情况表!A1" display="企业基本情况表" xr:uid="{00000000-0004-0000-0100-00002E000000}"/>
    <hyperlink ref="D6" location="'表3-1货币汇总表'!A1" display="货币资金" xr:uid="{00000000-0004-0000-0100-00002F000000}"/>
    <hyperlink ref="E24" location="'3-9-7发出商品'!A1" display="发出商品" xr:uid="{00000000-0004-0000-0100-000030000000}"/>
    <hyperlink ref="B3:C3" location="填表说明!B2" display="填表说明（填表前请先阅读）" xr:uid="{00000000-0004-0000-0100-000031000000}"/>
    <hyperlink ref="E46" location="'4-6-7土地'!A1" display="土地" xr:uid="{00000000-0004-0000-0100-000032000000}"/>
    <hyperlink ref="E28" location="'4-1-1可出售-股票'!A1" display="股票投资" xr:uid="{00000000-0004-0000-0100-000033000000}"/>
    <hyperlink ref="E29" location="'3-2-2交易性-债券'!A1" display="债券投资" xr:uid="{00000000-0004-0000-0100-000034000000}"/>
    <hyperlink ref="D16" location="'3-7应收股利'!A1" display="应收股利" xr:uid="{00000000-0004-0000-0100-000035000000}"/>
    <hyperlink ref="D15" location="'3-6应收利息'!A1" display="应收利息" xr:uid="{00000000-0004-0000-0100-000036000000}"/>
    <hyperlink ref="D17" location="'3-8其他应收款'!A1" display="其他应收款" xr:uid="{00000000-0004-0000-0100-000037000000}"/>
    <hyperlink ref="D14" location="'3-5预付款项'!A1" display="预付款项" xr:uid="{00000000-0004-0000-0100-000038000000}"/>
    <hyperlink ref="D32" location="'4-3长期应收'!A1" display="长期应收款" xr:uid="{00000000-0004-0000-0100-000039000000}"/>
    <hyperlink ref="D33" location="'4-4股权投资'!A1" display="长期股权投资" xr:uid="{00000000-0004-0000-0100-00003A000000}"/>
    <hyperlink ref="D58" location="'4-15长期待摊费用'!A1" display="长期待摊费用" xr:uid="{00000000-0004-0000-0100-00003B000000}"/>
    <hyperlink ref="E53" location="'4-12-1无形-土地'!A1" display="土地使用权" xr:uid="{00000000-0004-0000-0100-00003C000000}"/>
    <hyperlink ref="E55" location="'4-12-3无形-其他'!A1" display="其他无形资产" xr:uid="{00000000-0004-0000-0100-00003D000000}"/>
    <hyperlink ref="I24" location="'6-5预计负债'!A1" display="预计负债" xr:uid="{00000000-0004-0000-0100-00003E000000}"/>
    <hyperlink ref="E11" location="'3-2-3交易性-基金'!A1" display="基金投资" xr:uid="{00000000-0004-0000-0100-00003F000000}"/>
    <hyperlink ref="E20" location="'3-9-3在库周转材料'!A1" display="在库周转材料" xr:uid="{00000000-0004-0000-0100-000040000000}"/>
    <hyperlink ref="E21" location="'3-9-4委托加工物资'!A1" display="委托加工物资" xr:uid="{00000000-0004-0000-0100-000041000000}"/>
    <hyperlink ref="E25" location="'3-9-8在用周转材料'!A1" display="在用周转材料" xr:uid="{00000000-0004-0000-0100-000042000000}"/>
    <hyperlink ref="D26" location="'3-10一年到期非流动资产'!A1" display="一年到期非流动资产" xr:uid="{00000000-0004-0000-0100-000043000000}"/>
    <hyperlink ref="D27" location="'3-11其他流动资产'!A1" display="其他流动资产" xr:uid="{00000000-0004-0000-0100-000044000000}"/>
    <hyperlink ref="D28" location="'4-1可供出售金融资产汇总'!A1" display="可供出售金融资产" xr:uid="{00000000-0004-0000-0100-000045000000}"/>
    <hyperlink ref="E30" location="'4-1-3可出售-其他'!A1" display="其他投资" xr:uid="{00000000-0004-0000-0100-000046000000}"/>
    <hyperlink ref="D31" location="'4-2持有到期投资'!A1" display="持有至到期投资" xr:uid="{00000000-0004-0000-0100-000047000000}"/>
    <hyperlink ref="D40" location="'4-6固定资产汇总'!A1" display="固定资产" xr:uid="{00000000-0004-0000-0100-000048000000}"/>
    <hyperlink ref="D47" location="'4-7在建工程汇总'!A1" display="在建工程" xr:uid="{00000000-0004-0000-0100-000049000000}"/>
    <hyperlink ref="D51" location="'4-10生产性生物资产'!A1" display="生产性生物资产" xr:uid="{00000000-0004-0000-0100-00004A000000}"/>
    <hyperlink ref="D52" location="'4-11油气资产'!A1" display="油气资产" xr:uid="{00000000-0004-0000-0100-00004B000000}"/>
    <hyperlink ref="C53" location="'4-12无形资产汇总'!A1" display="无形资产" xr:uid="{00000000-0004-0000-0100-00004C000000}"/>
    <hyperlink ref="D53" location="'4-12无形资产汇总'!A1" display="无形资产" xr:uid="{00000000-0004-0000-0100-00004D000000}"/>
    <hyperlink ref="D56" location="'4-13开发支出'!A1" display="开发支出" xr:uid="{00000000-0004-0000-0100-00004E000000}"/>
    <hyperlink ref="D57" location="'4-14商誉'!A1" display="商誉" xr:uid="{00000000-0004-0000-0100-00004F000000}"/>
    <hyperlink ref="D59" location="'4-16递延所得税资产'!A1" display="递延所得税资产" xr:uid="{00000000-0004-0000-0100-000050000000}"/>
    <hyperlink ref="D60" location="'4-17其他非流动资产'!A1" display="其他非流动资产" xr:uid="{00000000-0004-0000-0100-000051000000}"/>
    <hyperlink ref="I7" location="'5-2交易性金融负债'!A1" display="交易性金融负债" xr:uid="{00000000-0004-0000-0100-000052000000}"/>
    <hyperlink ref="I13" location="'5-8应付利息'!A1" display="应付利息" xr:uid="{00000000-0004-0000-0100-000053000000}"/>
    <hyperlink ref="I14" location="'5-9应付股利（利润）'!A1" display="应付股利（应付利润）" xr:uid="{00000000-0004-0000-0100-000054000000}"/>
    <hyperlink ref="I16" location="'5-11一年到期非流动负债'!A1" display="一年内到期的非流动负债" xr:uid="{00000000-0004-0000-0100-000055000000}"/>
    <hyperlink ref="E34" location="'4-5-1投资性房地产（成本计量）'!A1" display="投资性房地产（成本计量）" xr:uid="{00000000-0004-0000-0100-000056000000}"/>
    <hyperlink ref="E35" location="'4-5-2投资性房地产（公允计量）'!A1" display="投资性房地产（公允计量）" xr:uid="{00000000-0004-0000-0100-000057000000}"/>
    <hyperlink ref="E36" location="'4-5-3投资性地产（成本计量）'!A1" display="投资性地产（成本计量）" xr:uid="{00000000-0004-0000-0100-000058000000}"/>
    <hyperlink ref="E37" location="'4-5-4投资性地产(公允计量）'!A1" display="投资性地产(公允计量）" xr:uid="{00000000-0004-0000-0100-000059000000}"/>
    <hyperlink ref="E54" location="'4-12-2无形-矿业权'!A1" display="无形-矿业权" xr:uid="{00000000-0004-0000-0100-00005A000000}"/>
  </hyperlinks>
  <pageMargins left="0.74791666666666701" right="0.74791666666666701" top="0.78680555555555598" bottom="0.196527777777778" header="0" footer="0"/>
  <pageSetup paperSize="9" scale="71"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showGridLines="0" workbookViewId="0">
      <selection activeCell="H17" sqref="H17"/>
    </sheetView>
  </sheetViews>
  <sheetFormatPr defaultColWidth="7" defaultRowHeight="18" customHeight="1"/>
  <cols>
    <col min="1" max="1" width="20.58203125" style="373" customWidth="1"/>
    <col min="2" max="2" width="8.5" style="374" customWidth="1"/>
    <col min="3" max="5" width="18.75" style="375" customWidth="1"/>
    <col min="6" max="6" width="20.58203125" style="373" customWidth="1"/>
    <col min="7" max="7" width="9.25" style="373" customWidth="1"/>
    <col min="8" max="9" width="18.75" style="374" customWidth="1"/>
    <col min="10" max="10" width="18.75" style="375" customWidth="1"/>
    <col min="11" max="16384" width="7" style="373"/>
  </cols>
  <sheetData>
    <row r="1" spans="1:10" s="368" customFormat="1" ht="18" customHeight="1">
      <c r="A1" s="376" t="s">
        <v>113</v>
      </c>
      <c r="B1" s="377"/>
      <c r="C1" s="377"/>
      <c r="D1" s="377"/>
      <c r="E1" s="377"/>
      <c r="F1" s="377"/>
      <c r="G1" s="377"/>
      <c r="H1" s="377"/>
      <c r="I1" s="377"/>
      <c r="J1" s="377"/>
    </row>
    <row r="2" spans="1:10" s="368" customFormat="1" ht="18" customHeight="1">
      <c r="A2" s="464" t="s">
        <v>27</v>
      </c>
      <c r="B2" s="465"/>
      <c r="C2" s="465"/>
      <c r="D2" s="465"/>
      <c r="E2" s="465"/>
      <c r="F2" s="465"/>
      <c r="G2" s="465"/>
      <c r="H2" s="465"/>
      <c r="I2" s="465"/>
      <c r="J2" s="465"/>
    </row>
    <row r="3" spans="1:10" s="369" customFormat="1" ht="18" customHeight="1">
      <c r="A3" s="466" t="str">
        <f>"评估基准日："&amp;TEXT(基本信息输入表!M7,"yyyy年mm月dd日")</f>
        <v>评估基准日：2022年12月31日</v>
      </c>
      <c r="B3" s="466"/>
      <c r="C3" s="466"/>
      <c r="D3" s="466"/>
      <c r="E3" s="466"/>
      <c r="F3" s="466"/>
      <c r="G3" s="466"/>
      <c r="H3" s="466"/>
      <c r="I3" s="466"/>
      <c r="J3" s="466"/>
    </row>
    <row r="4" spans="1:10" ht="18" customHeight="1">
      <c r="A4" s="467" t="str">
        <f>基本信息输入表!K6&amp;"："&amp;基本信息输入表!M6</f>
        <v>被评估单位：贵州华能焦化制气股份有限公司</v>
      </c>
      <c r="B4" s="468"/>
      <c r="C4" s="468"/>
      <c r="D4" s="373"/>
      <c r="F4" s="378"/>
      <c r="J4" s="392" t="s">
        <v>114</v>
      </c>
    </row>
    <row r="5" spans="1:10" s="370" customFormat="1" ht="15.75" customHeight="1">
      <c r="A5" s="379" t="s">
        <v>115</v>
      </c>
      <c r="B5" s="379" t="s">
        <v>116</v>
      </c>
      <c r="C5" s="380" t="s">
        <v>117</v>
      </c>
      <c r="D5" s="381" t="s">
        <v>118</v>
      </c>
      <c r="E5" s="381" t="s">
        <v>119</v>
      </c>
      <c r="F5" s="382" t="s">
        <v>120</v>
      </c>
      <c r="G5" s="379" t="s">
        <v>116</v>
      </c>
      <c r="H5" s="380" t="s">
        <v>117</v>
      </c>
      <c r="I5" s="381" t="s">
        <v>118</v>
      </c>
      <c r="J5" s="381" t="s">
        <v>119</v>
      </c>
    </row>
    <row r="6" spans="1:10" s="371" customFormat="1" ht="15.75" customHeight="1">
      <c r="A6" s="383" t="s">
        <v>121</v>
      </c>
      <c r="B6" s="384"/>
      <c r="C6" s="385"/>
      <c r="D6" s="385"/>
      <c r="E6" s="386">
        <f>C6+D6</f>
        <v>0</v>
      </c>
      <c r="F6" s="383" t="s">
        <v>122</v>
      </c>
      <c r="G6" s="387"/>
      <c r="H6" s="385"/>
      <c r="I6" s="385"/>
      <c r="J6" s="386">
        <f>H6+I6</f>
        <v>0</v>
      </c>
    </row>
    <row r="7" spans="1:10" s="371" customFormat="1" ht="15.75" customHeight="1">
      <c r="A7" s="388" t="s">
        <v>31</v>
      </c>
      <c r="B7" s="384"/>
      <c r="C7" s="389"/>
      <c r="D7" s="389"/>
      <c r="E7" s="386">
        <f t="shared" ref="E7:E39" si="0">C7+D7</f>
        <v>0</v>
      </c>
      <c r="F7" s="388" t="s">
        <v>123</v>
      </c>
      <c r="G7" s="387"/>
      <c r="H7" s="385"/>
      <c r="I7" s="385"/>
      <c r="J7" s="386">
        <f t="shared" ref="J7:J39" si="1">H7+I7</f>
        <v>0</v>
      </c>
    </row>
    <row r="8" spans="1:10" s="371" customFormat="1" ht="15.75" customHeight="1">
      <c r="A8" s="388" t="s">
        <v>39</v>
      </c>
      <c r="B8" s="384"/>
      <c r="C8" s="389"/>
      <c r="D8" s="389"/>
      <c r="E8" s="386">
        <f t="shared" si="0"/>
        <v>0</v>
      </c>
      <c r="F8" s="388" t="s">
        <v>124</v>
      </c>
      <c r="G8" s="387"/>
      <c r="H8" s="385"/>
      <c r="I8" s="385"/>
      <c r="J8" s="386">
        <f t="shared" si="1"/>
        <v>0</v>
      </c>
    </row>
    <row r="9" spans="1:10" s="371" customFormat="1" ht="15.75" customHeight="1">
      <c r="A9" s="388" t="s">
        <v>46</v>
      </c>
      <c r="B9" s="384"/>
      <c r="C9" s="389"/>
      <c r="D9" s="389"/>
      <c r="E9" s="386">
        <f t="shared" si="0"/>
        <v>0</v>
      </c>
      <c r="F9" s="388" t="s">
        <v>125</v>
      </c>
      <c r="G9" s="387"/>
      <c r="H9" s="385"/>
      <c r="I9" s="385"/>
      <c r="J9" s="386">
        <f t="shared" si="1"/>
        <v>0</v>
      </c>
    </row>
    <row r="10" spans="1:10" s="371" customFormat="1" ht="15.75" customHeight="1">
      <c r="A10" s="388" t="s">
        <v>48</v>
      </c>
      <c r="B10" s="384"/>
      <c r="C10" s="389"/>
      <c r="D10" s="389"/>
      <c r="E10" s="386">
        <f t="shared" si="0"/>
        <v>0</v>
      </c>
      <c r="F10" s="388" t="s">
        <v>126</v>
      </c>
      <c r="G10" s="384"/>
      <c r="H10" s="389"/>
      <c r="I10" s="389"/>
      <c r="J10" s="386">
        <f t="shared" si="1"/>
        <v>0</v>
      </c>
    </row>
    <row r="11" spans="1:10" s="371" customFormat="1" ht="15.75" customHeight="1">
      <c r="A11" s="388" t="s">
        <v>50</v>
      </c>
      <c r="B11" s="384"/>
      <c r="C11" s="389"/>
      <c r="D11" s="389"/>
      <c r="E11" s="386">
        <f t="shared" si="0"/>
        <v>0</v>
      </c>
      <c r="F11" s="388" t="s">
        <v>127</v>
      </c>
      <c r="G11" s="387"/>
      <c r="H11" s="389"/>
      <c r="I11" s="389"/>
      <c r="J11" s="386">
        <f t="shared" si="1"/>
        <v>0</v>
      </c>
    </row>
    <row r="12" spans="1:10" s="371" customFormat="1" ht="15.75" customHeight="1">
      <c r="A12" s="388" t="s">
        <v>52</v>
      </c>
      <c r="B12" s="384"/>
      <c r="C12" s="389"/>
      <c r="D12" s="389"/>
      <c r="E12" s="386">
        <f t="shared" si="0"/>
        <v>0</v>
      </c>
      <c r="F12" s="388" t="s">
        <v>128</v>
      </c>
      <c r="G12" s="384"/>
      <c r="H12" s="389"/>
      <c r="I12" s="389"/>
      <c r="J12" s="386">
        <f t="shared" si="1"/>
        <v>0</v>
      </c>
    </row>
    <row r="13" spans="1:10" s="371" customFormat="1" ht="15.75" customHeight="1">
      <c r="A13" s="388" t="s">
        <v>54</v>
      </c>
      <c r="B13" s="384"/>
      <c r="C13" s="389"/>
      <c r="D13" s="389"/>
      <c r="E13" s="386">
        <f t="shared" si="0"/>
        <v>0</v>
      </c>
      <c r="F13" s="388" t="s">
        <v>129</v>
      </c>
      <c r="G13" s="384"/>
      <c r="H13" s="390"/>
      <c r="I13" s="390"/>
      <c r="J13" s="386">
        <f t="shared" si="1"/>
        <v>0</v>
      </c>
    </row>
    <row r="14" spans="1:10" s="371" customFormat="1" ht="15.75" customHeight="1">
      <c r="A14" s="388" t="s">
        <v>56</v>
      </c>
      <c r="B14" s="384"/>
      <c r="C14" s="389"/>
      <c r="D14" s="389"/>
      <c r="E14" s="386">
        <f t="shared" si="0"/>
        <v>0</v>
      </c>
      <c r="F14" s="388" t="s">
        <v>130</v>
      </c>
      <c r="G14" s="387"/>
      <c r="H14" s="389"/>
      <c r="I14" s="389"/>
      <c r="J14" s="386">
        <f t="shared" si="1"/>
        <v>0</v>
      </c>
    </row>
    <row r="15" spans="1:10" s="371" customFormat="1" ht="15.75" customHeight="1">
      <c r="A15" s="388" t="s">
        <v>58</v>
      </c>
      <c r="B15" s="384"/>
      <c r="C15" s="389"/>
      <c r="D15" s="389"/>
      <c r="E15" s="386">
        <f t="shared" si="0"/>
        <v>0</v>
      </c>
      <c r="F15" s="388" t="s">
        <v>131</v>
      </c>
      <c r="G15" s="387"/>
      <c r="H15" s="389"/>
      <c r="I15" s="389"/>
      <c r="J15" s="386">
        <f t="shared" si="1"/>
        <v>0</v>
      </c>
    </row>
    <row r="16" spans="1:10" s="371" customFormat="1" ht="15.75" customHeight="1">
      <c r="A16" s="388" t="s">
        <v>132</v>
      </c>
      <c r="B16" s="384"/>
      <c r="C16" s="389"/>
      <c r="D16" s="389"/>
      <c r="E16" s="386">
        <f t="shared" si="0"/>
        <v>0</v>
      </c>
      <c r="F16" s="388" t="s">
        <v>133</v>
      </c>
      <c r="G16" s="384"/>
      <c r="H16" s="389"/>
      <c r="I16" s="389"/>
      <c r="J16" s="386">
        <f t="shared" si="1"/>
        <v>0</v>
      </c>
    </row>
    <row r="17" spans="1:10" s="371" customFormat="1" ht="15.75" customHeight="1">
      <c r="A17" s="388" t="s">
        <v>76</v>
      </c>
      <c r="B17" s="384"/>
      <c r="C17" s="389"/>
      <c r="D17" s="389"/>
      <c r="E17" s="386">
        <f t="shared" si="0"/>
        <v>0</v>
      </c>
      <c r="F17" s="388" t="s">
        <v>134</v>
      </c>
      <c r="G17" s="387"/>
      <c r="H17" s="389"/>
      <c r="I17" s="389"/>
      <c r="J17" s="386">
        <f t="shared" si="1"/>
        <v>0</v>
      </c>
    </row>
    <row r="18" spans="1:10" s="371" customFormat="1" ht="15.75" customHeight="1">
      <c r="A18" s="391" t="s">
        <v>135</v>
      </c>
      <c r="B18" s="384"/>
      <c r="C18" s="389">
        <f>SUM(C7:C17)</f>
        <v>0</v>
      </c>
      <c r="D18" s="389"/>
      <c r="E18" s="386">
        <f t="shared" si="0"/>
        <v>0</v>
      </c>
      <c r="F18" s="388" t="s">
        <v>136</v>
      </c>
      <c r="G18" s="387"/>
      <c r="H18" s="389"/>
      <c r="I18" s="389"/>
      <c r="J18" s="386">
        <f t="shared" si="1"/>
        <v>0</v>
      </c>
    </row>
    <row r="19" spans="1:10" s="371" customFormat="1" ht="15.75" customHeight="1">
      <c r="A19" s="383" t="s">
        <v>137</v>
      </c>
      <c r="B19" s="384"/>
      <c r="C19" s="389"/>
      <c r="D19" s="389"/>
      <c r="E19" s="386">
        <f t="shared" si="0"/>
        <v>0</v>
      </c>
      <c r="F19" s="391" t="s">
        <v>138</v>
      </c>
      <c r="G19" s="387"/>
      <c r="H19" s="389">
        <f>SUM(H7:H18)</f>
        <v>0</v>
      </c>
      <c r="I19" s="389"/>
      <c r="J19" s="386">
        <f t="shared" si="1"/>
        <v>0</v>
      </c>
    </row>
    <row r="20" spans="1:10" s="371" customFormat="1" ht="15.75" customHeight="1">
      <c r="A20" s="388" t="s">
        <v>78</v>
      </c>
      <c r="B20" s="384"/>
      <c r="C20" s="389"/>
      <c r="D20" s="389"/>
      <c r="E20" s="386">
        <f t="shared" si="0"/>
        <v>0</v>
      </c>
      <c r="F20" s="383" t="s">
        <v>139</v>
      </c>
      <c r="G20" s="387"/>
      <c r="H20" s="389"/>
      <c r="I20" s="389"/>
      <c r="J20" s="386">
        <f t="shared" si="1"/>
        <v>0</v>
      </c>
    </row>
    <row r="21" spans="1:10" s="371" customFormat="1" ht="15.75" customHeight="1">
      <c r="A21" s="388" t="s">
        <v>80</v>
      </c>
      <c r="B21" s="384"/>
      <c r="C21" s="389"/>
      <c r="D21" s="389"/>
      <c r="E21" s="386">
        <f t="shared" si="0"/>
        <v>0</v>
      </c>
      <c r="F21" s="388" t="s">
        <v>140</v>
      </c>
      <c r="G21" s="384"/>
      <c r="H21" s="389"/>
      <c r="I21" s="389"/>
      <c r="J21" s="386">
        <f t="shared" si="1"/>
        <v>0</v>
      </c>
    </row>
    <row r="22" spans="1:10" s="371" customFormat="1" ht="16" customHeight="1">
      <c r="A22" s="388" t="s">
        <v>81</v>
      </c>
      <c r="B22" s="384"/>
      <c r="C22" s="389"/>
      <c r="D22" s="389"/>
      <c r="E22" s="386">
        <f t="shared" si="0"/>
        <v>0</v>
      </c>
      <c r="F22" s="388" t="s">
        <v>141</v>
      </c>
      <c r="G22" s="387"/>
      <c r="H22" s="389"/>
      <c r="I22" s="389"/>
      <c r="J22" s="386">
        <f t="shared" si="1"/>
        <v>0</v>
      </c>
    </row>
    <row r="23" spans="1:10" s="371" customFormat="1" ht="15.75" customHeight="1">
      <c r="A23" s="388" t="s">
        <v>82</v>
      </c>
      <c r="B23" s="384"/>
      <c r="C23" s="389"/>
      <c r="D23" s="389"/>
      <c r="E23" s="386">
        <f t="shared" si="0"/>
        <v>0</v>
      </c>
      <c r="F23" s="388" t="s">
        <v>142</v>
      </c>
      <c r="G23" s="387"/>
      <c r="H23" s="389"/>
      <c r="I23" s="389"/>
      <c r="J23" s="386">
        <f t="shared" si="1"/>
        <v>0</v>
      </c>
    </row>
    <row r="24" spans="1:10" s="371" customFormat="1" ht="15.75" customHeight="1">
      <c r="A24" s="388" t="s">
        <v>143</v>
      </c>
      <c r="B24" s="384"/>
      <c r="C24" s="389"/>
      <c r="D24" s="389"/>
      <c r="E24" s="386">
        <f t="shared" si="0"/>
        <v>0</v>
      </c>
      <c r="F24" s="388" t="s">
        <v>144</v>
      </c>
      <c r="G24" s="387"/>
      <c r="H24" s="389"/>
      <c r="I24" s="389"/>
      <c r="J24" s="386">
        <f t="shared" si="1"/>
        <v>0</v>
      </c>
    </row>
    <row r="25" spans="1:10" s="371" customFormat="1" ht="15.75" customHeight="1">
      <c r="A25" s="388" t="s">
        <v>88</v>
      </c>
      <c r="B25" s="384"/>
      <c r="C25" s="389"/>
      <c r="D25" s="389"/>
      <c r="E25" s="386">
        <f t="shared" si="0"/>
        <v>0</v>
      </c>
      <c r="F25" s="388" t="s">
        <v>145</v>
      </c>
      <c r="G25" s="387"/>
      <c r="H25" s="389"/>
      <c r="I25" s="389"/>
      <c r="J25" s="386">
        <f t="shared" si="1"/>
        <v>0</v>
      </c>
    </row>
    <row r="26" spans="1:10" s="371" customFormat="1" ht="15.75" customHeight="1">
      <c r="A26" s="388" t="s">
        <v>96</v>
      </c>
      <c r="B26" s="384"/>
      <c r="C26" s="389"/>
      <c r="D26" s="389"/>
      <c r="E26" s="386">
        <f t="shared" si="0"/>
        <v>0</v>
      </c>
      <c r="F26" s="388" t="s">
        <v>146</v>
      </c>
      <c r="G26" s="387"/>
      <c r="H26" s="389"/>
      <c r="I26" s="389"/>
      <c r="J26" s="386">
        <f t="shared" si="1"/>
        <v>0</v>
      </c>
    </row>
    <row r="27" spans="1:10" s="371" customFormat="1" ht="15.75" customHeight="1">
      <c r="A27" s="388" t="s">
        <v>99</v>
      </c>
      <c r="B27" s="384"/>
      <c r="C27" s="389"/>
      <c r="D27" s="389"/>
      <c r="E27" s="386">
        <f t="shared" si="0"/>
        <v>0</v>
      </c>
      <c r="F27" s="388" t="s">
        <v>147</v>
      </c>
      <c r="G27" s="387"/>
      <c r="H27" s="389"/>
      <c r="I27" s="389"/>
      <c r="J27" s="386">
        <f t="shared" si="1"/>
        <v>0</v>
      </c>
    </row>
    <row r="28" spans="1:10" s="371" customFormat="1" ht="15.75" customHeight="1">
      <c r="A28" s="388" t="s">
        <v>100</v>
      </c>
      <c r="B28" s="384"/>
      <c r="C28" s="389"/>
      <c r="D28" s="389"/>
      <c r="E28" s="386">
        <f t="shared" si="0"/>
        <v>0</v>
      </c>
      <c r="F28" s="391" t="s">
        <v>148</v>
      </c>
      <c r="G28" s="387"/>
      <c r="H28" s="389">
        <f>SUM(H21:H27)</f>
        <v>0</v>
      </c>
      <c r="I28" s="389"/>
      <c r="J28" s="386">
        <f t="shared" si="1"/>
        <v>0</v>
      </c>
    </row>
    <row r="29" spans="1:10" s="371" customFormat="1" ht="15.75" customHeight="1">
      <c r="A29" s="388" t="s">
        <v>101</v>
      </c>
      <c r="B29" s="384"/>
      <c r="C29" s="389"/>
      <c r="D29" s="389"/>
      <c r="E29" s="386">
        <f t="shared" si="0"/>
        <v>0</v>
      </c>
      <c r="F29" s="391" t="s">
        <v>149</v>
      </c>
      <c r="G29" s="387"/>
      <c r="H29" s="389">
        <f>H19+H28</f>
        <v>0</v>
      </c>
      <c r="I29" s="389"/>
      <c r="J29" s="386">
        <f t="shared" si="1"/>
        <v>0</v>
      </c>
    </row>
    <row r="30" spans="1:10" s="371" customFormat="1" ht="15.75" customHeight="1">
      <c r="A30" s="388" t="s">
        <v>102</v>
      </c>
      <c r="B30" s="384"/>
      <c r="C30" s="389"/>
      <c r="D30" s="389"/>
      <c r="E30" s="386">
        <f t="shared" si="0"/>
        <v>0</v>
      </c>
      <c r="F30" s="383" t="s">
        <v>150</v>
      </c>
      <c r="G30" s="387"/>
      <c r="H30" s="389"/>
      <c r="I30" s="389"/>
      <c r="J30" s="386">
        <f t="shared" si="1"/>
        <v>0</v>
      </c>
    </row>
    <row r="31" spans="1:10" s="371" customFormat="1" ht="15.75" customHeight="1">
      <c r="A31" s="388" t="s">
        <v>103</v>
      </c>
      <c r="B31" s="384"/>
      <c r="C31" s="389"/>
      <c r="D31" s="389"/>
      <c r="E31" s="386">
        <f t="shared" si="0"/>
        <v>0</v>
      </c>
      <c r="F31" s="388" t="s">
        <v>151</v>
      </c>
      <c r="G31" s="384"/>
      <c r="H31" s="389"/>
      <c r="I31" s="389"/>
      <c r="J31" s="386">
        <f t="shared" si="1"/>
        <v>0</v>
      </c>
    </row>
    <row r="32" spans="1:10" s="371" customFormat="1" ht="15.75" customHeight="1">
      <c r="A32" s="388" t="s">
        <v>107</v>
      </c>
      <c r="B32" s="384"/>
      <c r="C32" s="389"/>
      <c r="D32" s="389"/>
      <c r="E32" s="386">
        <f t="shared" si="0"/>
        <v>0</v>
      </c>
      <c r="F32" s="388" t="s">
        <v>152</v>
      </c>
      <c r="G32" s="387"/>
      <c r="H32" s="389"/>
      <c r="I32" s="389"/>
      <c r="J32" s="386">
        <f t="shared" si="1"/>
        <v>0</v>
      </c>
    </row>
    <row r="33" spans="1:10" s="371" customFormat="1" ht="15.75" customHeight="1">
      <c r="A33" s="388" t="s">
        <v>108</v>
      </c>
      <c r="B33" s="384"/>
      <c r="C33" s="389"/>
      <c r="D33" s="389"/>
      <c r="E33" s="386">
        <f t="shared" si="0"/>
        <v>0</v>
      </c>
      <c r="F33" s="388" t="s">
        <v>153</v>
      </c>
      <c r="G33" s="387"/>
      <c r="H33" s="389"/>
      <c r="I33" s="389"/>
      <c r="J33" s="386">
        <f t="shared" si="1"/>
        <v>0</v>
      </c>
    </row>
    <row r="34" spans="1:10" s="371" customFormat="1" ht="15.75" customHeight="1">
      <c r="A34" s="388" t="s">
        <v>110</v>
      </c>
      <c r="B34" s="384"/>
      <c r="C34" s="389"/>
      <c r="D34" s="389"/>
      <c r="E34" s="386">
        <f t="shared" si="0"/>
        <v>0</v>
      </c>
      <c r="F34" s="388" t="s">
        <v>154</v>
      </c>
      <c r="G34" s="387"/>
      <c r="H34" s="389"/>
      <c r="I34" s="389"/>
      <c r="J34" s="386">
        <f t="shared" si="1"/>
        <v>0</v>
      </c>
    </row>
    <row r="35" spans="1:10" s="371" customFormat="1" ht="15.75" customHeight="1">
      <c r="A35" s="388" t="s">
        <v>111</v>
      </c>
      <c r="B35" s="384"/>
      <c r="C35" s="389"/>
      <c r="D35" s="389"/>
      <c r="E35" s="386">
        <f t="shared" si="0"/>
        <v>0</v>
      </c>
      <c r="F35" s="388" t="s">
        <v>155</v>
      </c>
      <c r="G35" s="387"/>
      <c r="H35" s="389"/>
      <c r="I35" s="389"/>
      <c r="J35" s="386">
        <f t="shared" si="1"/>
        <v>0</v>
      </c>
    </row>
    <row r="36" spans="1:10" s="371" customFormat="1" ht="15.75" customHeight="1">
      <c r="A36" s="388" t="s">
        <v>112</v>
      </c>
      <c r="B36" s="384"/>
      <c r="C36" s="389"/>
      <c r="D36" s="389"/>
      <c r="E36" s="386">
        <f t="shared" si="0"/>
        <v>0</v>
      </c>
      <c r="F36" s="388" t="s">
        <v>156</v>
      </c>
      <c r="G36" s="387"/>
      <c r="H36" s="389"/>
      <c r="I36" s="389"/>
      <c r="J36" s="386">
        <f t="shared" si="1"/>
        <v>0</v>
      </c>
    </row>
    <row r="37" spans="1:10" s="371" customFormat="1" ht="15.75" customHeight="1">
      <c r="A37" s="391" t="s">
        <v>157</v>
      </c>
      <c r="B37" s="384"/>
      <c r="C37" s="389">
        <f>SUM(C20:C36)</f>
        <v>0</v>
      </c>
      <c r="D37" s="389"/>
      <c r="E37" s="386">
        <f t="shared" si="0"/>
        <v>0</v>
      </c>
      <c r="F37" s="388" t="s">
        <v>158</v>
      </c>
      <c r="G37" s="387"/>
      <c r="H37" s="389"/>
      <c r="I37" s="389"/>
      <c r="J37" s="386">
        <f t="shared" si="1"/>
        <v>0</v>
      </c>
    </row>
    <row r="38" spans="1:10" s="371" customFormat="1" ht="15.75" customHeight="1">
      <c r="A38" s="388"/>
      <c r="B38" s="384"/>
      <c r="C38" s="389"/>
      <c r="D38" s="389"/>
      <c r="E38" s="386">
        <f t="shared" si="0"/>
        <v>0</v>
      </c>
      <c r="F38" s="391" t="s">
        <v>159</v>
      </c>
      <c r="G38" s="387"/>
      <c r="H38" s="389">
        <f>H31+H32-H33+H34+H35+H36+H37</f>
        <v>0</v>
      </c>
      <c r="I38" s="389"/>
      <c r="J38" s="386">
        <f t="shared" si="1"/>
        <v>0</v>
      </c>
    </row>
    <row r="39" spans="1:10" s="371" customFormat="1" ht="15.75" customHeight="1">
      <c r="A39" s="391" t="s">
        <v>160</v>
      </c>
      <c r="B39" s="384"/>
      <c r="C39" s="389">
        <f>C18+C37</f>
        <v>0</v>
      </c>
      <c r="D39" s="389"/>
      <c r="E39" s="386">
        <f t="shared" si="0"/>
        <v>0</v>
      </c>
      <c r="F39" s="391" t="s">
        <v>161</v>
      </c>
      <c r="G39" s="387"/>
      <c r="H39" s="389">
        <f>H29+H38</f>
        <v>0</v>
      </c>
      <c r="I39" s="389"/>
      <c r="J39" s="386">
        <f t="shared" si="1"/>
        <v>0</v>
      </c>
    </row>
    <row r="40" spans="1:10" s="372" customFormat="1" ht="15.75" customHeight="1">
      <c r="A40" s="469"/>
      <c r="B40" s="469"/>
      <c r="C40" s="469"/>
      <c r="D40" s="469"/>
      <c r="E40" s="469"/>
      <c r="F40" s="469"/>
      <c r="G40" s="469"/>
      <c r="H40" s="469"/>
      <c r="I40" s="469"/>
      <c r="J40" s="469"/>
    </row>
  </sheetData>
  <mergeCells count="4">
    <mergeCell ref="A2:J2"/>
    <mergeCell ref="A3:J3"/>
    <mergeCell ref="A4:C4"/>
    <mergeCell ref="A40:J40"/>
  </mergeCells>
  <phoneticPr fontId="13" type="noConversion"/>
  <hyperlinks>
    <hyperlink ref="A1" location="索引目录!C4" display="返回索引页" xr:uid="{00000000-0004-0000-0200-000000000000}"/>
  </hyperlinks>
  <pageMargins left="0.74791666666666701" right="0.74791666666666701" top="0.98402777777777795" bottom="0.98402777777777795" header="0.51180555555555596" footer="0.51180555555555596"/>
  <pageSetup paperSize="9" scale="71"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Y200"/>
  <sheetViews>
    <sheetView showGridLines="0" topLeftCell="A4" workbookViewId="0">
      <selection activeCell="M8" sqref="M8"/>
    </sheetView>
  </sheetViews>
  <sheetFormatPr defaultColWidth="9" defaultRowHeight="15.5" outlineLevelCol="1"/>
  <cols>
    <col min="1" max="1" width="2.75" style="340" customWidth="1"/>
    <col min="2" max="2" width="2.5" style="340" customWidth="1"/>
    <col min="3" max="3" width="4.58203125" style="340" customWidth="1"/>
    <col min="4" max="10" width="2.75" style="340" customWidth="1"/>
    <col min="11" max="11" width="13.75" style="340" customWidth="1"/>
    <col min="12" max="12" width="2.75" style="340" customWidth="1"/>
    <col min="13" max="13" width="7" style="340" customWidth="1"/>
    <col min="14" max="16" width="7.75" style="340" customWidth="1"/>
    <col min="17" max="17" width="7.75" style="340" customWidth="1" outlineLevel="1"/>
    <col min="18" max="18" width="7.08203125" style="340" customWidth="1" outlineLevel="1"/>
    <col min="19" max="19" width="2.75" style="340" customWidth="1"/>
    <col min="20" max="20" width="2.75" style="340" hidden="1" customWidth="1"/>
    <col min="21" max="21" width="1.08203125" style="340" customWidth="1"/>
    <col min="22" max="22" width="1.58203125" style="340" customWidth="1"/>
    <col min="23" max="233" width="9" style="340"/>
    <col min="234" max="16384" width="9" style="44"/>
  </cols>
  <sheetData>
    <row r="1" spans="1:22">
      <c r="A1" s="341" t="s">
        <v>162</v>
      </c>
      <c r="B1" s="342"/>
      <c r="C1" s="342"/>
      <c r="V1" s="354"/>
    </row>
    <row r="2" spans="1:22">
      <c r="V2" s="354"/>
    </row>
    <row r="3" spans="1:22">
      <c r="V3" s="354"/>
    </row>
    <row r="4" spans="1:22">
      <c r="A4" s="343"/>
      <c r="B4" s="344"/>
      <c r="C4" s="344"/>
      <c r="D4" s="344"/>
      <c r="E4" s="344"/>
      <c r="F4" s="344"/>
      <c r="G4" s="344"/>
      <c r="H4" s="344"/>
      <c r="I4" s="344"/>
      <c r="J4" s="344"/>
      <c r="K4" s="344"/>
      <c r="L4" s="344"/>
      <c r="M4" s="344"/>
      <c r="N4" s="344"/>
      <c r="O4" s="344"/>
      <c r="P4" s="344"/>
      <c r="Q4" s="344"/>
      <c r="R4" s="344"/>
      <c r="S4" s="355"/>
      <c r="V4" s="354"/>
    </row>
    <row r="5" spans="1:22">
      <c r="A5" s="345" t="s">
        <v>163</v>
      </c>
      <c r="S5" s="356"/>
      <c r="V5" s="354"/>
    </row>
    <row r="6" spans="1:22">
      <c r="A6" s="346"/>
      <c r="B6" s="340" t="s">
        <v>164</v>
      </c>
      <c r="K6" s="352" t="s">
        <v>165</v>
      </c>
      <c r="M6" s="470" t="s">
        <v>166</v>
      </c>
      <c r="N6" s="471"/>
      <c r="O6" s="471"/>
      <c r="P6" s="471"/>
      <c r="Q6" s="471"/>
      <c r="R6" s="471"/>
      <c r="S6" s="357"/>
      <c r="T6" s="358"/>
      <c r="U6" s="357"/>
      <c r="V6" s="354"/>
    </row>
    <row r="7" spans="1:22">
      <c r="A7" s="346"/>
      <c r="B7" s="340" t="s">
        <v>167</v>
      </c>
      <c r="M7" s="472">
        <v>44926</v>
      </c>
      <c r="N7" s="473"/>
      <c r="O7" s="473"/>
      <c r="P7" s="473"/>
      <c r="Q7" s="473"/>
      <c r="R7" s="473"/>
      <c r="S7" s="359"/>
      <c r="T7" s="360"/>
      <c r="U7" s="359"/>
      <c r="V7" s="354"/>
    </row>
    <row r="8" spans="1:22">
      <c r="A8" s="346"/>
      <c r="B8" s="340" t="s">
        <v>168</v>
      </c>
      <c r="M8" s="353"/>
      <c r="N8" s="353"/>
      <c r="O8" s="353"/>
      <c r="P8" s="353"/>
      <c r="Q8" s="353"/>
      <c r="R8" s="353"/>
      <c r="S8" s="356"/>
      <c r="V8" s="354"/>
    </row>
    <row r="9" spans="1:22">
      <c r="A9" s="346"/>
      <c r="C9" s="347" t="s">
        <v>169</v>
      </c>
      <c r="D9" s="347" t="s">
        <v>170</v>
      </c>
      <c r="M9" s="474" t="s">
        <v>171</v>
      </c>
      <c r="N9" s="474"/>
      <c r="O9" s="474" t="s">
        <v>172</v>
      </c>
      <c r="P9" s="475"/>
      <c r="Q9" s="474" t="s">
        <v>173</v>
      </c>
      <c r="R9" s="474"/>
      <c r="S9" s="356"/>
      <c r="V9" s="354"/>
    </row>
    <row r="10" spans="1:22">
      <c r="A10" s="346"/>
      <c r="B10" s="348"/>
      <c r="C10" s="349" t="s">
        <v>174</v>
      </c>
      <c r="D10" s="350" t="s">
        <v>175</v>
      </c>
      <c r="M10" s="474" t="s">
        <v>176</v>
      </c>
      <c r="N10" s="474"/>
      <c r="O10" s="476">
        <v>44958</v>
      </c>
      <c r="P10" s="475"/>
      <c r="Q10" s="474" t="s">
        <v>177</v>
      </c>
      <c r="R10" s="474"/>
      <c r="S10" s="356"/>
      <c r="V10" s="354"/>
    </row>
    <row r="11" spans="1:22">
      <c r="A11" s="346"/>
      <c r="B11" s="348"/>
      <c r="C11" s="349" t="s">
        <v>174</v>
      </c>
      <c r="D11" s="350" t="s">
        <v>178</v>
      </c>
      <c r="M11" s="474" t="s">
        <v>176</v>
      </c>
      <c r="N11" s="474"/>
      <c r="O11" s="476">
        <v>44958</v>
      </c>
      <c r="P11" s="475"/>
      <c r="Q11" s="474" t="s">
        <v>177</v>
      </c>
      <c r="R11" s="474"/>
      <c r="S11" s="356"/>
      <c r="V11" s="354"/>
    </row>
    <row r="12" spans="1:22">
      <c r="A12" s="346"/>
      <c r="B12" s="348"/>
      <c r="C12" s="349" t="s">
        <v>174</v>
      </c>
      <c r="D12" s="350" t="s">
        <v>32</v>
      </c>
      <c r="M12" s="474" t="s">
        <v>176</v>
      </c>
      <c r="N12" s="474"/>
      <c r="O12" s="476">
        <v>44958</v>
      </c>
      <c r="P12" s="475"/>
      <c r="Q12" s="474" t="s">
        <v>177</v>
      </c>
      <c r="R12" s="474"/>
      <c r="S12" s="356"/>
      <c r="V12" s="354"/>
    </row>
    <row r="13" spans="1:22">
      <c r="A13" s="346"/>
      <c r="B13" s="348"/>
      <c r="C13" s="349" t="s">
        <v>174</v>
      </c>
      <c r="D13" s="350" t="s">
        <v>35</v>
      </c>
      <c r="M13" s="474" t="s">
        <v>176</v>
      </c>
      <c r="N13" s="474"/>
      <c r="O13" s="476">
        <v>44958</v>
      </c>
      <c r="P13" s="475"/>
      <c r="Q13" s="474" t="s">
        <v>177</v>
      </c>
      <c r="R13" s="474"/>
      <c r="S13" s="356"/>
      <c r="V13" s="354"/>
    </row>
    <row r="14" spans="1:22">
      <c r="A14" s="346"/>
      <c r="B14" s="348"/>
      <c r="C14" s="349" t="s">
        <v>174</v>
      </c>
      <c r="D14" s="350" t="s">
        <v>31</v>
      </c>
      <c r="M14" s="474" t="s">
        <v>176</v>
      </c>
      <c r="N14" s="474"/>
      <c r="O14" s="476">
        <v>44958</v>
      </c>
      <c r="P14" s="475"/>
      <c r="Q14" s="474" t="s">
        <v>177</v>
      </c>
      <c r="R14" s="474"/>
      <c r="S14" s="356"/>
      <c r="V14" s="354"/>
    </row>
    <row r="15" spans="1:22">
      <c r="A15" s="346"/>
      <c r="B15" s="348"/>
      <c r="C15" s="349" t="s">
        <v>174</v>
      </c>
      <c r="D15" s="350" t="s">
        <v>179</v>
      </c>
      <c r="M15" s="474" t="s">
        <v>176</v>
      </c>
      <c r="N15" s="474"/>
      <c r="O15" s="476">
        <v>44958</v>
      </c>
      <c r="P15" s="475"/>
      <c r="Q15" s="474" t="s">
        <v>177</v>
      </c>
      <c r="R15" s="474"/>
      <c r="S15" s="356"/>
      <c r="V15" s="354"/>
    </row>
    <row r="16" spans="1:22">
      <c r="A16" s="346"/>
      <c r="B16" s="348"/>
      <c r="C16" s="349" t="s">
        <v>174</v>
      </c>
      <c r="D16" s="350" t="s">
        <v>40</v>
      </c>
      <c r="M16" s="474" t="s">
        <v>176</v>
      </c>
      <c r="N16" s="474"/>
      <c r="O16" s="476">
        <v>44958</v>
      </c>
      <c r="P16" s="475"/>
      <c r="Q16" s="474" t="s">
        <v>177</v>
      </c>
      <c r="R16" s="474"/>
      <c r="S16" s="356"/>
      <c r="V16" s="354"/>
    </row>
    <row r="17" spans="1:22">
      <c r="A17" s="346"/>
      <c r="B17" s="348"/>
      <c r="C17" s="349" t="s">
        <v>174</v>
      </c>
      <c r="D17" s="350" t="s">
        <v>42</v>
      </c>
      <c r="M17" s="474" t="s">
        <v>176</v>
      </c>
      <c r="N17" s="474"/>
      <c r="O17" s="476">
        <v>44958</v>
      </c>
      <c r="P17" s="475"/>
      <c r="Q17" s="474" t="s">
        <v>177</v>
      </c>
      <c r="R17" s="474"/>
      <c r="S17" s="356"/>
      <c r="V17" s="354"/>
    </row>
    <row r="18" spans="1:22">
      <c r="A18" s="346"/>
      <c r="B18" s="348"/>
      <c r="C18" s="349" t="s">
        <v>174</v>
      </c>
      <c r="D18" s="350" t="s">
        <v>44</v>
      </c>
      <c r="M18" s="474" t="s">
        <v>176</v>
      </c>
      <c r="N18" s="474"/>
      <c r="O18" s="476">
        <v>44958</v>
      </c>
      <c r="P18" s="475"/>
      <c r="Q18" s="474" t="s">
        <v>177</v>
      </c>
      <c r="R18" s="474"/>
      <c r="S18" s="356"/>
      <c r="V18" s="354"/>
    </row>
    <row r="19" spans="1:22">
      <c r="A19" s="346"/>
      <c r="B19" s="348"/>
      <c r="C19" s="349" t="s">
        <v>174</v>
      </c>
      <c r="D19" s="350" t="s">
        <v>46</v>
      </c>
      <c r="M19" s="474" t="s">
        <v>176</v>
      </c>
      <c r="N19" s="474"/>
      <c r="O19" s="476">
        <v>44958</v>
      </c>
      <c r="P19" s="475"/>
      <c r="Q19" s="474" t="s">
        <v>177</v>
      </c>
      <c r="R19" s="474"/>
      <c r="S19" s="356"/>
      <c r="V19" s="354"/>
    </row>
    <row r="20" spans="1:22">
      <c r="A20" s="346"/>
      <c r="B20" s="348"/>
      <c r="C20" s="349" t="s">
        <v>174</v>
      </c>
      <c r="D20" s="350" t="s">
        <v>180</v>
      </c>
      <c r="M20" s="474" t="s">
        <v>176</v>
      </c>
      <c r="N20" s="474"/>
      <c r="O20" s="476">
        <v>44958</v>
      </c>
      <c r="P20" s="475"/>
      <c r="Q20" s="474" t="s">
        <v>177</v>
      </c>
      <c r="R20" s="474"/>
      <c r="S20" s="356"/>
      <c r="V20" s="354"/>
    </row>
    <row r="21" spans="1:22">
      <c r="A21" s="346"/>
      <c r="B21" s="348"/>
      <c r="C21" s="349" t="s">
        <v>174</v>
      </c>
      <c r="D21" s="350" t="s">
        <v>181</v>
      </c>
      <c r="M21" s="474" t="s">
        <v>176</v>
      </c>
      <c r="N21" s="474"/>
      <c r="O21" s="476">
        <v>44958</v>
      </c>
      <c r="P21" s="475"/>
      <c r="Q21" s="474" t="s">
        <v>177</v>
      </c>
      <c r="R21" s="474"/>
      <c r="S21" s="356"/>
      <c r="V21" s="354"/>
    </row>
    <row r="22" spans="1:22">
      <c r="A22" s="346"/>
      <c r="B22" s="348"/>
      <c r="C22" s="349" t="s">
        <v>174</v>
      </c>
      <c r="D22" s="350" t="s">
        <v>52</v>
      </c>
      <c r="M22" s="474" t="s">
        <v>176</v>
      </c>
      <c r="N22" s="474"/>
      <c r="O22" s="476">
        <v>44958</v>
      </c>
      <c r="P22" s="475"/>
      <c r="Q22" s="474" t="s">
        <v>177</v>
      </c>
      <c r="R22" s="474"/>
      <c r="S22" s="356"/>
      <c r="V22" s="354"/>
    </row>
    <row r="23" spans="1:22">
      <c r="A23" s="346"/>
      <c r="B23" s="348"/>
      <c r="C23" s="349" t="s">
        <v>174</v>
      </c>
      <c r="D23" s="350" t="s">
        <v>54</v>
      </c>
      <c r="M23" s="474" t="s">
        <v>176</v>
      </c>
      <c r="N23" s="474"/>
      <c r="O23" s="476">
        <v>44958</v>
      </c>
      <c r="P23" s="475"/>
      <c r="Q23" s="474" t="s">
        <v>177</v>
      </c>
      <c r="R23" s="474"/>
      <c r="S23" s="356"/>
      <c r="V23" s="354"/>
    </row>
    <row r="24" spans="1:22">
      <c r="A24" s="346"/>
      <c r="B24" s="348"/>
      <c r="C24" s="349" t="s">
        <v>174</v>
      </c>
      <c r="D24" s="350" t="s">
        <v>56</v>
      </c>
      <c r="M24" s="474" t="s">
        <v>176</v>
      </c>
      <c r="N24" s="474"/>
      <c r="O24" s="476">
        <v>44958</v>
      </c>
      <c r="P24" s="475"/>
      <c r="Q24" s="474" t="s">
        <v>177</v>
      </c>
      <c r="R24" s="474"/>
      <c r="S24" s="356"/>
      <c r="V24" s="354"/>
    </row>
    <row r="25" spans="1:22">
      <c r="A25" s="346"/>
      <c r="B25" s="348"/>
      <c r="C25" s="349" t="s">
        <v>174</v>
      </c>
      <c r="D25" s="350" t="s">
        <v>182</v>
      </c>
      <c r="M25" s="474" t="s">
        <v>176</v>
      </c>
      <c r="N25" s="474"/>
      <c r="O25" s="476">
        <v>44958</v>
      </c>
      <c r="P25" s="475"/>
      <c r="Q25" s="474" t="s">
        <v>177</v>
      </c>
      <c r="R25" s="474"/>
      <c r="S25" s="356"/>
      <c r="V25" s="354"/>
    </row>
    <row r="26" spans="1:22">
      <c r="A26" s="346"/>
      <c r="B26" s="348"/>
      <c r="C26" s="349" t="s">
        <v>174</v>
      </c>
      <c r="D26" s="350" t="s">
        <v>59</v>
      </c>
      <c r="M26" s="474" t="s">
        <v>176</v>
      </c>
      <c r="N26" s="474"/>
      <c r="O26" s="476">
        <v>44958</v>
      </c>
      <c r="P26" s="475"/>
      <c r="Q26" s="474" t="s">
        <v>177</v>
      </c>
      <c r="R26" s="474"/>
      <c r="S26" s="356"/>
      <c r="V26" s="354"/>
    </row>
    <row r="27" spans="1:22">
      <c r="A27" s="346"/>
      <c r="B27" s="348"/>
      <c r="C27" s="349" t="s">
        <v>174</v>
      </c>
      <c r="D27" s="350" t="s">
        <v>60</v>
      </c>
      <c r="M27" s="474" t="s">
        <v>176</v>
      </c>
      <c r="N27" s="474"/>
      <c r="O27" s="476">
        <v>44958</v>
      </c>
      <c r="P27" s="475"/>
      <c r="Q27" s="474" t="s">
        <v>177</v>
      </c>
      <c r="R27" s="474"/>
      <c r="S27" s="356"/>
      <c r="V27" s="354"/>
    </row>
    <row r="28" spans="1:22">
      <c r="A28" s="346"/>
      <c r="B28" s="348"/>
      <c r="C28" s="349" t="s">
        <v>174</v>
      </c>
      <c r="D28" s="350" t="s">
        <v>61</v>
      </c>
      <c r="M28" s="474" t="s">
        <v>176</v>
      </c>
      <c r="N28" s="474"/>
      <c r="O28" s="476">
        <v>44958</v>
      </c>
      <c r="P28" s="475"/>
      <c r="Q28" s="474" t="s">
        <v>177</v>
      </c>
      <c r="R28" s="474"/>
      <c r="S28" s="356"/>
      <c r="V28" s="354"/>
    </row>
    <row r="29" spans="1:22">
      <c r="A29" s="346"/>
      <c r="B29" s="348"/>
      <c r="C29" s="349" t="s">
        <v>174</v>
      </c>
      <c r="D29" s="350" t="s">
        <v>64</v>
      </c>
      <c r="M29" s="474" t="s">
        <v>176</v>
      </c>
      <c r="N29" s="474"/>
      <c r="O29" s="476">
        <v>44958</v>
      </c>
      <c r="P29" s="475"/>
      <c r="Q29" s="474" t="s">
        <v>177</v>
      </c>
      <c r="R29" s="474"/>
      <c r="S29" s="356"/>
      <c r="V29" s="354"/>
    </row>
    <row r="30" spans="1:22">
      <c r="A30" s="346"/>
      <c r="B30" s="348"/>
      <c r="C30" s="349" t="s">
        <v>174</v>
      </c>
      <c r="D30" s="350" t="s">
        <v>66</v>
      </c>
      <c r="M30" s="474" t="s">
        <v>176</v>
      </c>
      <c r="N30" s="474"/>
      <c r="O30" s="476">
        <v>44958</v>
      </c>
      <c r="P30" s="475"/>
      <c r="Q30" s="474" t="s">
        <v>177</v>
      </c>
      <c r="R30" s="474"/>
      <c r="S30" s="356"/>
      <c r="V30" s="354"/>
    </row>
    <row r="31" spans="1:22">
      <c r="A31" s="346"/>
      <c r="B31" s="348"/>
      <c r="C31" s="349" t="s">
        <v>174</v>
      </c>
      <c r="D31" s="350" t="s">
        <v>68</v>
      </c>
      <c r="M31" s="474" t="s">
        <v>176</v>
      </c>
      <c r="N31" s="474"/>
      <c r="O31" s="476">
        <v>44958</v>
      </c>
      <c r="P31" s="475"/>
      <c r="Q31" s="474" t="s">
        <v>177</v>
      </c>
      <c r="R31" s="474"/>
      <c r="S31" s="356"/>
      <c r="V31" s="354"/>
    </row>
    <row r="32" spans="1:22">
      <c r="A32" s="346"/>
      <c r="B32" s="348"/>
      <c r="C32" s="349" t="s">
        <v>174</v>
      </c>
      <c r="D32" s="350" t="s">
        <v>70</v>
      </c>
      <c r="M32" s="474" t="s">
        <v>176</v>
      </c>
      <c r="N32" s="474"/>
      <c r="O32" s="476">
        <v>44958</v>
      </c>
      <c r="P32" s="475"/>
      <c r="Q32" s="474" t="s">
        <v>177</v>
      </c>
      <c r="R32" s="474"/>
      <c r="S32" s="356"/>
      <c r="V32" s="354"/>
    </row>
    <row r="33" spans="1:22">
      <c r="A33" s="346"/>
      <c r="B33" s="348"/>
      <c r="C33" s="349" t="s">
        <v>174</v>
      </c>
      <c r="D33" s="350" t="s">
        <v>72</v>
      </c>
      <c r="M33" s="474" t="s">
        <v>176</v>
      </c>
      <c r="N33" s="474"/>
      <c r="O33" s="476">
        <v>44958</v>
      </c>
      <c r="P33" s="475"/>
      <c r="Q33" s="474" t="s">
        <v>177</v>
      </c>
      <c r="R33" s="474"/>
      <c r="S33" s="356"/>
      <c r="V33" s="354"/>
    </row>
    <row r="34" spans="1:22">
      <c r="A34" s="346"/>
      <c r="B34" s="348"/>
      <c r="C34" s="349" t="s">
        <v>174</v>
      </c>
      <c r="D34" s="350" t="s">
        <v>183</v>
      </c>
      <c r="M34" s="474" t="s">
        <v>176</v>
      </c>
      <c r="N34" s="474"/>
      <c r="O34" s="476">
        <v>44958</v>
      </c>
      <c r="P34" s="475"/>
      <c r="Q34" s="474" t="s">
        <v>177</v>
      </c>
      <c r="R34" s="474"/>
      <c r="S34" s="356"/>
      <c r="V34" s="354"/>
    </row>
    <row r="35" spans="1:22">
      <c r="A35" s="346"/>
      <c r="B35" s="348"/>
      <c r="C35" s="349" t="s">
        <v>174</v>
      </c>
      <c r="D35" s="350" t="s">
        <v>132</v>
      </c>
      <c r="M35" s="474" t="s">
        <v>176</v>
      </c>
      <c r="N35" s="474"/>
      <c r="O35" s="476">
        <v>44958</v>
      </c>
      <c r="P35" s="475"/>
      <c r="Q35" s="474" t="s">
        <v>177</v>
      </c>
      <c r="R35" s="474"/>
      <c r="S35" s="356"/>
      <c r="V35" s="354"/>
    </row>
    <row r="36" spans="1:22">
      <c r="A36" s="346"/>
      <c r="B36" s="348"/>
      <c r="C36" s="349" t="s">
        <v>174</v>
      </c>
      <c r="D36" s="350" t="s">
        <v>76</v>
      </c>
      <c r="M36" s="474" t="s">
        <v>176</v>
      </c>
      <c r="N36" s="474"/>
      <c r="O36" s="476">
        <v>44958</v>
      </c>
      <c r="P36" s="475"/>
      <c r="Q36" s="474" t="s">
        <v>177</v>
      </c>
      <c r="R36" s="474"/>
      <c r="S36" s="356"/>
      <c r="V36" s="354"/>
    </row>
    <row r="37" spans="1:22">
      <c r="A37" s="346"/>
      <c r="B37" s="348"/>
      <c r="C37" s="349" t="s">
        <v>174</v>
      </c>
      <c r="D37" s="350" t="s">
        <v>184</v>
      </c>
      <c r="M37" s="474" t="s">
        <v>176</v>
      </c>
      <c r="N37" s="474"/>
      <c r="O37" s="476">
        <v>44958</v>
      </c>
      <c r="P37" s="475"/>
      <c r="Q37" s="474" t="s">
        <v>177</v>
      </c>
      <c r="R37" s="474"/>
      <c r="S37" s="356"/>
      <c r="V37" s="354"/>
    </row>
    <row r="38" spans="1:22">
      <c r="A38" s="346"/>
      <c r="B38" s="348"/>
      <c r="C38" s="349" t="s">
        <v>174</v>
      </c>
      <c r="D38" s="350" t="s">
        <v>185</v>
      </c>
      <c r="M38" s="474" t="s">
        <v>176</v>
      </c>
      <c r="N38" s="474"/>
      <c r="O38" s="476">
        <v>44958</v>
      </c>
      <c r="P38" s="475"/>
      <c r="Q38" s="474" t="s">
        <v>177</v>
      </c>
      <c r="R38" s="474"/>
      <c r="S38" s="356"/>
      <c r="V38" s="354"/>
    </row>
    <row r="39" spans="1:22">
      <c r="A39" s="346"/>
      <c r="B39" s="348"/>
      <c r="C39" s="349" t="s">
        <v>174</v>
      </c>
      <c r="D39" s="350" t="s">
        <v>40</v>
      </c>
      <c r="M39" s="474" t="s">
        <v>176</v>
      </c>
      <c r="N39" s="474"/>
      <c r="O39" s="476">
        <v>44958</v>
      </c>
      <c r="P39" s="475"/>
      <c r="Q39" s="474" t="s">
        <v>177</v>
      </c>
      <c r="R39" s="474"/>
      <c r="S39" s="356"/>
      <c r="V39" s="354"/>
    </row>
    <row r="40" spans="1:22">
      <c r="A40" s="346"/>
      <c r="B40" s="348"/>
      <c r="C40" s="349" t="s">
        <v>174</v>
      </c>
      <c r="D40" s="350" t="s">
        <v>42</v>
      </c>
      <c r="M40" s="474" t="s">
        <v>176</v>
      </c>
      <c r="N40" s="474"/>
      <c r="O40" s="476">
        <v>44958</v>
      </c>
      <c r="P40" s="475"/>
      <c r="Q40" s="474" t="s">
        <v>177</v>
      </c>
      <c r="R40" s="474"/>
      <c r="S40" s="356"/>
      <c r="V40" s="354"/>
    </row>
    <row r="41" spans="1:22">
      <c r="A41" s="346"/>
      <c r="B41" s="348"/>
      <c r="C41" s="349" t="s">
        <v>174</v>
      </c>
      <c r="D41" s="350" t="s">
        <v>79</v>
      </c>
      <c r="M41" s="474" t="s">
        <v>176</v>
      </c>
      <c r="N41" s="474"/>
      <c r="O41" s="476">
        <v>44958</v>
      </c>
      <c r="P41" s="475"/>
      <c r="Q41" s="474" t="s">
        <v>177</v>
      </c>
      <c r="R41" s="474"/>
      <c r="S41" s="356"/>
      <c r="V41" s="354"/>
    </row>
    <row r="42" spans="1:22">
      <c r="A42" s="346"/>
      <c r="B42" s="348"/>
      <c r="C42" s="349" t="s">
        <v>174</v>
      </c>
      <c r="D42" s="350" t="s">
        <v>80</v>
      </c>
      <c r="M42" s="474" t="s">
        <v>176</v>
      </c>
      <c r="N42" s="474"/>
      <c r="O42" s="476">
        <v>44958</v>
      </c>
      <c r="P42" s="475"/>
      <c r="Q42" s="474" t="s">
        <v>177</v>
      </c>
      <c r="R42" s="474"/>
      <c r="S42" s="356"/>
      <c r="V42" s="354"/>
    </row>
    <row r="43" spans="1:22">
      <c r="A43" s="346"/>
      <c r="B43" s="348"/>
      <c r="C43" s="349" t="s">
        <v>174</v>
      </c>
      <c r="D43" s="350" t="s">
        <v>81</v>
      </c>
      <c r="M43" s="474" t="s">
        <v>176</v>
      </c>
      <c r="N43" s="474"/>
      <c r="O43" s="476">
        <v>44958</v>
      </c>
      <c r="P43" s="475"/>
      <c r="Q43" s="474" t="s">
        <v>177</v>
      </c>
      <c r="R43" s="474"/>
      <c r="S43" s="356"/>
      <c r="V43" s="354"/>
    </row>
    <row r="44" spans="1:22">
      <c r="A44" s="346"/>
      <c r="B44" s="348"/>
      <c r="C44" s="349" t="s">
        <v>174</v>
      </c>
      <c r="D44" s="350" t="s">
        <v>82</v>
      </c>
      <c r="M44" s="474" t="s">
        <v>176</v>
      </c>
      <c r="N44" s="474"/>
      <c r="O44" s="476">
        <v>44958</v>
      </c>
      <c r="P44" s="475"/>
      <c r="Q44" s="474" t="s">
        <v>177</v>
      </c>
      <c r="R44" s="474"/>
      <c r="S44" s="356"/>
      <c r="V44" s="354"/>
    </row>
    <row r="45" spans="1:22">
      <c r="A45" s="346"/>
      <c r="B45" s="348"/>
      <c r="C45" s="349" t="s">
        <v>174</v>
      </c>
      <c r="D45" s="350" t="s">
        <v>84</v>
      </c>
      <c r="M45" s="474" t="s">
        <v>176</v>
      </c>
      <c r="N45" s="474"/>
      <c r="O45" s="476">
        <v>44958</v>
      </c>
      <c r="P45" s="475"/>
      <c r="Q45" s="474" t="s">
        <v>177</v>
      </c>
      <c r="R45" s="474"/>
      <c r="S45" s="356"/>
      <c r="V45" s="354"/>
    </row>
    <row r="46" spans="1:22">
      <c r="A46" s="346"/>
      <c r="B46" s="348"/>
      <c r="C46" s="349" t="s">
        <v>174</v>
      </c>
      <c r="D46" s="350" t="s">
        <v>85</v>
      </c>
      <c r="M46" s="474" t="s">
        <v>176</v>
      </c>
      <c r="N46" s="474"/>
      <c r="O46" s="476">
        <v>44958</v>
      </c>
      <c r="P46" s="475"/>
      <c r="Q46" s="474" t="s">
        <v>177</v>
      </c>
      <c r="R46" s="474"/>
      <c r="S46" s="356"/>
      <c r="V46" s="354"/>
    </row>
    <row r="47" spans="1:22">
      <c r="A47" s="346"/>
      <c r="B47" s="348"/>
      <c r="C47" s="349" t="s">
        <v>174</v>
      </c>
      <c r="D47" s="350" t="s">
        <v>86</v>
      </c>
      <c r="M47" s="474" t="s">
        <v>176</v>
      </c>
      <c r="N47" s="474"/>
      <c r="O47" s="476">
        <v>44958</v>
      </c>
      <c r="P47" s="475"/>
      <c r="Q47" s="474" t="s">
        <v>177</v>
      </c>
      <c r="R47" s="474"/>
      <c r="S47" s="356"/>
      <c r="V47" s="354"/>
    </row>
    <row r="48" spans="1:22">
      <c r="A48" s="346"/>
      <c r="B48" s="348"/>
      <c r="C48" s="349" t="s">
        <v>174</v>
      </c>
      <c r="D48" s="350" t="s">
        <v>87</v>
      </c>
      <c r="M48" s="474" t="s">
        <v>176</v>
      </c>
      <c r="N48" s="474"/>
      <c r="O48" s="476">
        <v>44958</v>
      </c>
      <c r="P48" s="475"/>
      <c r="Q48" s="474" t="s">
        <v>177</v>
      </c>
      <c r="R48" s="474"/>
      <c r="S48" s="356"/>
      <c r="V48" s="354"/>
    </row>
    <row r="49" spans="1:233" s="339" customFormat="1">
      <c r="A49" s="346"/>
      <c r="B49" s="348"/>
      <c r="C49" s="349" t="s">
        <v>174</v>
      </c>
      <c r="D49" s="351" t="s">
        <v>186</v>
      </c>
      <c r="E49" s="340"/>
      <c r="F49" s="340"/>
      <c r="G49" s="340"/>
      <c r="H49" s="340"/>
      <c r="I49" s="340"/>
      <c r="J49" s="340"/>
      <c r="K49" s="340"/>
      <c r="L49" s="340"/>
      <c r="M49" s="474" t="s">
        <v>176</v>
      </c>
      <c r="N49" s="474"/>
      <c r="O49" s="476">
        <v>44958</v>
      </c>
      <c r="P49" s="475"/>
      <c r="Q49" s="474" t="s">
        <v>177</v>
      </c>
      <c r="R49" s="474"/>
      <c r="S49" s="356"/>
      <c r="T49" s="340"/>
      <c r="U49" s="340"/>
      <c r="V49" s="354"/>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c r="CP49" s="340"/>
      <c r="CQ49" s="340"/>
      <c r="CR49" s="340"/>
      <c r="CS49" s="340"/>
      <c r="CT49" s="340"/>
      <c r="CU49" s="340"/>
      <c r="CV49" s="340"/>
      <c r="CW49" s="340"/>
      <c r="CX49" s="340"/>
      <c r="CY49" s="340"/>
      <c r="CZ49" s="340"/>
      <c r="DA49" s="340"/>
      <c r="DB49" s="340"/>
      <c r="DC49" s="340"/>
      <c r="DD49" s="340"/>
      <c r="DE49" s="340"/>
      <c r="DF49" s="340"/>
      <c r="DG49" s="340"/>
      <c r="DH49" s="340"/>
      <c r="DI49" s="340"/>
      <c r="DJ49" s="340"/>
      <c r="DK49" s="340"/>
      <c r="DL49" s="340"/>
      <c r="DM49" s="340"/>
      <c r="DN49" s="340"/>
      <c r="DO49" s="340"/>
      <c r="DP49" s="340"/>
      <c r="DQ49" s="340"/>
      <c r="DR49" s="340"/>
      <c r="DS49" s="340"/>
      <c r="DT49" s="340"/>
      <c r="DU49" s="340"/>
      <c r="DV49" s="340"/>
      <c r="DW49" s="340"/>
      <c r="DX49" s="340"/>
      <c r="DY49" s="340"/>
      <c r="DZ49" s="340"/>
      <c r="EA49" s="340"/>
      <c r="EB49" s="340"/>
      <c r="EC49" s="340"/>
      <c r="ED49" s="340"/>
      <c r="EE49" s="340"/>
      <c r="EF49" s="340"/>
      <c r="EG49" s="340"/>
      <c r="EH49" s="340"/>
      <c r="EI49" s="340"/>
      <c r="EJ49" s="340"/>
      <c r="EK49" s="340"/>
      <c r="EL49" s="340"/>
      <c r="EM49" s="340"/>
      <c r="EN49" s="340"/>
      <c r="EO49" s="340"/>
      <c r="EP49" s="340"/>
      <c r="EQ49" s="340"/>
      <c r="ER49" s="340"/>
      <c r="ES49" s="340"/>
      <c r="ET49" s="340"/>
      <c r="EU49" s="340"/>
      <c r="EV49" s="340"/>
      <c r="EW49" s="340"/>
      <c r="EX49" s="340"/>
      <c r="EY49" s="340"/>
      <c r="EZ49" s="340"/>
      <c r="FA49" s="340"/>
      <c r="FB49" s="340"/>
      <c r="FC49" s="340"/>
      <c r="FD49" s="340"/>
      <c r="FE49" s="340"/>
      <c r="FF49" s="340"/>
      <c r="FG49" s="340"/>
      <c r="FH49" s="340"/>
      <c r="FI49" s="340"/>
      <c r="FJ49" s="340"/>
      <c r="FK49" s="340"/>
      <c r="FL49" s="340"/>
      <c r="FM49" s="340"/>
      <c r="FN49" s="340"/>
      <c r="FO49" s="340"/>
      <c r="FP49" s="340"/>
      <c r="FQ49" s="340"/>
      <c r="FR49" s="340"/>
      <c r="FS49" s="340"/>
      <c r="FT49" s="340"/>
      <c r="FU49" s="340"/>
      <c r="FV49" s="340"/>
      <c r="FW49" s="340"/>
      <c r="FX49" s="340"/>
      <c r="FY49" s="340"/>
      <c r="FZ49" s="340"/>
      <c r="GA49" s="340"/>
      <c r="GB49" s="340"/>
      <c r="GC49" s="340"/>
      <c r="GD49" s="340"/>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0"/>
      <c r="HE49" s="340"/>
      <c r="HF49" s="340"/>
      <c r="HG49" s="340"/>
      <c r="HH49" s="340"/>
      <c r="HI49" s="340"/>
      <c r="HJ49" s="340"/>
      <c r="HK49" s="340"/>
      <c r="HL49" s="340"/>
      <c r="HM49" s="340"/>
      <c r="HN49" s="340"/>
      <c r="HO49" s="340"/>
      <c r="HP49" s="340"/>
      <c r="HQ49" s="340"/>
      <c r="HR49" s="340"/>
      <c r="HS49" s="340"/>
      <c r="HT49" s="340"/>
      <c r="HU49" s="340"/>
      <c r="HV49" s="340"/>
      <c r="HW49" s="340"/>
      <c r="HX49" s="340"/>
      <c r="HY49" s="340"/>
    </row>
    <row r="50" spans="1:233" s="339" customFormat="1">
      <c r="A50" s="346"/>
      <c r="B50" s="348"/>
      <c r="C50" s="349" t="s">
        <v>174</v>
      </c>
      <c r="D50" s="351" t="s">
        <v>89</v>
      </c>
      <c r="E50" s="340"/>
      <c r="F50" s="340"/>
      <c r="G50" s="340"/>
      <c r="H50" s="340"/>
      <c r="I50" s="340"/>
      <c r="J50" s="340"/>
      <c r="K50" s="340"/>
      <c r="L50" s="340"/>
      <c r="M50" s="474" t="s">
        <v>176</v>
      </c>
      <c r="N50" s="474"/>
      <c r="O50" s="476">
        <v>44958</v>
      </c>
      <c r="P50" s="475"/>
      <c r="Q50" s="474" t="s">
        <v>177</v>
      </c>
      <c r="R50" s="474"/>
      <c r="S50" s="356"/>
      <c r="T50" s="340"/>
      <c r="U50" s="340"/>
      <c r="V50" s="354"/>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0"/>
      <c r="HE50" s="340"/>
      <c r="HF50" s="340"/>
      <c r="HG50" s="340"/>
      <c r="HH50" s="340"/>
      <c r="HI50" s="340"/>
      <c r="HJ50" s="340"/>
      <c r="HK50" s="340"/>
      <c r="HL50" s="340"/>
      <c r="HM50" s="340"/>
      <c r="HN50" s="340"/>
      <c r="HO50" s="340"/>
      <c r="HP50" s="340"/>
      <c r="HQ50" s="340"/>
      <c r="HR50" s="340"/>
      <c r="HS50" s="340"/>
      <c r="HT50" s="340"/>
      <c r="HU50" s="340"/>
      <c r="HV50" s="340"/>
      <c r="HW50" s="340"/>
      <c r="HX50" s="340"/>
      <c r="HY50" s="340"/>
    </row>
    <row r="51" spans="1:233" s="339" customFormat="1">
      <c r="A51" s="346"/>
      <c r="B51" s="348"/>
      <c r="C51" s="349" t="s">
        <v>174</v>
      </c>
      <c r="D51" s="351" t="s">
        <v>90</v>
      </c>
      <c r="E51" s="340"/>
      <c r="F51" s="340"/>
      <c r="G51" s="340"/>
      <c r="H51" s="340"/>
      <c r="I51" s="340"/>
      <c r="J51" s="340"/>
      <c r="K51" s="340"/>
      <c r="L51" s="340"/>
      <c r="M51" s="474" t="s">
        <v>176</v>
      </c>
      <c r="N51" s="474"/>
      <c r="O51" s="476">
        <v>44958</v>
      </c>
      <c r="P51" s="475"/>
      <c r="Q51" s="474" t="s">
        <v>177</v>
      </c>
      <c r="R51" s="474"/>
      <c r="S51" s="356"/>
      <c r="T51" s="340"/>
      <c r="U51" s="340"/>
      <c r="V51" s="354"/>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0"/>
      <c r="HE51" s="340"/>
      <c r="HF51" s="340"/>
      <c r="HG51" s="340"/>
      <c r="HH51" s="340"/>
      <c r="HI51" s="340"/>
      <c r="HJ51" s="340"/>
      <c r="HK51" s="340"/>
      <c r="HL51" s="340"/>
      <c r="HM51" s="340"/>
      <c r="HN51" s="340"/>
      <c r="HO51" s="340"/>
      <c r="HP51" s="340"/>
      <c r="HQ51" s="340"/>
      <c r="HR51" s="340"/>
      <c r="HS51" s="340"/>
      <c r="HT51" s="340"/>
      <c r="HU51" s="340"/>
      <c r="HV51" s="340"/>
      <c r="HW51" s="340"/>
      <c r="HX51" s="340"/>
      <c r="HY51" s="340"/>
    </row>
    <row r="52" spans="1:233" s="339" customFormat="1">
      <c r="A52" s="346"/>
      <c r="B52" s="348"/>
      <c r="C52" s="349" t="s">
        <v>174</v>
      </c>
      <c r="D52" s="351" t="s">
        <v>91</v>
      </c>
      <c r="E52" s="340"/>
      <c r="F52" s="340"/>
      <c r="G52" s="340"/>
      <c r="H52" s="340"/>
      <c r="I52" s="340"/>
      <c r="J52" s="340"/>
      <c r="K52" s="340"/>
      <c r="L52" s="340"/>
      <c r="M52" s="474" t="s">
        <v>176</v>
      </c>
      <c r="N52" s="474"/>
      <c r="O52" s="476">
        <v>44958</v>
      </c>
      <c r="P52" s="475"/>
      <c r="Q52" s="474" t="s">
        <v>177</v>
      </c>
      <c r="R52" s="474"/>
      <c r="S52" s="356"/>
      <c r="T52" s="340"/>
      <c r="U52" s="340"/>
      <c r="V52" s="354"/>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c r="DJ52" s="340"/>
      <c r="DK52" s="340"/>
      <c r="DL52" s="340"/>
      <c r="DM52" s="340"/>
      <c r="DN52" s="340"/>
      <c r="DO52" s="340"/>
      <c r="DP52" s="340"/>
      <c r="DQ52" s="340"/>
      <c r="DR52" s="340"/>
      <c r="DS52" s="340"/>
      <c r="DT52" s="340"/>
      <c r="DU52" s="340"/>
      <c r="DV52" s="340"/>
      <c r="DW52" s="340"/>
      <c r="DX52" s="340"/>
      <c r="DY52" s="340"/>
      <c r="DZ52" s="340"/>
      <c r="EA52" s="340"/>
      <c r="EB52" s="340"/>
      <c r="EC52" s="340"/>
      <c r="ED52" s="340"/>
      <c r="EE52" s="340"/>
      <c r="EF52" s="340"/>
      <c r="EG52" s="340"/>
      <c r="EH52" s="340"/>
      <c r="EI52" s="340"/>
      <c r="EJ52" s="340"/>
      <c r="EK52" s="340"/>
      <c r="EL52" s="340"/>
      <c r="EM52" s="340"/>
      <c r="EN52" s="340"/>
      <c r="EO52" s="340"/>
      <c r="EP52" s="340"/>
      <c r="EQ52" s="340"/>
      <c r="ER52" s="340"/>
      <c r="ES52" s="340"/>
      <c r="ET52" s="340"/>
      <c r="EU52" s="340"/>
      <c r="EV52" s="340"/>
      <c r="EW52" s="340"/>
      <c r="EX52" s="340"/>
      <c r="EY52" s="340"/>
      <c r="EZ52" s="340"/>
      <c r="FA52" s="340"/>
      <c r="FB52" s="340"/>
      <c r="FC52" s="340"/>
      <c r="FD52" s="340"/>
      <c r="FE52" s="340"/>
      <c r="FF52" s="340"/>
      <c r="FG52" s="340"/>
      <c r="FH52" s="340"/>
      <c r="FI52" s="340"/>
      <c r="FJ52" s="340"/>
      <c r="FK52" s="340"/>
      <c r="FL52" s="340"/>
      <c r="FM52" s="340"/>
      <c r="FN52" s="340"/>
      <c r="FO52" s="340"/>
      <c r="FP52" s="340"/>
      <c r="FQ52" s="340"/>
      <c r="FR52" s="340"/>
      <c r="FS52" s="340"/>
      <c r="FT52" s="340"/>
      <c r="FU52" s="340"/>
      <c r="FV52" s="340"/>
      <c r="FW52" s="340"/>
      <c r="FX52" s="340"/>
      <c r="FY52" s="340"/>
      <c r="FZ52" s="340"/>
      <c r="GA52" s="340"/>
      <c r="GB52" s="340"/>
      <c r="GC52" s="340"/>
      <c r="GD52" s="340"/>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0"/>
      <c r="HE52" s="340"/>
      <c r="HF52" s="340"/>
      <c r="HG52" s="340"/>
      <c r="HH52" s="340"/>
      <c r="HI52" s="340"/>
      <c r="HJ52" s="340"/>
      <c r="HK52" s="340"/>
      <c r="HL52" s="340"/>
      <c r="HM52" s="340"/>
      <c r="HN52" s="340"/>
      <c r="HO52" s="340"/>
      <c r="HP52" s="340"/>
      <c r="HQ52" s="340"/>
      <c r="HR52" s="340"/>
      <c r="HS52" s="340"/>
      <c r="HT52" s="340"/>
      <c r="HU52" s="340"/>
      <c r="HV52" s="340"/>
      <c r="HW52" s="340"/>
      <c r="HX52" s="340"/>
      <c r="HY52" s="340"/>
    </row>
    <row r="53" spans="1:233">
      <c r="A53" s="346"/>
      <c r="B53" s="348"/>
      <c r="C53" s="349" t="s">
        <v>174</v>
      </c>
      <c r="D53" s="350" t="s">
        <v>92</v>
      </c>
      <c r="M53" s="474" t="s">
        <v>176</v>
      </c>
      <c r="N53" s="474"/>
      <c r="O53" s="476">
        <v>44958</v>
      </c>
      <c r="P53" s="475"/>
      <c r="Q53" s="474" t="s">
        <v>177</v>
      </c>
      <c r="R53" s="474"/>
      <c r="S53" s="356"/>
      <c r="V53" s="354"/>
    </row>
    <row r="54" spans="1:233">
      <c r="A54" s="346"/>
      <c r="B54" s="348"/>
      <c r="C54" s="349" t="s">
        <v>174</v>
      </c>
      <c r="D54" s="350" t="s">
        <v>93</v>
      </c>
      <c r="M54" s="474" t="s">
        <v>176</v>
      </c>
      <c r="N54" s="474"/>
      <c r="O54" s="476">
        <v>44958</v>
      </c>
      <c r="P54" s="475"/>
      <c r="Q54" s="474" t="s">
        <v>177</v>
      </c>
      <c r="R54" s="474"/>
      <c r="S54" s="356"/>
      <c r="V54" s="354"/>
    </row>
    <row r="55" spans="1:233">
      <c r="A55" s="346"/>
      <c r="B55" s="348"/>
      <c r="C55" s="349" t="s">
        <v>174</v>
      </c>
      <c r="D55" s="350" t="s">
        <v>94</v>
      </c>
      <c r="M55" s="474" t="s">
        <v>176</v>
      </c>
      <c r="N55" s="474"/>
      <c r="O55" s="476">
        <v>44958</v>
      </c>
      <c r="P55" s="475"/>
      <c r="Q55" s="474" t="s">
        <v>177</v>
      </c>
      <c r="R55" s="474"/>
      <c r="S55" s="356"/>
      <c r="V55" s="354"/>
    </row>
    <row r="56" spans="1:233">
      <c r="A56" s="346"/>
      <c r="B56" s="348"/>
      <c r="C56" s="349" t="s">
        <v>174</v>
      </c>
      <c r="D56" s="350" t="s">
        <v>95</v>
      </c>
      <c r="M56" s="474" t="s">
        <v>176</v>
      </c>
      <c r="N56" s="474"/>
      <c r="O56" s="476">
        <v>44958</v>
      </c>
      <c r="P56" s="475"/>
      <c r="Q56" s="474" t="s">
        <v>177</v>
      </c>
      <c r="R56" s="474"/>
      <c r="S56" s="356"/>
      <c r="V56" s="354"/>
    </row>
    <row r="57" spans="1:233">
      <c r="A57" s="346"/>
      <c r="B57" s="348"/>
      <c r="C57" s="349" t="s">
        <v>174</v>
      </c>
      <c r="D57" s="350" t="s">
        <v>187</v>
      </c>
      <c r="M57" s="474" t="s">
        <v>176</v>
      </c>
      <c r="N57" s="474"/>
      <c r="O57" s="476">
        <v>44958</v>
      </c>
      <c r="P57" s="475"/>
      <c r="Q57" s="474" t="s">
        <v>177</v>
      </c>
      <c r="R57" s="474"/>
      <c r="S57" s="356"/>
      <c r="V57" s="354"/>
    </row>
    <row r="58" spans="1:233">
      <c r="A58" s="346"/>
      <c r="B58" s="348"/>
      <c r="C58" s="349" t="s">
        <v>174</v>
      </c>
      <c r="D58" s="350" t="s">
        <v>188</v>
      </c>
      <c r="M58" s="474" t="s">
        <v>176</v>
      </c>
      <c r="N58" s="474"/>
      <c r="O58" s="476">
        <v>44958</v>
      </c>
      <c r="P58" s="475"/>
      <c r="Q58" s="474" t="s">
        <v>177</v>
      </c>
      <c r="R58" s="474"/>
      <c r="S58" s="356"/>
      <c r="V58" s="354"/>
    </row>
    <row r="59" spans="1:233">
      <c r="A59" s="346"/>
      <c r="B59" s="348"/>
      <c r="C59" s="349" t="s">
        <v>174</v>
      </c>
      <c r="D59" s="350" t="s">
        <v>97</v>
      </c>
      <c r="M59" s="474" t="s">
        <v>176</v>
      </c>
      <c r="N59" s="474"/>
      <c r="O59" s="476">
        <v>44958</v>
      </c>
      <c r="P59" s="475"/>
      <c r="Q59" s="474" t="s">
        <v>177</v>
      </c>
      <c r="R59" s="474"/>
      <c r="S59" s="356"/>
      <c r="V59" s="354"/>
    </row>
    <row r="60" spans="1:233">
      <c r="A60" s="346"/>
      <c r="B60" s="348"/>
      <c r="C60" s="349" t="s">
        <v>174</v>
      </c>
      <c r="D60" s="350" t="s">
        <v>98</v>
      </c>
      <c r="M60" s="474" t="s">
        <v>176</v>
      </c>
      <c r="N60" s="474"/>
      <c r="O60" s="476">
        <v>44958</v>
      </c>
      <c r="P60" s="475"/>
      <c r="Q60" s="474" t="s">
        <v>177</v>
      </c>
      <c r="R60" s="474"/>
      <c r="S60" s="356"/>
      <c r="V60" s="354"/>
    </row>
    <row r="61" spans="1:233">
      <c r="A61" s="346"/>
      <c r="B61" s="348"/>
      <c r="C61" s="349" t="s">
        <v>174</v>
      </c>
      <c r="D61" s="350" t="s">
        <v>99</v>
      </c>
      <c r="M61" s="474" t="s">
        <v>176</v>
      </c>
      <c r="N61" s="474"/>
      <c r="O61" s="476">
        <v>44958</v>
      </c>
      <c r="P61" s="475"/>
      <c r="Q61" s="474" t="s">
        <v>177</v>
      </c>
      <c r="R61" s="474"/>
      <c r="S61" s="356"/>
      <c r="V61" s="354"/>
    </row>
    <row r="62" spans="1:233">
      <c r="A62" s="346"/>
      <c r="B62" s="348"/>
      <c r="C62" s="349" t="s">
        <v>174</v>
      </c>
      <c r="D62" s="350" t="s">
        <v>100</v>
      </c>
      <c r="M62" s="474" t="s">
        <v>176</v>
      </c>
      <c r="N62" s="474"/>
      <c r="O62" s="476">
        <v>44958</v>
      </c>
      <c r="P62" s="475"/>
      <c r="Q62" s="474" t="s">
        <v>177</v>
      </c>
      <c r="R62" s="474"/>
      <c r="S62" s="356"/>
      <c r="V62" s="354"/>
    </row>
    <row r="63" spans="1:233">
      <c r="A63" s="346"/>
      <c r="B63" s="348"/>
      <c r="C63" s="349" t="s">
        <v>174</v>
      </c>
      <c r="D63" s="350" t="s">
        <v>101</v>
      </c>
      <c r="M63" s="474" t="s">
        <v>176</v>
      </c>
      <c r="N63" s="474"/>
      <c r="O63" s="476">
        <v>44958</v>
      </c>
      <c r="P63" s="475"/>
      <c r="Q63" s="474" t="s">
        <v>177</v>
      </c>
      <c r="R63" s="474"/>
      <c r="S63" s="356"/>
      <c r="V63" s="354"/>
    </row>
    <row r="64" spans="1:233">
      <c r="A64" s="346"/>
      <c r="B64" s="348"/>
      <c r="C64" s="349" t="s">
        <v>174</v>
      </c>
      <c r="D64" s="350" t="s">
        <v>102</v>
      </c>
      <c r="M64" s="474" t="s">
        <v>176</v>
      </c>
      <c r="N64" s="474"/>
      <c r="O64" s="476">
        <v>44958</v>
      </c>
      <c r="P64" s="475"/>
      <c r="Q64" s="474" t="s">
        <v>177</v>
      </c>
      <c r="R64" s="474"/>
      <c r="S64" s="356"/>
      <c r="V64" s="354"/>
    </row>
    <row r="65" spans="1:22">
      <c r="A65" s="346"/>
      <c r="B65" s="348"/>
      <c r="C65" s="349" t="s">
        <v>174</v>
      </c>
      <c r="D65" s="350" t="s">
        <v>189</v>
      </c>
      <c r="M65" s="474" t="s">
        <v>176</v>
      </c>
      <c r="N65" s="474"/>
      <c r="O65" s="476">
        <v>44958</v>
      </c>
      <c r="P65" s="475"/>
      <c r="Q65" s="474" t="s">
        <v>177</v>
      </c>
      <c r="R65" s="474"/>
      <c r="S65" s="356"/>
      <c r="V65" s="354"/>
    </row>
    <row r="66" spans="1:22">
      <c r="A66" s="346"/>
      <c r="B66" s="348"/>
      <c r="C66" s="349" t="s">
        <v>174</v>
      </c>
      <c r="D66" s="350" t="s">
        <v>104</v>
      </c>
      <c r="M66" s="474" t="s">
        <v>176</v>
      </c>
      <c r="N66" s="474"/>
      <c r="O66" s="476">
        <v>44958</v>
      </c>
      <c r="P66" s="475"/>
      <c r="Q66" s="474" t="s">
        <v>177</v>
      </c>
      <c r="R66" s="474"/>
      <c r="S66" s="356"/>
      <c r="V66" s="354"/>
    </row>
    <row r="67" spans="1:22">
      <c r="A67" s="346"/>
      <c r="B67" s="348"/>
      <c r="C67" s="349" t="s">
        <v>174</v>
      </c>
      <c r="D67" s="350" t="s">
        <v>105</v>
      </c>
      <c r="M67" s="474" t="s">
        <v>176</v>
      </c>
      <c r="N67" s="474"/>
      <c r="O67" s="476">
        <v>44958</v>
      </c>
      <c r="P67" s="475"/>
      <c r="Q67" s="474" t="s">
        <v>177</v>
      </c>
      <c r="R67" s="474"/>
      <c r="S67" s="356"/>
      <c r="V67" s="354"/>
    </row>
    <row r="68" spans="1:22">
      <c r="A68" s="346"/>
      <c r="B68" s="348"/>
      <c r="C68" s="349" t="s">
        <v>174</v>
      </c>
      <c r="D68" s="350" t="s">
        <v>106</v>
      </c>
      <c r="M68" s="474" t="s">
        <v>176</v>
      </c>
      <c r="N68" s="474"/>
      <c r="O68" s="476">
        <v>44958</v>
      </c>
      <c r="P68" s="475"/>
      <c r="Q68" s="474" t="s">
        <v>177</v>
      </c>
      <c r="R68" s="474"/>
      <c r="S68" s="356"/>
      <c r="V68" s="354"/>
    </row>
    <row r="69" spans="1:22">
      <c r="A69" s="346"/>
      <c r="B69" s="348"/>
      <c r="C69" s="349" t="s">
        <v>174</v>
      </c>
      <c r="D69" s="350" t="s">
        <v>107</v>
      </c>
      <c r="M69" s="474" t="s">
        <v>176</v>
      </c>
      <c r="N69" s="474"/>
      <c r="O69" s="476">
        <v>44958</v>
      </c>
      <c r="P69" s="475"/>
      <c r="Q69" s="474" t="s">
        <v>177</v>
      </c>
      <c r="R69" s="474"/>
      <c r="S69" s="356"/>
      <c r="V69" s="354"/>
    </row>
    <row r="70" spans="1:22">
      <c r="A70" s="346"/>
      <c r="B70" s="348"/>
      <c r="C70" s="349" t="s">
        <v>174</v>
      </c>
      <c r="D70" s="350" t="s">
        <v>108</v>
      </c>
      <c r="M70" s="474" t="s">
        <v>176</v>
      </c>
      <c r="N70" s="474"/>
      <c r="O70" s="476">
        <v>44958</v>
      </c>
      <c r="P70" s="475"/>
      <c r="Q70" s="474" t="s">
        <v>177</v>
      </c>
      <c r="R70" s="474"/>
      <c r="S70" s="356"/>
      <c r="V70" s="354"/>
    </row>
    <row r="71" spans="1:22">
      <c r="A71" s="346"/>
      <c r="B71" s="348"/>
      <c r="C71" s="349" t="s">
        <v>174</v>
      </c>
      <c r="D71" s="350" t="s">
        <v>110</v>
      </c>
      <c r="M71" s="474" t="s">
        <v>176</v>
      </c>
      <c r="N71" s="474"/>
      <c r="O71" s="476">
        <v>44958</v>
      </c>
      <c r="P71" s="475"/>
      <c r="Q71" s="474" t="s">
        <v>177</v>
      </c>
      <c r="R71" s="474"/>
      <c r="S71" s="356"/>
      <c r="V71" s="354"/>
    </row>
    <row r="72" spans="1:22">
      <c r="A72" s="346"/>
      <c r="B72" s="348"/>
      <c r="C72" s="349" t="s">
        <v>174</v>
      </c>
      <c r="D72" s="350" t="s">
        <v>111</v>
      </c>
      <c r="M72" s="474" t="s">
        <v>176</v>
      </c>
      <c r="N72" s="474"/>
      <c r="O72" s="476">
        <v>44958</v>
      </c>
      <c r="P72" s="475"/>
      <c r="Q72" s="474" t="s">
        <v>177</v>
      </c>
      <c r="R72" s="474"/>
      <c r="S72" s="356"/>
      <c r="V72" s="354"/>
    </row>
    <row r="73" spans="1:22">
      <c r="A73" s="346"/>
      <c r="B73" s="348"/>
      <c r="C73" s="349" t="s">
        <v>174</v>
      </c>
      <c r="D73" s="350" t="s">
        <v>112</v>
      </c>
      <c r="M73" s="474" t="s">
        <v>176</v>
      </c>
      <c r="N73" s="474"/>
      <c r="O73" s="476">
        <v>44958</v>
      </c>
      <c r="P73" s="475"/>
      <c r="Q73" s="474" t="s">
        <v>177</v>
      </c>
      <c r="R73" s="474"/>
      <c r="S73" s="356"/>
      <c r="V73" s="354"/>
    </row>
    <row r="74" spans="1:22">
      <c r="A74" s="346"/>
      <c r="B74" s="348"/>
      <c r="C74" s="349" t="s">
        <v>174</v>
      </c>
      <c r="D74" s="350" t="s">
        <v>190</v>
      </c>
      <c r="M74" s="474" t="s">
        <v>176</v>
      </c>
      <c r="N74" s="474"/>
      <c r="O74" s="476">
        <v>44958</v>
      </c>
      <c r="P74" s="475"/>
      <c r="Q74" s="474" t="s">
        <v>177</v>
      </c>
      <c r="R74" s="474"/>
      <c r="S74" s="356"/>
      <c r="V74" s="354"/>
    </row>
    <row r="75" spans="1:22">
      <c r="A75" s="346"/>
      <c r="B75" s="348"/>
      <c r="C75" s="349" t="s">
        <v>174</v>
      </c>
      <c r="D75" s="350" t="s">
        <v>34</v>
      </c>
      <c r="M75" s="474" t="s">
        <v>176</v>
      </c>
      <c r="N75" s="474"/>
      <c r="O75" s="476">
        <v>44958</v>
      </c>
      <c r="P75" s="475"/>
      <c r="Q75" s="474" t="s">
        <v>177</v>
      </c>
      <c r="R75" s="474"/>
      <c r="S75" s="356"/>
      <c r="V75" s="354"/>
    </row>
    <row r="76" spans="1:22">
      <c r="A76" s="346"/>
      <c r="B76" s="348"/>
      <c r="C76" s="349" t="s">
        <v>174</v>
      </c>
      <c r="D76" s="350" t="s">
        <v>36</v>
      </c>
      <c r="M76" s="474" t="s">
        <v>176</v>
      </c>
      <c r="N76" s="474"/>
      <c r="O76" s="476">
        <v>44958</v>
      </c>
      <c r="P76" s="475"/>
      <c r="Q76" s="474" t="s">
        <v>177</v>
      </c>
      <c r="R76" s="474"/>
      <c r="S76" s="356"/>
      <c r="V76" s="354"/>
    </row>
    <row r="77" spans="1:22">
      <c r="A77" s="346"/>
      <c r="B77" s="348"/>
      <c r="C77" s="349" t="s">
        <v>174</v>
      </c>
      <c r="D77" s="350" t="s">
        <v>38</v>
      </c>
      <c r="M77" s="474" t="s">
        <v>176</v>
      </c>
      <c r="N77" s="474"/>
      <c r="O77" s="476">
        <v>44958</v>
      </c>
      <c r="P77" s="475"/>
      <c r="Q77" s="474" t="s">
        <v>177</v>
      </c>
      <c r="R77" s="474"/>
      <c r="S77" s="356"/>
      <c r="V77" s="354"/>
    </row>
    <row r="78" spans="1:22">
      <c r="A78" s="346"/>
      <c r="B78" s="348"/>
      <c r="C78" s="349" t="s">
        <v>174</v>
      </c>
      <c r="D78" s="350" t="s">
        <v>41</v>
      </c>
      <c r="M78" s="474" t="s">
        <v>176</v>
      </c>
      <c r="N78" s="474"/>
      <c r="O78" s="476">
        <v>44958</v>
      </c>
      <c r="P78" s="475"/>
      <c r="Q78" s="474" t="s">
        <v>177</v>
      </c>
      <c r="R78" s="474"/>
      <c r="S78" s="356"/>
      <c r="V78" s="354"/>
    </row>
    <row r="79" spans="1:22">
      <c r="A79" s="346"/>
      <c r="B79" s="348"/>
      <c r="C79" s="349" t="s">
        <v>174</v>
      </c>
      <c r="D79" s="350" t="s">
        <v>43</v>
      </c>
      <c r="M79" s="474" t="s">
        <v>176</v>
      </c>
      <c r="N79" s="474"/>
      <c r="O79" s="476">
        <v>44958</v>
      </c>
      <c r="P79" s="475"/>
      <c r="Q79" s="474" t="s">
        <v>177</v>
      </c>
      <c r="R79" s="474"/>
      <c r="S79" s="356"/>
      <c r="V79" s="354"/>
    </row>
    <row r="80" spans="1:22">
      <c r="A80" s="346"/>
      <c r="B80" s="348"/>
      <c r="C80" s="349" t="s">
        <v>174</v>
      </c>
      <c r="D80" s="350" t="s">
        <v>191</v>
      </c>
      <c r="M80" s="474" t="s">
        <v>176</v>
      </c>
      <c r="N80" s="474"/>
      <c r="O80" s="476">
        <v>44958</v>
      </c>
      <c r="P80" s="475"/>
      <c r="Q80" s="474" t="s">
        <v>177</v>
      </c>
      <c r="R80" s="474"/>
      <c r="S80" s="356"/>
      <c r="V80" s="354"/>
    </row>
    <row r="81" spans="1:22">
      <c r="A81" s="346"/>
      <c r="B81" s="348"/>
      <c r="C81" s="349" t="s">
        <v>174</v>
      </c>
      <c r="D81" s="350" t="s">
        <v>47</v>
      </c>
      <c r="M81" s="474" t="s">
        <v>176</v>
      </c>
      <c r="N81" s="474"/>
      <c r="O81" s="476">
        <v>44958</v>
      </c>
      <c r="P81" s="475"/>
      <c r="Q81" s="474" t="s">
        <v>177</v>
      </c>
      <c r="R81" s="474"/>
      <c r="S81" s="356"/>
      <c r="V81" s="354"/>
    </row>
    <row r="82" spans="1:22">
      <c r="A82" s="346"/>
      <c r="B82" s="348"/>
      <c r="C82" s="349" t="s">
        <v>174</v>
      </c>
      <c r="D82" s="350" t="s">
        <v>49</v>
      </c>
      <c r="M82" s="474" t="s">
        <v>176</v>
      </c>
      <c r="N82" s="474"/>
      <c r="O82" s="476">
        <v>44958</v>
      </c>
      <c r="P82" s="475"/>
      <c r="Q82" s="474" t="s">
        <v>177</v>
      </c>
      <c r="R82" s="474"/>
      <c r="S82" s="356"/>
      <c r="V82" s="354"/>
    </row>
    <row r="83" spans="1:22">
      <c r="A83" s="346"/>
      <c r="B83" s="348"/>
      <c r="C83" s="349" t="s">
        <v>174</v>
      </c>
      <c r="D83" s="350" t="s">
        <v>192</v>
      </c>
      <c r="M83" s="474" t="s">
        <v>176</v>
      </c>
      <c r="N83" s="474"/>
      <c r="O83" s="476">
        <v>44958</v>
      </c>
      <c r="P83" s="475"/>
      <c r="Q83" s="474" t="s">
        <v>177</v>
      </c>
      <c r="R83" s="474"/>
      <c r="S83" s="356"/>
      <c r="V83" s="354"/>
    </row>
    <row r="84" spans="1:22">
      <c r="A84" s="346"/>
      <c r="B84" s="348"/>
      <c r="C84" s="349" t="s">
        <v>174</v>
      </c>
      <c r="D84" s="350" t="s">
        <v>53</v>
      </c>
      <c r="M84" s="474" t="s">
        <v>176</v>
      </c>
      <c r="N84" s="474"/>
      <c r="O84" s="476">
        <v>44958</v>
      </c>
      <c r="P84" s="475"/>
      <c r="Q84" s="474" t="s">
        <v>177</v>
      </c>
      <c r="R84" s="474"/>
      <c r="S84" s="356"/>
      <c r="V84" s="354"/>
    </row>
    <row r="85" spans="1:22">
      <c r="A85" s="346"/>
      <c r="B85" s="348"/>
      <c r="C85" s="349" t="s">
        <v>174</v>
      </c>
      <c r="D85" s="350" t="s">
        <v>55</v>
      </c>
      <c r="M85" s="474" t="s">
        <v>176</v>
      </c>
      <c r="N85" s="474"/>
      <c r="O85" s="476">
        <v>44958</v>
      </c>
      <c r="P85" s="475"/>
      <c r="Q85" s="474" t="s">
        <v>177</v>
      </c>
      <c r="R85" s="474"/>
      <c r="S85" s="356"/>
      <c r="V85" s="354"/>
    </row>
    <row r="86" spans="1:22">
      <c r="A86" s="346"/>
      <c r="B86" s="348"/>
      <c r="C86" s="349" t="s">
        <v>174</v>
      </c>
      <c r="D86" s="350" t="s">
        <v>57</v>
      </c>
      <c r="M86" s="474" t="s">
        <v>176</v>
      </c>
      <c r="N86" s="474"/>
      <c r="O86" s="476">
        <v>44958</v>
      </c>
      <c r="P86" s="475"/>
      <c r="Q86" s="474" t="s">
        <v>177</v>
      </c>
      <c r="R86" s="474"/>
      <c r="S86" s="356"/>
      <c r="V86" s="354"/>
    </row>
    <row r="87" spans="1:22">
      <c r="A87" s="346"/>
      <c r="B87" s="348"/>
      <c r="C87" s="349" t="s">
        <v>174</v>
      </c>
      <c r="D87" s="350" t="s">
        <v>193</v>
      </c>
      <c r="M87" s="474" t="s">
        <v>176</v>
      </c>
      <c r="N87" s="474"/>
      <c r="O87" s="476">
        <v>44958</v>
      </c>
      <c r="P87" s="475"/>
      <c r="Q87" s="474" t="s">
        <v>177</v>
      </c>
      <c r="R87" s="474"/>
      <c r="S87" s="356"/>
      <c r="V87" s="354"/>
    </row>
    <row r="88" spans="1:22">
      <c r="A88" s="346"/>
      <c r="B88" s="348"/>
      <c r="C88" s="349" t="s">
        <v>174</v>
      </c>
      <c r="D88" s="350" t="s">
        <v>63</v>
      </c>
      <c r="M88" s="474" t="s">
        <v>176</v>
      </c>
      <c r="N88" s="474"/>
      <c r="O88" s="476">
        <v>44958</v>
      </c>
      <c r="P88" s="475"/>
      <c r="Q88" s="474" t="s">
        <v>177</v>
      </c>
      <c r="R88" s="474"/>
      <c r="S88" s="356"/>
      <c r="V88" s="354"/>
    </row>
    <row r="89" spans="1:22">
      <c r="A89" s="346"/>
      <c r="B89" s="348"/>
      <c r="C89" s="349" t="s">
        <v>174</v>
      </c>
      <c r="D89" s="350" t="s">
        <v>65</v>
      </c>
      <c r="M89" s="474" t="s">
        <v>176</v>
      </c>
      <c r="N89" s="474"/>
      <c r="O89" s="476">
        <v>44958</v>
      </c>
      <c r="P89" s="475"/>
      <c r="Q89" s="474" t="s">
        <v>177</v>
      </c>
      <c r="R89" s="474"/>
      <c r="S89" s="356"/>
      <c r="V89" s="354"/>
    </row>
    <row r="90" spans="1:22">
      <c r="A90" s="346"/>
      <c r="B90" s="348"/>
      <c r="C90" s="349" t="s">
        <v>174</v>
      </c>
      <c r="D90" s="350" t="s">
        <v>67</v>
      </c>
      <c r="M90" s="474" t="s">
        <v>176</v>
      </c>
      <c r="N90" s="474"/>
      <c r="O90" s="476">
        <v>44958</v>
      </c>
      <c r="P90" s="475"/>
      <c r="Q90" s="474" t="s">
        <v>177</v>
      </c>
      <c r="R90" s="474"/>
      <c r="S90" s="356"/>
      <c r="V90" s="354"/>
    </row>
    <row r="91" spans="1:22">
      <c r="A91" s="346"/>
      <c r="B91" s="348"/>
      <c r="C91" s="349" t="s">
        <v>174</v>
      </c>
      <c r="D91" s="350" t="s">
        <v>69</v>
      </c>
      <c r="M91" s="474" t="s">
        <v>176</v>
      </c>
      <c r="N91" s="474"/>
      <c r="O91" s="476">
        <v>44958</v>
      </c>
      <c r="P91" s="475"/>
      <c r="Q91" s="474" t="s">
        <v>177</v>
      </c>
      <c r="R91" s="474"/>
      <c r="S91" s="356"/>
      <c r="V91" s="354"/>
    </row>
    <row r="92" spans="1:22">
      <c r="A92" s="346"/>
      <c r="B92" s="348"/>
      <c r="C92" s="349" t="s">
        <v>174</v>
      </c>
      <c r="D92" s="350" t="s">
        <v>71</v>
      </c>
      <c r="M92" s="474" t="s">
        <v>176</v>
      </c>
      <c r="N92" s="474"/>
      <c r="O92" s="476">
        <v>44958</v>
      </c>
      <c r="P92" s="475"/>
      <c r="Q92" s="474" t="s">
        <v>177</v>
      </c>
      <c r="R92" s="474"/>
      <c r="S92" s="356"/>
      <c r="V92" s="354"/>
    </row>
    <row r="93" spans="1:22">
      <c r="A93" s="346"/>
      <c r="B93" s="348"/>
      <c r="C93" s="349" t="s">
        <v>174</v>
      </c>
      <c r="D93" s="350" t="s">
        <v>73</v>
      </c>
      <c r="M93" s="474" t="s">
        <v>176</v>
      </c>
      <c r="N93" s="474"/>
      <c r="O93" s="476">
        <v>44958</v>
      </c>
      <c r="P93" s="475"/>
      <c r="Q93" s="474" t="s">
        <v>177</v>
      </c>
      <c r="R93" s="474"/>
      <c r="S93" s="356"/>
      <c r="V93" s="354"/>
    </row>
    <row r="94" spans="1:22">
      <c r="A94" s="346"/>
      <c r="B94" s="348"/>
      <c r="C94" s="349" t="s">
        <v>174</v>
      </c>
      <c r="D94" s="350" t="s">
        <v>75</v>
      </c>
      <c r="M94" s="474" t="s">
        <v>176</v>
      </c>
      <c r="N94" s="474"/>
      <c r="O94" s="476">
        <v>44958</v>
      </c>
      <c r="P94" s="475"/>
      <c r="Q94" s="474" t="s">
        <v>177</v>
      </c>
      <c r="R94" s="474"/>
      <c r="S94" s="356"/>
      <c r="V94" s="354"/>
    </row>
    <row r="95" spans="1:22">
      <c r="A95" s="346"/>
      <c r="M95" s="364"/>
      <c r="N95" s="364"/>
      <c r="O95" s="364"/>
      <c r="P95" s="365"/>
      <c r="Q95" s="364"/>
      <c r="R95" s="364"/>
      <c r="S95" s="356"/>
      <c r="V95" s="354"/>
    </row>
    <row r="96" spans="1:22">
      <c r="A96" s="346"/>
      <c r="M96" s="353"/>
      <c r="N96" s="353"/>
      <c r="O96" s="353"/>
      <c r="P96" s="353"/>
      <c r="Q96" s="353"/>
      <c r="R96" s="353"/>
      <c r="S96" s="356"/>
      <c r="V96" s="354"/>
    </row>
    <row r="97" spans="1:22">
      <c r="A97" s="346"/>
      <c r="S97" s="356"/>
      <c r="V97" s="354"/>
    </row>
    <row r="98" spans="1:22">
      <c r="A98" s="346"/>
      <c r="S98" s="356"/>
      <c r="V98" s="354"/>
    </row>
    <row r="99" spans="1:22">
      <c r="A99" s="346"/>
      <c r="S99" s="356"/>
      <c r="V99" s="354"/>
    </row>
    <row r="100" spans="1:22">
      <c r="A100" s="361"/>
      <c r="B100" s="362"/>
      <c r="C100" s="362"/>
      <c r="D100" s="362"/>
      <c r="E100" s="362"/>
      <c r="F100" s="362"/>
      <c r="G100" s="362"/>
      <c r="H100" s="362"/>
      <c r="I100" s="362"/>
      <c r="J100" s="362"/>
      <c r="K100" s="362"/>
      <c r="L100" s="362"/>
      <c r="M100" s="362"/>
      <c r="N100" s="362"/>
      <c r="O100" s="362"/>
      <c r="P100" s="362"/>
      <c r="Q100" s="362"/>
      <c r="R100" s="362"/>
      <c r="S100" s="366"/>
      <c r="V100" s="354"/>
    </row>
    <row r="101" spans="1:22" hidden="1">
      <c r="B101" s="340" t="s">
        <v>194</v>
      </c>
    </row>
    <row r="102" spans="1:22" hidden="1"/>
    <row r="103" spans="1:22" hidden="1"/>
    <row r="104" spans="1:22" hidden="1">
      <c r="A104" s="347" t="s">
        <v>165</v>
      </c>
    </row>
    <row r="105" spans="1:22" hidden="1">
      <c r="A105" s="347" t="s">
        <v>195</v>
      </c>
    </row>
    <row r="106" spans="1:22" hidden="1"/>
    <row r="107" spans="1:22" hidden="1"/>
    <row r="108" spans="1:22" hidden="1"/>
    <row r="109" spans="1:22" hidden="1">
      <c r="A109" s="363" t="s">
        <v>174</v>
      </c>
    </row>
    <row r="110" spans="1:22" hidden="1">
      <c r="A110" s="226"/>
    </row>
    <row r="111" spans="1:22" hidden="1">
      <c r="A111" s="363" t="s">
        <v>196</v>
      </c>
    </row>
    <row r="112" spans="1:22" hidden="1">
      <c r="A112" s="363" t="s">
        <v>197</v>
      </c>
    </row>
    <row r="113" spans="1:1" hidden="1">
      <c r="A113" s="363" t="s">
        <v>198</v>
      </c>
    </row>
    <row r="114" spans="1:1" hidden="1">
      <c r="A114" s="363" t="s">
        <v>199</v>
      </c>
    </row>
    <row r="115" spans="1:1" hidden="1">
      <c r="A115" s="363" t="s">
        <v>200</v>
      </c>
    </row>
    <row r="116" spans="1:1" hidden="1">
      <c r="A116" s="363" t="s">
        <v>201</v>
      </c>
    </row>
    <row r="117" spans="1:1" hidden="1">
      <c r="A117" s="363" t="s">
        <v>202</v>
      </c>
    </row>
    <row r="118" spans="1:1" hidden="1">
      <c r="A118" s="363" t="s">
        <v>203</v>
      </c>
    </row>
    <row r="119" spans="1:1" hidden="1">
      <c r="A119" s="363"/>
    </row>
    <row r="120" spans="1:1" hidden="1">
      <c r="A120" s="226"/>
    </row>
    <row r="121" spans="1:1" hidden="1">
      <c r="A121" s="363" t="s">
        <v>204</v>
      </c>
    </row>
    <row r="122" spans="1:1" hidden="1">
      <c r="A122" s="363" t="s">
        <v>205</v>
      </c>
    </row>
    <row r="123" spans="1:1" hidden="1">
      <c r="A123" s="363" t="s">
        <v>203</v>
      </c>
    </row>
    <row r="124" spans="1:1" hidden="1">
      <c r="A124" s="363" t="s">
        <v>206</v>
      </c>
    </row>
    <row r="125" spans="1:1" hidden="1">
      <c r="A125" s="363" t="s">
        <v>207</v>
      </c>
    </row>
    <row r="126" spans="1:1" hidden="1">
      <c r="A126" s="363" t="s">
        <v>208</v>
      </c>
    </row>
    <row r="127" spans="1:1" hidden="1">
      <c r="A127" s="363" t="s">
        <v>209</v>
      </c>
    </row>
    <row r="128" spans="1:1" hidden="1">
      <c r="A128" s="363"/>
    </row>
    <row r="129" spans="1:1" hidden="1">
      <c r="A129" s="363"/>
    </row>
    <row r="130" spans="1:1" hidden="1">
      <c r="A130" s="363"/>
    </row>
    <row r="131" spans="1:1" hidden="1">
      <c r="A131" s="363"/>
    </row>
    <row r="132" spans="1:1" hidden="1">
      <c r="A132" s="363" t="s">
        <v>210</v>
      </c>
    </row>
    <row r="133" spans="1:1" hidden="1">
      <c r="A133" s="363" t="s">
        <v>211</v>
      </c>
    </row>
    <row r="134" spans="1:1" hidden="1">
      <c r="A134" s="363" t="s">
        <v>212</v>
      </c>
    </row>
    <row r="135" spans="1:1" hidden="1">
      <c r="A135" s="363" t="s">
        <v>213</v>
      </c>
    </row>
    <row r="136" spans="1:1" hidden="1">
      <c r="A136" s="363" t="s">
        <v>214</v>
      </c>
    </row>
    <row r="137" spans="1:1" hidden="1">
      <c r="A137" s="363" t="s">
        <v>215</v>
      </c>
    </row>
    <row r="138" spans="1:1" hidden="1">
      <c r="A138" s="363" t="s">
        <v>216</v>
      </c>
    </row>
    <row r="139" spans="1:1" hidden="1">
      <c r="A139" s="363" t="s">
        <v>217</v>
      </c>
    </row>
    <row r="140" spans="1:1" hidden="1">
      <c r="A140" s="363" t="s">
        <v>218</v>
      </c>
    </row>
    <row r="141" spans="1:1" hidden="1">
      <c r="A141" s="363" t="s">
        <v>209</v>
      </c>
    </row>
    <row r="142" spans="1:1" hidden="1">
      <c r="A142" s="55" t="s">
        <v>203</v>
      </c>
    </row>
    <row r="143" spans="1:1" hidden="1">
      <c r="A143" s="363" t="s">
        <v>219</v>
      </c>
    </row>
    <row r="144" spans="1:1" hidden="1">
      <c r="A144" s="363" t="s">
        <v>220</v>
      </c>
    </row>
    <row r="145" spans="1:1" hidden="1">
      <c r="A145" s="363" t="s">
        <v>221</v>
      </c>
    </row>
    <row r="146" spans="1:1" hidden="1">
      <c r="A146" s="363" t="s">
        <v>212</v>
      </c>
    </row>
    <row r="147" spans="1:1" hidden="1">
      <c r="A147" s="363" t="s">
        <v>218</v>
      </c>
    </row>
    <row r="148" spans="1:1" hidden="1">
      <c r="A148" s="363" t="s">
        <v>203</v>
      </c>
    </row>
    <row r="149" spans="1:1" hidden="1">
      <c r="A149" s="363" t="s">
        <v>222</v>
      </c>
    </row>
    <row r="150" spans="1:1" hidden="1">
      <c r="A150" s="363" t="s">
        <v>210</v>
      </c>
    </row>
    <row r="151" spans="1:1" hidden="1">
      <c r="A151" s="363" t="s">
        <v>223</v>
      </c>
    </row>
    <row r="152" spans="1:1" hidden="1">
      <c r="A152" s="363" t="s">
        <v>224</v>
      </c>
    </row>
    <row r="153" spans="1:1" hidden="1">
      <c r="A153" s="363" t="s">
        <v>203</v>
      </c>
    </row>
    <row r="154" spans="1:1" hidden="1">
      <c r="A154" s="363" t="s">
        <v>225</v>
      </c>
    </row>
    <row r="155" spans="1:1" hidden="1">
      <c r="A155" s="363" t="s">
        <v>226</v>
      </c>
    </row>
    <row r="156" spans="1:1" hidden="1">
      <c r="A156" s="363" t="s">
        <v>227</v>
      </c>
    </row>
    <row r="157" spans="1:1" hidden="1">
      <c r="A157" s="363" t="s">
        <v>228</v>
      </c>
    </row>
    <row r="158" spans="1:1" hidden="1">
      <c r="A158" s="363" t="s">
        <v>199</v>
      </c>
    </row>
    <row r="159" spans="1:1" hidden="1">
      <c r="A159" s="363" t="s">
        <v>229</v>
      </c>
    </row>
    <row r="160" spans="1:1" hidden="1">
      <c r="A160" s="55" t="s">
        <v>194</v>
      </c>
    </row>
    <row r="161" spans="1:1" hidden="1">
      <c r="A161" s="55"/>
    </row>
    <row r="162" spans="1:1" hidden="1">
      <c r="A162" s="363" t="s">
        <v>197</v>
      </c>
    </row>
    <row r="163" spans="1:1" hidden="1">
      <c r="A163" s="363" t="s">
        <v>198</v>
      </c>
    </row>
    <row r="164" spans="1:1" hidden="1">
      <c r="A164" s="363" t="s">
        <v>199</v>
      </c>
    </row>
    <row r="165" spans="1:1" hidden="1">
      <c r="A165" s="363" t="s">
        <v>230</v>
      </c>
    </row>
    <row r="166" spans="1:1" hidden="1">
      <c r="A166" s="363" t="s">
        <v>231</v>
      </c>
    </row>
    <row r="167" spans="1:1" hidden="1">
      <c r="A167" s="363" t="s">
        <v>225</v>
      </c>
    </row>
    <row r="168" spans="1:1" ht="16">
      <c r="A168" s="367"/>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sheetData>
  <autoFilter ref="B9:S94" xr:uid="{00000000-0009-0000-0000-000003000000}"/>
  <mergeCells count="260">
    <mergeCell ref="M93:N93"/>
    <mergeCell ref="O93:P93"/>
    <mergeCell ref="Q93:R93"/>
    <mergeCell ref="M94:N94"/>
    <mergeCell ref="O94:P94"/>
    <mergeCell ref="Q94:R94"/>
    <mergeCell ref="M90:N90"/>
    <mergeCell ref="O90:P90"/>
    <mergeCell ref="Q90:R90"/>
    <mergeCell ref="M91:N91"/>
    <mergeCell ref="O91:P91"/>
    <mergeCell ref="Q91:R91"/>
    <mergeCell ref="M92:N92"/>
    <mergeCell ref="O92:P92"/>
    <mergeCell ref="Q92:R92"/>
    <mergeCell ref="M87:N87"/>
    <mergeCell ref="O87:P87"/>
    <mergeCell ref="Q87:R87"/>
    <mergeCell ref="M88:N88"/>
    <mergeCell ref="O88:P88"/>
    <mergeCell ref="Q88:R88"/>
    <mergeCell ref="M89:N89"/>
    <mergeCell ref="O89:P89"/>
    <mergeCell ref="Q89:R89"/>
    <mergeCell ref="M84:N84"/>
    <mergeCell ref="O84:P84"/>
    <mergeCell ref="Q84:R84"/>
    <mergeCell ref="M85:N85"/>
    <mergeCell ref="O85:P85"/>
    <mergeCell ref="Q85:R85"/>
    <mergeCell ref="M86:N86"/>
    <mergeCell ref="O86:P86"/>
    <mergeCell ref="Q86:R86"/>
    <mergeCell ref="M81:N81"/>
    <mergeCell ref="O81:P81"/>
    <mergeCell ref="Q81:R81"/>
    <mergeCell ref="M82:N82"/>
    <mergeCell ref="O82:P82"/>
    <mergeCell ref="Q82:R82"/>
    <mergeCell ref="M83:N83"/>
    <mergeCell ref="O83:P83"/>
    <mergeCell ref="Q83:R83"/>
    <mergeCell ref="M78:N78"/>
    <mergeCell ref="O78:P78"/>
    <mergeCell ref="Q78:R78"/>
    <mergeCell ref="M79:N79"/>
    <mergeCell ref="O79:P79"/>
    <mergeCell ref="Q79:R79"/>
    <mergeCell ref="M80:N80"/>
    <mergeCell ref="O80:P80"/>
    <mergeCell ref="Q80:R80"/>
    <mergeCell ref="M75:N75"/>
    <mergeCell ref="O75:P75"/>
    <mergeCell ref="Q75:R75"/>
    <mergeCell ref="M76:N76"/>
    <mergeCell ref="O76:P76"/>
    <mergeCell ref="Q76:R76"/>
    <mergeCell ref="M77:N77"/>
    <mergeCell ref="O77:P77"/>
    <mergeCell ref="Q77:R77"/>
    <mergeCell ref="M72:N72"/>
    <mergeCell ref="O72:P72"/>
    <mergeCell ref="Q72:R72"/>
    <mergeCell ref="M73:N73"/>
    <mergeCell ref="O73:P73"/>
    <mergeCell ref="Q73:R73"/>
    <mergeCell ref="M74:N74"/>
    <mergeCell ref="O74:P74"/>
    <mergeCell ref="Q74:R74"/>
    <mergeCell ref="M69:N69"/>
    <mergeCell ref="O69:P69"/>
    <mergeCell ref="Q69:R69"/>
    <mergeCell ref="M70:N70"/>
    <mergeCell ref="O70:P70"/>
    <mergeCell ref="Q70:R70"/>
    <mergeCell ref="M71:N71"/>
    <mergeCell ref="O71:P71"/>
    <mergeCell ref="Q71:R71"/>
    <mergeCell ref="M66:N66"/>
    <mergeCell ref="O66:P66"/>
    <mergeCell ref="Q66:R66"/>
    <mergeCell ref="M67:N67"/>
    <mergeCell ref="O67:P67"/>
    <mergeCell ref="Q67:R67"/>
    <mergeCell ref="M68:N68"/>
    <mergeCell ref="O68:P68"/>
    <mergeCell ref="Q68:R68"/>
    <mergeCell ref="M63:N63"/>
    <mergeCell ref="O63:P63"/>
    <mergeCell ref="Q63:R63"/>
    <mergeCell ref="M64:N64"/>
    <mergeCell ref="O64:P64"/>
    <mergeCell ref="Q64:R64"/>
    <mergeCell ref="M65:N65"/>
    <mergeCell ref="O65:P65"/>
    <mergeCell ref="Q65:R65"/>
    <mergeCell ref="M60:N60"/>
    <mergeCell ref="O60:P60"/>
    <mergeCell ref="Q60:R60"/>
    <mergeCell ref="M61:N61"/>
    <mergeCell ref="O61:P61"/>
    <mergeCell ref="Q61:R61"/>
    <mergeCell ref="M62:N62"/>
    <mergeCell ref="O62:P62"/>
    <mergeCell ref="Q62:R62"/>
    <mergeCell ref="M57:N57"/>
    <mergeCell ref="O57:P57"/>
    <mergeCell ref="Q57:R57"/>
    <mergeCell ref="M58:N58"/>
    <mergeCell ref="O58:P58"/>
    <mergeCell ref="Q58:R58"/>
    <mergeCell ref="M59:N59"/>
    <mergeCell ref="O59:P59"/>
    <mergeCell ref="Q59:R59"/>
    <mergeCell ref="M54:N54"/>
    <mergeCell ref="O54:P54"/>
    <mergeCell ref="Q54:R54"/>
    <mergeCell ref="M55:N55"/>
    <mergeCell ref="O55:P55"/>
    <mergeCell ref="Q55:R55"/>
    <mergeCell ref="M56:N56"/>
    <mergeCell ref="O56:P56"/>
    <mergeCell ref="Q56:R56"/>
    <mergeCell ref="M51:N51"/>
    <mergeCell ref="O51:P51"/>
    <mergeCell ref="Q51:R51"/>
    <mergeCell ref="M52:N52"/>
    <mergeCell ref="O52:P52"/>
    <mergeCell ref="Q52:R52"/>
    <mergeCell ref="M53:N53"/>
    <mergeCell ref="O53:P53"/>
    <mergeCell ref="Q53:R53"/>
    <mergeCell ref="M48:N48"/>
    <mergeCell ref="O48:P48"/>
    <mergeCell ref="Q48:R48"/>
    <mergeCell ref="M49:N49"/>
    <mergeCell ref="O49:P49"/>
    <mergeCell ref="Q49:R49"/>
    <mergeCell ref="M50:N50"/>
    <mergeCell ref="O50:P50"/>
    <mergeCell ref="Q50:R50"/>
    <mergeCell ref="M45:N45"/>
    <mergeCell ref="O45:P45"/>
    <mergeCell ref="Q45:R45"/>
    <mergeCell ref="M46:N46"/>
    <mergeCell ref="O46:P46"/>
    <mergeCell ref="Q46:R46"/>
    <mergeCell ref="M47:N47"/>
    <mergeCell ref="O47:P47"/>
    <mergeCell ref="Q47:R47"/>
    <mergeCell ref="M42:N42"/>
    <mergeCell ref="O42:P42"/>
    <mergeCell ref="Q42:R42"/>
    <mergeCell ref="M43:N43"/>
    <mergeCell ref="O43:P43"/>
    <mergeCell ref="Q43:R43"/>
    <mergeCell ref="M44:N44"/>
    <mergeCell ref="O44:P44"/>
    <mergeCell ref="Q44:R44"/>
    <mergeCell ref="M39:N39"/>
    <mergeCell ref="O39:P39"/>
    <mergeCell ref="Q39:R39"/>
    <mergeCell ref="M40:N40"/>
    <mergeCell ref="O40:P40"/>
    <mergeCell ref="Q40:R40"/>
    <mergeCell ref="M41:N41"/>
    <mergeCell ref="O41:P41"/>
    <mergeCell ref="Q41:R41"/>
    <mergeCell ref="M36:N36"/>
    <mergeCell ref="O36:P36"/>
    <mergeCell ref="Q36:R36"/>
    <mergeCell ref="M37:N37"/>
    <mergeCell ref="O37:P37"/>
    <mergeCell ref="Q37:R37"/>
    <mergeCell ref="M38:N38"/>
    <mergeCell ref="O38:P38"/>
    <mergeCell ref="Q38:R38"/>
    <mergeCell ref="M33:N33"/>
    <mergeCell ref="O33:P33"/>
    <mergeCell ref="Q33:R33"/>
    <mergeCell ref="M34:N34"/>
    <mergeCell ref="O34:P34"/>
    <mergeCell ref="Q34:R34"/>
    <mergeCell ref="M35:N35"/>
    <mergeCell ref="O35:P35"/>
    <mergeCell ref="Q35:R35"/>
    <mergeCell ref="M30:N30"/>
    <mergeCell ref="O30:P30"/>
    <mergeCell ref="Q30:R30"/>
    <mergeCell ref="M31:N31"/>
    <mergeCell ref="O31:P31"/>
    <mergeCell ref="Q31:R31"/>
    <mergeCell ref="M32:N32"/>
    <mergeCell ref="O32:P32"/>
    <mergeCell ref="Q32:R32"/>
    <mergeCell ref="M27:N27"/>
    <mergeCell ref="O27:P27"/>
    <mergeCell ref="Q27:R27"/>
    <mergeCell ref="M28:N28"/>
    <mergeCell ref="O28:P28"/>
    <mergeCell ref="Q28:R28"/>
    <mergeCell ref="M29:N29"/>
    <mergeCell ref="O29:P29"/>
    <mergeCell ref="Q29:R29"/>
    <mergeCell ref="M24:N24"/>
    <mergeCell ref="O24:P24"/>
    <mergeCell ref="Q24:R24"/>
    <mergeCell ref="M25:N25"/>
    <mergeCell ref="O25:P25"/>
    <mergeCell ref="Q25:R25"/>
    <mergeCell ref="M26:N26"/>
    <mergeCell ref="O26:P26"/>
    <mergeCell ref="Q26:R26"/>
    <mergeCell ref="M21:N21"/>
    <mergeCell ref="O21:P21"/>
    <mergeCell ref="Q21:R21"/>
    <mergeCell ref="M22:N22"/>
    <mergeCell ref="O22:P22"/>
    <mergeCell ref="Q22:R22"/>
    <mergeCell ref="M23:N23"/>
    <mergeCell ref="O23:P23"/>
    <mergeCell ref="Q23:R23"/>
    <mergeCell ref="M18:N18"/>
    <mergeCell ref="O18:P18"/>
    <mergeCell ref="Q18:R18"/>
    <mergeCell ref="M19:N19"/>
    <mergeCell ref="O19:P19"/>
    <mergeCell ref="Q19:R19"/>
    <mergeCell ref="M20:N20"/>
    <mergeCell ref="O20:P20"/>
    <mergeCell ref="Q20:R20"/>
    <mergeCell ref="M15:N15"/>
    <mergeCell ref="O15:P15"/>
    <mergeCell ref="Q15:R15"/>
    <mergeCell ref="M16:N16"/>
    <mergeCell ref="O16:P16"/>
    <mergeCell ref="Q16:R16"/>
    <mergeCell ref="M17:N17"/>
    <mergeCell ref="O17:P17"/>
    <mergeCell ref="Q17:R17"/>
    <mergeCell ref="M12:N12"/>
    <mergeCell ref="O12:P12"/>
    <mergeCell ref="Q12:R12"/>
    <mergeCell ref="M13:N13"/>
    <mergeCell ref="O13:P13"/>
    <mergeCell ref="Q13:R13"/>
    <mergeCell ref="M14:N14"/>
    <mergeCell ref="O14:P14"/>
    <mergeCell ref="Q14:R14"/>
    <mergeCell ref="M6:R6"/>
    <mergeCell ref="M7:R7"/>
    <mergeCell ref="M9:N9"/>
    <mergeCell ref="O9:P9"/>
    <mergeCell ref="Q9:R9"/>
    <mergeCell ref="M10:N10"/>
    <mergeCell ref="O10:P10"/>
    <mergeCell ref="Q10:R10"/>
    <mergeCell ref="M11:N11"/>
    <mergeCell ref="O11:P11"/>
    <mergeCell ref="Q11:R11"/>
  </mergeCells>
  <phoneticPr fontId="13" type="noConversion"/>
  <dataValidations count="2">
    <dataValidation type="list" allowBlank="1" showInputMessage="1" showErrorMessage="1" sqref="K6" xr:uid="{00000000-0002-0000-0300-000000000000}">
      <formula1>$A$104:$A$105</formula1>
    </dataValidation>
    <dataValidation type="list" allowBlank="1" showInputMessage="1" showErrorMessage="1" sqref="B65458" xr:uid="{00000000-0002-0000-0300-000001000000}">
      <formula1>#REF!</formula1>
    </dataValidation>
  </dataValidations>
  <hyperlinks>
    <hyperlink ref="A1" location="索引目录!A1" display="返回索引目录" xr:uid="{00000000-0004-0000-0300-000000000000}"/>
  </hyperlinks>
  <pageMargins left="0.69930555555555596" right="0.69930555555555596" top="0.75" bottom="0.75" header="0.3" footer="0.3"/>
  <pageSetup paperSize="9" scale="8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8"/>
  <sheetViews>
    <sheetView showGridLines="0" zoomScale="90" zoomScaleNormal="90" workbookViewId="0">
      <selection activeCell="F8" sqref="F8"/>
    </sheetView>
  </sheetViews>
  <sheetFormatPr defaultColWidth="9" defaultRowHeight="15"/>
  <cols>
    <col min="1" max="1" width="1.5" style="321" customWidth="1"/>
    <col min="2" max="2" width="115.58203125" style="321" customWidth="1"/>
    <col min="3" max="16384" width="9" style="321"/>
  </cols>
  <sheetData>
    <row r="1" spans="1:4" ht="42.75" customHeight="1">
      <c r="A1" s="322"/>
      <c r="B1" s="323" t="s">
        <v>232</v>
      </c>
      <c r="C1" s="322"/>
      <c r="D1" s="322"/>
    </row>
    <row r="2" spans="1:4" ht="18.5">
      <c r="A2" s="322"/>
      <c r="B2" s="324"/>
      <c r="C2" s="322"/>
      <c r="D2" s="322"/>
    </row>
    <row r="3" spans="1:4" s="314" customFormat="1" ht="17.5">
      <c r="A3" s="325"/>
      <c r="B3" s="326" t="s">
        <v>233</v>
      </c>
      <c r="C3" s="325"/>
      <c r="D3" s="325"/>
    </row>
    <row r="4" spans="1:4" s="314" customFormat="1" ht="17.5">
      <c r="A4" s="325"/>
      <c r="B4" s="327" t="s">
        <v>234</v>
      </c>
      <c r="C4" s="325"/>
      <c r="D4" s="325"/>
    </row>
    <row r="5" spans="1:4" s="314" customFormat="1" ht="51" customHeight="1">
      <c r="B5" s="328" t="s">
        <v>235</v>
      </c>
    </row>
    <row r="6" spans="1:4" s="314" customFormat="1" ht="88.5" customHeight="1">
      <c r="A6" s="325"/>
      <c r="B6" s="327" t="s">
        <v>236</v>
      </c>
      <c r="C6" s="325"/>
      <c r="D6" s="325"/>
    </row>
    <row r="7" spans="1:4" s="314" customFormat="1" ht="17.5">
      <c r="A7" s="325"/>
      <c r="B7" s="329" t="s">
        <v>237</v>
      </c>
      <c r="C7" s="325"/>
      <c r="D7" s="325"/>
    </row>
    <row r="8" spans="1:4" s="314" customFormat="1" ht="83.25" customHeight="1">
      <c r="B8" s="328" t="s">
        <v>238</v>
      </c>
    </row>
    <row r="9" spans="1:4" s="314" customFormat="1" ht="18.5">
      <c r="B9" s="330" t="s">
        <v>239</v>
      </c>
    </row>
    <row r="10" spans="1:4" s="314" customFormat="1" ht="52.5" customHeight="1">
      <c r="B10" s="330" t="s">
        <v>240</v>
      </c>
    </row>
    <row r="11" spans="1:4" s="314" customFormat="1" ht="40.5" customHeight="1">
      <c r="B11" s="330" t="s">
        <v>241</v>
      </c>
    </row>
    <row r="12" spans="1:4" s="314" customFormat="1" ht="55.5" customHeight="1">
      <c r="B12" s="330" t="s">
        <v>242</v>
      </c>
    </row>
    <row r="13" spans="1:4" s="314" customFormat="1" ht="50.25" customHeight="1">
      <c r="B13" s="330" t="s">
        <v>243</v>
      </c>
    </row>
    <row r="14" spans="1:4" s="314" customFormat="1" ht="52.5" customHeight="1">
      <c r="B14" s="330" t="s">
        <v>244</v>
      </c>
    </row>
    <row r="15" spans="1:4" s="314" customFormat="1" ht="50.25" customHeight="1">
      <c r="B15" s="330" t="s">
        <v>245</v>
      </c>
    </row>
    <row r="16" spans="1:4" s="314" customFormat="1" ht="17.5">
      <c r="B16" s="331" t="s">
        <v>246</v>
      </c>
    </row>
    <row r="17" spans="2:2" s="314" customFormat="1" ht="22.5" customHeight="1">
      <c r="B17" s="331" t="s">
        <v>247</v>
      </c>
    </row>
    <row r="18" spans="2:2" s="314" customFormat="1" ht="26.25" customHeight="1">
      <c r="B18" s="332" t="s">
        <v>248</v>
      </c>
    </row>
    <row r="19" spans="2:2" s="314" customFormat="1" ht="50.25" customHeight="1">
      <c r="B19" s="330" t="s">
        <v>249</v>
      </c>
    </row>
    <row r="20" spans="2:2" s="314" customFormat="1" ht="45" customHeight="1">
      <c r="B20" s="330" t="s">
        <v>250</v>
      </c>
    </row>
    <row r="21" spans="2:2" s="314" customFormat="1" ht="25.5" customHeight="1">
      <c r="B21" s="332" t="s">
        <v>251</v>
      </c>
    </row>
    <row r="22" spans="2:2" s="314" customFormat="1" ht="48.75" customHeight="1">
      <c r="B22" s="330" t="s">
        <v>252</v>
      </c>
    </row>
    <row r="23" spans="2:2" s="314" customFormat="1" ht="23.25" customHeight="1">
      <c r="B23" s="332" t="s">
        <v>253</v>
      </c>
    </row>
    <row r="24" spans="2:2" s="314" customFormat="1" ht="46.5" customHeight="1">
      <c r="B24" s="330" t="s">
        <v>254</v>
      </c>
    </row>
    <row r="25" spans="2:2" s="314" customFormat="1" ht="27" customHeight="1">
      <c r="B25" s="330" t="s">
        <v>255</v>
      </c>
    </row>
    <row r="26" spans="2:2" s="314" customFormat="1" ht="24" customHeight="1">
      <c r="B26" s="332" t="s">
        <v>256</v>
      </c>
    </row>
    <row r="27" spans="2:2" s="314" customFormat="1" ht="24" customHeight="1">
      <c r="B27" s="330" t="s">
        <v>257</v>
      </c>
    </row>
    <row r="28" spans="2:2" s="314" customFormat="1" ht="24" customHeight="1">
      <c r="B28" s="330" t="s">
        <v>258</v>
      </c>
    </row>
    <row r="29" spans="2:2" s="314" customFormat="1" ht="24" customHeight="1">
      <c r="B29" s="330" t="s">
        <v>259</v>
      </c>
    </row>
    <row r="30" spans="2:2" s="314" customFormat="1" ht="77.25" customHeight="1">
      <c r="B30" s="330" t="s">
        <v>260</v>
      </c>
    </row>
    <row r="31" spans="2:2" s="314" customFormat="1" ht="35.25" customHeight="1">
      <c r="B31" s="330" t="s">
        <v>261</v>
      </c>
    </row>
    <row r="32" spans="2:2" s="314" customFormat="1" ht="37.5" customHeight="1">
      <c r="B32" s="332" t="s">
        <v>262</v>
      </c>
    </row>
    <row r="33" spans="2:2" s="314" customFormat="1" ht="30" customHeight="1">
      <c r="B33" s="330" t="s">
        <v>263</v>
      </c>
    </row>
    <row r="34" spans="2:2" s="314" customFormat="1" ht="22.5" customHeight="1">
      <c r="B34" s="332" t="s">
        <v>264</v>
      </c>
    </row>
    <row r="35" spans="2:2" s="314" customFormat="1" ht="22.5" customHeight="1">
      <c r="B35" s="330" t="s">
        <v>265</v>
      </c>
    </row>
    <row r="36" spans="2:2" s="314" customFormat="1" ht="22.5" customHeight="1">
      <c r="B36" s="330" t="s">
        <v>266</v>
      </c>
    </row>
    <row r="37" spans="2:2" s="314" customFormat="1" ht="76.5" customHeight="1">
      <c r="B37" s="330" t="s">
        <v>267</v>
      </c>
    </row>
    <row r="38" spans="2:2" s="314" customFormat="1" ht="29.25" customHeight="1">
      <c r="B38" s="332" t="s">
        <v>268</v>
      </c>
    </row>
    <row r="39" spans="2:2" s="314" customFormat="1" ht="72" customHeight="1">
      <c r="B39" s="330" t="s">
        <v>269</v>
      </c>
    </row>
    <row r="40" spans="2:2" s="314" customFormat="1" ht="30" customHeight="1">
      <c r="B40" s="330" t="s">
        <v>270</v>
      </c>
    </row>
    <row r="41" spans="2:2" s="314" customFormat="1" ht="30" customHeight="1">
      <c r="B41" s="333" t="s">
        <v>271</v>
      </c>
    </row>
    <row r="42" spans="2:2" s="314" customFormat="1" ht="30" customHeight="1">
      <c r="B42" s="330" t="s">
        <v>272</v>
      </c>
    </row>
    <row r="43" spans="2:2" s="314" customFormat="1" ht="63.75" customHeight="1">
      <c r="B43" s="333" t="s">
        <v>273</v>
      </c>
    </row>
    <row r="44" spans="2:2" s="314" customFormat="1" ht="26.25" customHeight="1">
      <c r="B44" s="332" t="s">
        <v>274</v>
      </c>
    </row>
    <row r="45" spans="2:2" s="314" customFormat="1" ht="26.25" customHeight="1">
      <c r="B45" s="330" t="s">
        <v>275</v>
      </c>
    </row>
    <row r="46" spans="2:2" s="314" customFormat="1" ht="68.25" customHeight="1">
      <c r="B46" s="330" t="s">
        <v>276</v>
      </c>
    </row>
    <row r="47" spans="2:2" s="314" customFormat="1" ht="26.25" customHeight="1">
      <c r="B47" s="332" t="s">
        <v>277</v>
      </c>
    </row>
    <row r="48" spans="2:2" s="314" customFormat="1" ht="26.25" customHeight="1">
      <c r="B48" s="330" t="s">
        <v>278</v>
      </c>
    </row>
    <row r="49" spans="2:2" s="314" customFormat="1" ht="34.5" customHeight="1">
      <c r="B49" s="330" t="s">
        <v>279</v>
      </c>
    </row>
    <row r="50" spans="2:2" s="314" customFormat="1" ht="26.25" customHeight="1">
      <c r="B50" s="332" t="s">
        <v>280</v>
      </c>
    </row>
    <row r="51" spans="2:2" s="314" customFormat="1" ht="26.25" customHeight="1">
      <c r="B51" s="330" t="s">
        <v>281</v>
      </c>
    </row>
    <row r="52" spans="2:2" s="314" customFormat="1" ht="23.25" customHeight="1">
      <c r="B52" s="332" t="s">
        <v>282</v>
      </c>
    </row>
    <row r="53" spans="2:2" s="314" customFormat="1" ht="24" customHeight="1">
      <c r="B53" s="330" t="s">
        <v>275</v>
      </c>
    </row>
    <row r="54" spans="2:2" s="314" customFormat="1" ht="21" customHeight="1">
      <c r="B54" s="332" t="s">
        <v>283</v>
      </c>
    </row>
    <row r="55" spans="2:2" s="314" customFormat="1" ht="39" customHeight="1">
      <c r="B55" s="330" t="s">
        <v>284</v>
      </c>
    </row>
    <row r="56" spans="2:2" s="314" customFormat="1" ht="36" customHeight="1">
      <c r="B56" s="330" t="s">
        <v>285</v>
      </c>
    </row>
    <row r="57" spans="2:2" s="314" customFormat="1" ht="30" customHeight="1">
      <c r="B57" s="330" t="s">
        <v>286</v>
      </c>
    </row>
    <row r="58" spans="2:2" s="314" customFormat="1" ht="59.25" customHeight="1">
      <c r="B58" s="330" t="s">
        <v>287</v>
      </c>
    </row>
    <row r="59" spans="2:2" s="314" customFormat="1" ht="91.5" customHeight="1">
      <c r="B59" s="330" t="s">
        <v>288</v>
      </c>
    </row>
    <row r="60" spans="2:2" s="314" customFormat="1" ht="26.25" customHeight="1">
      <c r="B60" s="332" t="s">
        <v>289</v>
      </c>
    </row>
    <row r="61" spans="2:2" s="314" customFormat="1" ht="26.25" customHeight="1">
      <c r="B61" s="330" t="s">
        <v>290</v>
      </c>
    </row>
    <row r="62" spans="2:2" s="314" customFormat="1" ht="26.25" customHeight="1">
      <c r="B62" s="332" t="s">
        <v>291</v>
      </c>
    </row>
    <row r="63" spans="2:2" s="314" customFormat="1" ht="37.5" customHeight="1">
      <c r="B63" s="330" t="s">
        <v>290</v>
      </c>
    </row>
    <row r="64" spans="2:2" s="314" customFormat="1" ht="36" customHeight="1">
      <c r="B64" s="334" t="s">
        <v>292</v>
      </c>
    </row>
    <row r="65" spans="2:2" s="314" customFormat="1" ht="26.25" customHeight="1">
      <c r="B65" s="332" t="s">
        <v>293</v>
      </c>
    </row>
    <row r="66" spans="2:2" s="314" customFormat="1" ht="37.5" customHeight="1">
      <c r="B66" s="330" t="s">
        <v>294</v>
      </c>
    </row>
    <row r="67" spans="2:2" s="314" customFormat="1" ht="26.25" customHeight="1">
      <c r="B67" s="332" t="s">
        <v>295</v>
      </c>
    </row>
    <row r="68" spans="2:2" s="314" customFormat="1" ht="37.5" customHeight="1">
      <c r="B68" s="330" t="s">
        <v>296</v>
      </c>
    </row>
    <row r="69" spans="2:2" s="314" customFormat="1" ht="26.25" customHeight="1">
      <c r="B69" s="332" t="s">
        <v>297</v>
      </c>
    </row>
    <row r="70" spans="2:2" s="314" customFormat="1" ht="37.5" customHeight="1">
      <c r="B70" s="330" t="s">
        <v>298</v>
      </c>
    </row>
    <row r="71" spans="2:2" s="314" customFormat="1" ht="26.25" customHeight="1">
      <c r="B71" s="332" t="s">
        <v>299</v>
      </c>
    </row>
    <row r="72" spans="2:2" s="314" customFormat="1" ht="37.5" customHeight="1">
      <c r="B72" s="330" t="s">
        <v>300</v>
      </c>
    </row>
    <row r="73" spans="2:2" s="314" customFormat="1" ht="26.25" customHeight="1">
      <c r="B73" s="332" t="s">
        <v>301</v>
      </c>
    </row>
    <row r="74" spans="2:2" s="314" customFormat="1" ht="48" customHeight="1">
      <c r="B74" s="330" t="s">
        <v>302</v>
      </c>
    </row>
    <row r="75" spans="2:2" s="314" customFormat="1" ht="26.25" customHeight="1">
      <c r="B75" s="332" t="s">
        <v>303</v>
      </c>
    </row>
    <row r="76" spans="2:2" s="314" customFormat="1" ht="26.25" customHeight="1">
      <c r="B76" s="332" t="s">
        <v>304</v>
      </c>
    </row>
    <row r="77" spans="2:2" s="314" customFormat="1" ht="17.5">
      <c r="B77" s="335" t="s">
        <v>305</v>
      </c>
    </row>
    <row r="78" spans="2:2" s="314" customFormat="1" ht="17.5">
      <c r="B78" s="335" t="s">
        <v>306</v>
      </c>
    </row>
    <row r="79" spans="2:2" s="314" customFormat="1" ht="17.5">
      <c r="B79" s="335" t="s">
        <v>307</v>
      </c>
    </row>
    <row r="80" spans="2:2" s="314" customFormat="1" ht="17.5">
      <c r="B80" s="335" t="s">
        <v>308</v>
      </c>
    </row>
    <row r="81" spans="2:2" s="314" customFormat="1" ht="17.5">
      <c r="B81" s="335" t="s">
        <v>309</v>
      </c>
    </row>
    <row r="82" spans="2:2" s="314" customFormat="1" ht="17.5">
      <c r="B82" s="335" t="s">
        <v>310</v>
      </c>
    </row>
    <row r="83" spans="2:2" s="314" customFormat="1" ht="35">
      <c r="B83" s="336" t="s">
        <v>311</v>
      </c>
    </row>
    <row r="84" spans="2:2" s="314" customFormat="1" ht="17.5">
      <c r="B84" s="336" t="s">
        <v>312</v>
      </c>
    </row>
    <row r="85" spans="2:2" s="314" customFormat="1" ht="35">
      <c r="B85" s="336" t="s">
        <v>313</v>
      </c>
    </row>
    <row r="86" spans="2:2" s="314" customFormat="1" ht="35">
      <c r="B86" s="336" t="s">
        <v>314</v>
      </c>
    </row>
    <row r="87" spans="2:2" s="314" customFormat="1" ht="35">
      <c r="B87" s="336" t="s">
        <v>315</v>
      </c>
    </row>
    <row r="88" spans="2:2" s="314" customFormat="1" ht="35">
      <c r="B88" s="336" t="s">
        <v>316</v>
      </c>
    </row>
    <row r="89" spans="2:2" s="314" customFormat="1" ht="35">
      <c r="B89" s="336" t="s">
        <v>317</v>
      </c>
    </row>
    <row r="90" spans="2:2" s="314" customFormat="1" ht="35">
      <c r="B90" s="336" t="s">
        <v>318</v>
      </c>
    </row>
    <row r="91" spans="2:2" s="314" customFormat="1" ht="35">
      <c r="B91" s="336" t="s">
        <v>319</v>
      </c>
    </row>
    <row r="92" spans="2:2" s="314" customFormat="1" ht="70">
      <c r="B92" s="336" t="s">
        <v>320</v>
      </c>
    </row>
    <row r="93" spans="2:2" s="314" customFormat="1" ht="17.5">
      <c r="B93" s="336" t="s">
        <v>321</v>
      </c>
    </row>
    <row r="94" spans="2:2" s="314" customFormat="1" ht="35">
      <c r="B94" s="336" t="s">
        <v>322</v>
      </c>
    </row>
    <row r="95" spans="2:2" s="314" customFormat="1" ht="34.5" customHeight="1">
      <c r="B95" s="332" t="s">
        <v>323</v>
      </c>
    </row>
    <row r="96" spans="2:2" s="314" customFormat="1" ht="17.5">
      <c r="B96" s="336" t="s">
        <v>324</v>
      </c>
    </row>
    <row r="97" spans="2:2" s="314" customFormat="1" ht="17.5">
      <c r="B97" s="336" t="s">
        <v>325</v>
      </c>
    </row>
    <row r="98" spans="2:2" s="314" customFormat="1" ht="37">
      <c r="B98" s="336" t="s">
        <v>326</v>
      </c>
    </row>
    <row r="99" spans="2:2" s="314" customFormat="1" ht="18.5">
      <c r="B99" s="336" t="s">
        <v>327</v>
      </c>
    </row>
    <row r="100" spans="2:2" s="314" customFormat="1" ht="37">
      <c r="B100" s="336" t="s">
        <v>328</v>
      </c>
    </row>
    <row r="101" spans="2:2" s="314" customFormat="1" ht="18.5">
      <c r="B101" s="336" t="s">
        <v>329</v>
      </c>
    </row>
    <row r="102" spans="2:2" s="314" customFormat="1" ht="36">
      <c r="B102" s="336" t="s">
        <v>330</v>
      </c>
    </row>
    <row r="103" spans="2:2" s="314" customFormat="1" ht="35">
      <c r="B103" s="336" t="s">
        <v>331</v>
      </c>
    </row>
    <row r="104" spans="2:2" s="314" customFormat="1" ht="18.5">
      <c r="B104" s="336" t="s">
        <v>332</v>
      </c>
    </row>
    <row r="105" spans="2:2" s="314" customFormat="1" ht="17.5">
      <c r="B105" s="336" t="s">
        <v>333</v>
      </c>
    </row>
    <row r="106" spans="2:2" s="315" customFormat="1" ht="28.5" customHeight="1">
      <c r="B106" s="332" t="s">
        <v>334</v>
      </c>
    </row>
    <row r="107" spans="2:2" s="314" customFormat="1" ht="88.5" customHeight="1">
      <c r="B107" s="336" t="s">
        <v>335</v>
      </c>
    </row>
    <row r="108" spans="2:2" s="314" customFormat="1" ht="53.25" customHeight="1">
      <c r="B108" s="336" t="s">
        <v>336</v>
      </c>
    </row>
    <row r="109" spans="2:2" s="314" customFormat="1" ht="36" customHeight="1">
      <c r="B109" s="336" t="s">
        <v>337</v>
      </c>
    </row>
    <row r="110" spans="2:2" s="314" customFormat="1" ht="25.5" customHeight="1">
      <c r="B110" s="336" t="s">
        <v>338</v>
      </c>
    </row>
    <row r="111" spans="2:2" s="314" customFormat="1" ht="25.5" customHeight="1">
      <c r="B111" s="336" t="s">
        <v>339</v>
      </c>
    </row>
    <row r="112" spans="2:2" s="314" customFormat="1" ht="25.5" customHeight="1">
      <c r="B112" s="336" t="s">
        <v>340</v>
      </c>
    </row>
    <row r="113" spans="2:2" s="314" customFormat="1" ht="25.5" customHeight="1">
      <c r="B113" s="337" t="s">
        <v>341</v>
      </c>
    </row>
    <row r="114" spans="2:2" s="314" customFormat="1" ht="53.25" customHeight="1">
      <c r="B114" s="336" t="s">
        <v>342</v>
      </c>
    </row>
    <row r="115" spans="2:2" s="314" customFormat="1" ht="25.5" customHeight="1">
      <c r="B115" s="337" t="s">
        <v>343</v>
      </c>
    </row>
    <row r="116" spans="2:2" s="314" customFormat="1" ht="66" customHeight="1">
      <c r="B116" s="336" t="s">
        <v>344</v>
      </c>
    </row>
    <row r="117" spans="2:2" s="314" customFormat="1" ht="23.25" customHeight="1">
      <c r="B117" s="336" t="s">
        <v>345</v>
      </c>
    </row>
    <row r="118" spans="2:2" s="314" customFormat="1" ht="27" customHeight="1">
      <c r="B118" s="336" t="s">
        <v>346</v>
      </c>
    </row>
    <row r="119" spans="2:2" s="316" customFormat="1" ht="25.5" customHeight="1">
      <c r="B119" s="332" t="s">
        <v>347</v>
      </c>
    </row>
    <row r="120" spans="2:2" s="314" customFormat="1" ht="66" customHeight="1">
      <c r="B120" s="336" t="s">
        <v>348</v>
      </c>
    </row>
    <row r="121" spans="2:2" s="316" customFormat="1" ht="25.5" customHeight="1">
      <c r="B121" s="337" t="s">
        <v>349</v>
      </c>
    </row>
    <row r="122" spans="2:2" s="317" customFormat="1" ht="27" customHeight="1">
      <c r="B122" s="336" t="s">
        <v>350</v>
      </c>
    </row>
    <row r="123" spans="2:2" s="317" customFormat="1" ht="27" customHeight="1">
      <c r="B123" s="336" t="s">
        <v>351</v>
      </c>
    </row>
    <row r="124" spans="2:2" s="317" customFormat="1" ht="64.5" customHeight="1">
      <c r="B124" s="336" t="s">
        <v>352</v>
      </c>
    </row>
    <row r="125" spans="2:2" s="318" customFormat="1" ht="27.75" customHeight="1">
      <c r="B125" s="337" t="s">
        <v>353</v>
      </c>
    </row>
    <row r="126" spans="2:2" s="317" customFormat="1" ht="45.75" customHeight="1">
      <c r="B126" s="336" t="s">
        <v>354</v>
      </c>
    </row>
    <row r="127" spans="2:2" s="317" customFormat="1" ht="27.75" customHeight="1">
      <c r="B127" s="336" t="s">
        <v>355</v>
      </c>
    </row>
    <row r="128" spans="2:2" s="317" customFormat="1" ht="27.75" customHeight="1">
      <c r="B128" s="336" t="s">
        <v>356</v>
      </c>
    </row>
    <row r="129" spans="2:2" s="317" customFormat="1" ht="48" customHeight="1">
      <c r="B129" s="338" t="s">
        <v>302</v>
      </c>
    </row>
    <row r="130" spans="2:2" s="318" customFormat="1" ht="41.25" customHeight="1">
      <c r="B130" s="332" t="s">
        <v>357</v>
      </c>
    </row>
    <row r="131" spans="2:2" s="314" customFormat="1" ht="63" customHeight="1">
      <c r="B131" s="336" t="s">
        <v>358</v>
      </c>
    </row>
    <row r="132" spans="2:2" s="314" customFormat="1" ht="27.75" hidden="1" customHeight="1">
      <c r="B132" s="336"/>
    </row>
    <row r="133" spans="2:2" s="314" customFormat="1" ht="27.75" hidden="1" customHeight="1">
      <c r="B133" s="336"/>
    </row>
    <row r="134" spans="2:2" s="314" customFormat="1" ht="27.75" hidden="1" customHeight="1">
      <c r="B134" s="336"/>
    </row>
    <row r="135" spans="2:2" s="314" customFormat="1" ht="27.75" hidden="1" customHeight="1">
      <c r="B135" s="336"/>
    </row>
    <row r="136" spans="2:2" s="314" customFormat="1" ht="27.75" hidden="1" customHeight="1">
      <c r="B136" s="336"/>
    </row>
    <row r="137" spans="2:2" s="314" customFormat="1" ht="2.25" hidden="1" customHeight="1">
      <c r="B137" s="336"/>
    </row>
    <row r="138" spans="2:2" s="314" customFormat="1" ht="2.25" hidden="1" customHeight="1">
      <c r="B138" s="336"/>
    </row>
    <row r="139" spans="2:2" s="314" customFormat="1" ht="2.25" hidden="1" customHeight="1">
      <c r="B139" s="336"/>
    </row>
    <row r="140" spans="2:2" s="314" customFormat="1" ht="2.25" hidden="1" customHeight="1">
      <c r="B140" s="336"/>
    </row>
    <row r="141" spans="2:2" s="314" customFormat="1" ht="2.25" hidden="1" customHeight="1">
      <c r="B141" s="336"/>
    </row>
    <row r="142" spans="2:2" s="314" customFormat="1" ht="27.75" customHeight="1">
      <c r="B142" s="336" t="s">
        <v>359</v>
      </c>
    </row>
    <row r="143" spans="2:2" s="314" customFormat="1" ht="27.75" customHeight="1">
      <c r="B143" s="336" t="s">
        <v>360</v>
      </c>
    </row>
    <row r="144" spans="2:2" s="314" customFormat="1" ht="27.75" customHeight="1">
      <c r="B144" s="336" t="s">
        <v>361</v>
      </c>
    </row>
    <row r="145" spans="2:2" s="314" customFormat="1" ht="27.75" customHeight="1">
      <c r="B145" s="336" t="s">
        <v>362</v>
      </c>
    </row>
    <row r="146" spans="2:2" s="314" customFormat="1" ht="27.75" customHeight="1">
      <c r="B146" s="336" t="s">
        <v>363</v>
      </c>
    </row>
    <row r="147" spans="2:2" s="314" customFormat="1" ht="27.75" customHeight="1">
      <c r="B147" s="336" t="s">
        <v>364</v>
      </c>
    </row>
    <row r="148" spans="2:2" s="314" customFormat="1" ht="41.25" customHeight="1">
      <c r="B148" s="336" t="s">
        <v>365</v>
      </c>
    </row>
    <row r="149" spans="2:2" s="316" customFormat="1" ht="25.5" customHeight="1">
      <c r="B149" s="332" t="s">
        <v>366</v>
      </c>
    </row>
    <row r="150" spans="2:2" s="317" customFormat="1" ht="27" customHeight="1">
      <c r="B150" s="336" t="s">
        <v>367</v>
      </c>
    </row>
    <row r="151" spans="2:2" s="319" customFormat="1" ht="25.5" customHeight="1">
      <c r="B151" s="332" t="s">
        <v>368</v>
      </c>
    </row>
    <row r="152" spans="2:2" s="317" customFormat="1" ht="27" customHeight="1">
      <c r="B152" s="335" t="s">
        <v>369</v>
      </c>
    </row>
    <row r="153" spans="2:2" s="316" customFormat="1" ht="25.5" customHeight="1">
      <c r="B153" s="332" t="s">
        <v>370</v>
      </c>
    </row>
    <row r="154" spans="2:2" s="317" customFormat="1" ht="27" customHeight="1">
      <c r="B154" s="335" t="s">
        <v>371</v>
      </c>
    </row>
    <row r="155" spans="2:2" s="316" customFormat="1" ht="25.5" customHeight="1">
      <c r="B155" s="332" t="s">
        <v>372</v>
      </c>
    </row>
    <row r="156" spans="2:2" s="317" customFormat="1" ht="27" customHeight="1">
      <c r="B156" s="335" t="s">
        <v>371</v>
      </c>
    </row>
    <row r="157" spans="2:2" s="317" customFormat="1" ht="30.75" customHeight="1">
      <c r="B157" s="332" t="s">
        <v>373</v>
      </c>
    </row>
    <row r="158" spans="2:2" s="317" customFormat="1" ht="42.75" customHeight="1">
      <c r="B158" s="335" t="s">
        <v>374</v>
      </c>
    </row>
    <row r="159" spans="2:2" s="317" customFormat="1" ht="30.75" customHeight="1">
      <c r="B159" s="332" t="s">
        <v>375</v>
      </c>
    </row>
    <row r="160" spans="2:2" s="317" customFormat="1" ht="42.75" customHeight="1">
      <c r="B160" s="335" t="s">
        <v>298</v>
      </c>
    </row>
    <row r="161" spans="2:2" s="317" customFormat="1" ht="30.75" customHeight="1">
      <c r="B161" s="337" t="s">
        <v>376</v>
      </c>
    </row>
    <row r="162" spans="2:2" s="317" customFormat="1" ht="42.75" customHeight="1">
      <c r="B162" s="335" t="s">
        <v>377</v>
      </c>
    </row>
    <row r="163" spans="2:2" s="314" customFormat="1" ht="30.75" customHeight="1">
      <c r="B163" s="332" t="s">
        <v>378</v>
      </c>
    </row>
    <row r="164" spans="2:2" s="314" customFormat="1" ht="30.75" customHeight="1">
      <c r="B164" s="337" t="s">
        <v>379</v>
      </c>
    </row>
    <row r="165" spans="2:2" s="314" customFormat="1" ht="30.75" customHeight="1">
      <c r="B165" s="336" t="s">
        <v>380</v>
      </c>
    </row>
    <row r="166" spans="2:2" s="314" customFormat="1" ht="30.75" customHeight="1">
      <c r="B166" s="337" t="s">
        <v>381</v>
      </c>
    </row>
    <row r="167" spans="2:2" s="314" customFormat="1" ht="30.75" customHeight="1">
      <c r="B167" s="336" t="s">
        <v>382</v>
      </c>
    </row>
    <row r="168" spans="2:2" s="314" customFormat="1" ht="30.75" customHeight="1">
      <c r="B168" s="336" t="s">
        <v>383</v>
      </c>
    </row>
    <row r="169" spans="2:2" s="314" customFormat="1" ht="30.75" customHeight="1">
      <c r="B169" s="332" t="s">
        <v>384</v>
      </c>
    </row>
    <row r="170" spans="2:2" s="314" customFormat="1" ht="30.75" customHeight="1">
      <c r="B170" s="336" t="s">
        <v>385</v>
      </c>
    </row>
    <row r="171" spans="2:2" s="314" customFormat="1" ht="30.75" customHeight="1">
      <c r="B171" s="337" t="s">
        <v>386</v>
      </c>
    </row>
    <row r="172" spans="2:2" s="314" customFormat="1" ht="61.5" customHeight="1">
      <c r="B172" s="336" t="s">
        <v>387</v>
      </c>
    </row>
    <row r="173" spans="2:2" s="314" customFormat="1" ht="25.5" customHeight="1">
      <c r="B173" s="337" t="s">
        <v>388</v>
      </c>
    </row>
    <row r="174" spans="2:2" s="314" customFormat="1" ht="59.25" customHeight="1">
      <c r="B174" s="336" t="s">
        <v>389</v>
      </c>
    </row>
    <row r="175" spans="2:2" s="314" customFormat="1" ht="25.5" customHeight="1">
      <c r="B175" s="337" t="s">
        <v>390</v>
      </c>
    </row>
    <row r="176" spans="2:2" s="314" customFormat="1" ht="59.25" customHeight="1">
      <c r="B176" s="336" t="s">
        <v>391</v>
      </c>
    </row>
    <row r="177" spans="2:2" s="320" customFormat="1" ht="30" customHeight="1">
      <c r="B177" s="337" t="s">
        <v>392</v>
      </c>
    </row>
    <row r="178" spans="2:2" s="320" customFormat="1" ht="30" customHeight="1">
      <c r="B178" s="336" t="s">
        <v>393</v>
      </c>
    </row>
    <row r="179" spans="2:2" s="314" customFormat="1" ht="30" customHeight="1">
      <c r="B179" s="337" t="s">
        <v>394</v>
      </c>
    </row>
    <row r="180" spans="2:2" s="314" customFormat="1" ht="30" customHeight="1">
      <c r="B180" s="336" t="s">
        <v>395</v>
      </c>
    </row>
    <row r="181" spans="2:2" s="314" customFormat="1" ht="30" customHeight="1">
      <c r="B181" s="337" t="s">
        <v>396</v>
      </c>
    </row>
    <row r="182" spans="2:2" s="314" customFormat="1" ht="30" customHeight="1">
      <c r="B182" s="336" t="s">
        <v>298</v>
      </c>
    </row>
    <row r="183" spans="2:2" s="314" customFormat="1" ht="30" customHeight="1">
      <c r="B183" s="337" t="s">
        <v>397</v>
      </c>
    </row>
    <row r="184" spans="2:2" s="314" customFormat="1" ht="30" customHeight="1">
      <c r="B184" s="336" t="s">
        <v>298</v>
      </c>
    </row>
    <row r="185" spans="2:2" s="314" customFormat="1"/>
    <row r="186" spans="2:2" s="314" customFormat="1"/>
    <row r="187" spans="2:2" s="314" customFormat="1"/>
    <row r="188" spans="2:2" s="314" customFormat="1"/>
    <row r="189" spans="2:2" s="314" customFormat="1"/>
    <row r="190" spans="2:2" s="314" customFormat="1"/>
    <row r="191" spans="2:2" s="314" customFormat="1"/>
    <row r="192" spans="2:2" s="314" customFormat="1"/>
    <row r="193" s="314" customFormat="1"/>
    <row r="194" s="314" customFormat="1"/>
    <row r="195" s="314" customFormat="1"/>
    <row r="196" s="314" customFormat="1"/>
    <row r="197" s="314" customFormat="1"/>
    <row r="198" s="314" customFormat="1"/>
    <row r="199" s="314" customFormat="1"/>
    <row r="200" s="314" customFormat="1"/>
    <row r="201" s="314" customFormat="1"/>
    <row r="202" s="314" customFormat="1"/>
    <row r="203" s="314" customFormat="1"/>
    <row r="204" s="314" customFormat="1"/>
    <row r="205" s="314" customFormat="1"/>
    <row r="206" s="314" customFormat="1"/>
    <row r="207" s="314" customFormat="1"/>
    <row r="208" s="314" customFormat="1"/>
  </sheetData>
  <phoneticPr fontId="13" type="noConversion"/>
  <hyperlinks>
    <hyperlink ref="B64" location="'长期投资汇总表'!A6" display="2.非流动资产填表说明(表4--1至4--17)" xr:uid="{00000000-0004-0000-0400-000000000000}"/>
  </hyperlink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29"/>
  <sheetViews>
    <sheetView showGridLines="0" workbookViewId="0">
      <selection activeCell="F21" sqref="F21:H21"/>
    </sheetView>
  </sheetViews>
  <sheetFormatPr defaultColWidth="9" defaultRowHeight="18" customHeight="1"/>
  <cols>
    <col min="1" max="1" width="17.75" style="257" customWidth="1"/>
    <col min="2" max="2" width="10.5" style="260" customWidth="1"/>
    <col min="3" max="3" width="8" style="260" customWidth="1"/>
    <col min="4" max="4" width="13" style="260" customWidth="1"/>
    <col min="5" max="5" width="12" style="260" customWidth="1"/>
    <col min="6" max="6" width="11.58203125" style="260" customWidth="1"/>
    <col min="7" max="7" width="11.25" style="260" customWidth="1"/>
    <col min="8" max="8" width="16.75" style="260" customWidth="1"/>
    <col min="9" max="9" width="18.25" style="260" customWidth="1"/>
    <col min="10" max="10" width="13.75" style="260" customWidth="1"/>
    <col min="11" max="11" width="29.5" style="260" customWidth="1"/>
    <col min="12" max="16384" width="9" style="260"/>
  </cols>
  <sheetData>
    <row r="1" spans="1:12" s="256" customFormat="1" ht="30.75" customHeight="1">
      <c r="A1" s="261" t="s">
        <v>26</v>
      </c>
      <c r="B1" s="262"/>
      <c r="C1" s="262"/>
      <c r="D1" s="262"/>
      <c r="E1" s="262"/>
      <c r="F1" s="262"/>
      <c r="G1" s="262"/>
      <c r="H1" s="262"/>
      <c r="I1" s="262"/>
      <c r="J1" s="262"/>
      <c r="K1" s="262"/>
    </row>
    <row r="2" spans="1:12" ht="18" customHeight="1">
      <c r="A2" s="477" t="str">
        <f>"评估基准日："&amp;TEXT(基本信息输入表!M7,"yyyy年mm月dd日")</f>
        <v>评估基准日：2022年12月31日</v>
      </c>
      <c r="B2" s="477"/>
      <c r="C2" s="477"/>
      <c r="D2" s="477"/>
      <c r="E2" s="477"/>
      <c r="F2" s="477"/>
      <c r="G2" s="477"/>
      <c r="H2" s="477"/>
      <c r="I2" s="477"/>
      <c r="J2" s="477"/>
      <c r="K2" s="477"/>
    </row>
    <row r="3" spans="1:12" ht="17.25" customHeight="1">
      <c r="A3" s="264" t="s">
        <v>398</v>
      </c>
      <c r="B3" s="263"/>
      <c r="C3" s="263"/>
      <c r="D3" s="263"/>
      <c r="E3" s="263"/>
      <c r="F3" s="263"/>
      <c r="G3" s="263"/>
      <c r="H3" s="263"/>
      <c r="I3" s="288"/>
      <c r="J3" s="289"/>
      <c r="K3" s="290"/>
    </row>
    <row r="4" spans="1:12" s="257" customFormat="1" ht="18" customHeight="1">
      <c r="A4" s="265" t="s">
        <v>399</v>
      </c>
      <c r="B4" s="266" t="s">
        <v>400</v>
      </c>
      <c r="C4" s="478" t="str">
        <f>基本信息输入表!M6</f>
        <v>贵州华能焦化制气股份有限公司</v>
      </c>
      <c r="D4" s="479"/>
      <c r="E4" s="479"/>
      <c r="F4" s="479"/>
      <c r="G4" s="480"/>
      <c r="H4" s="266" t="s">
        <v>401</v>
      </c>
      <c r="I4" s="291"/>
      <c r="J4" s="292" t="s">
        <v>402</v>
      </c>
      <c r="K4" s="293"/>
      <c r="L4" s="260"/>
    </row>
    <row r="5" spans="1:12" s="257" customFormat="1" ht="18" customHeight="1">
      <c r="A5" s="267"/>
      <c r="B5" s="268" t="s">
        <v>403</v>
      </c>
      <c r="C5" s="481"/>
      <c r="D5" s="482"/>
      <c r="E5" s="482"/>
      <c r="F5" s="482"/>
      <c r="G5" s="483"/>
      <c r="H5" s="502" t="s">
        <v>404</v>
      </c>
      <c r="I5" s="504"/>
      <c r="J5" s="272" t="s">
        <v>405</v>
      </c>
      <c r="K5" s="294"/>
      <c r="L5" s="260"/>
    </row>
    <row r="6" spans="1:12" s="257" customFormat="1" ht="18" customHeight="1">
      <c r="A6" s="269" t="s">
        <v>406</v>
      </c>
      <c r="B6" s="484"/>
      <c r="C6" s="485"/>
      <c r="D6" s="485"/>
      <c r="E6" s="486"/>
      <c r="F6" s="270" t="s">
        <v>407</v>
      </c>
      <c r="G6" s="271"/>
      <c r="H6" s="503"/>
      <c r="I6" s="505"/>
      <c r="J6" s="272" t="s">
        <v>408</v>
      </c>
      <c r="K6" s="294"/>
    </row>
    <row r="7" spans="1:12" s="257" customFormat="1" ht="18" customHeight="1">
      <c r="A7" s="273" t="s">
        <v>409</v>
      </c>
      <c r="B7" s="484"/>
      <c r="C7" s="485"/>
      <c r="D7" s="485"/>
      <c r="E7" s="486"/>
      <c r="F7" s="270" t="s">
        <v>407</v>
      </c>
      <c r="G7" s="271"/>
      <c r="H7" s="502" t="s">
        <v>410</v>
      </c>
      <c r="I7" s="506"/>
      <c r="J7" s="272" t="s">
        <v>405</v>
      </c>
      <c r="K7" s="294"/>
    </row>
    <row r="8" spans="1:12" s="257" customFormat="1" ht="18" customHeight="1">
      <c r="A8" s="273" t="s">
        <v>411</v>
      </c>
      <c r="B8" s="271"/>
      <c r="C8" s="270" t="s">
        <v>412</v>
      </c>
      <c r="D8" s="271"/>
      <c r="E8" s="274" t="s">
        <v>413</v>
      </c>
      <c r="F8" s="275"/>
      <c r="G8" s="276"/>
      <c r="H8" s="503"/>
      <c r="I8" s="507"/>
      <c r="J8" s="272" t="s">
        <v>408</v>
      </c>
      <c r="K8" s="295"/>
    </row>
    <row r="9" spans="1:12" s="257" customFormat="1" ht="27" customHeight="1">
      <c r="A9" s="269" t="s">
        <v>414</v>
      </c>
      <c r="B9" s="487"/>
      <c r="C9" s="488"/>
      <c r="D9" s="488"/>
      <c r="E9" s="488"/>
      <c r="F9" s="488"/>
      <c r="G9" s="489"/>
      <c r="H9" s="268" t="s">
        <v>415</v>
      </c>
      <c r="I9" s="296" t="s">
        <v>416</v>
      </c>
      <c r="J9" s="268" t="s">
        <v>417</v>
      </c>
      <c r="K9" s="297" t="s">
        <v>418</v>
      </c>
    </row>
    <row r="10" spans="1:12" s="258" customFormat="1" ht="18" customHeight="1">
      <c r="A10" s="508" t="s">
        <v>419</v>
      </c>
      <c r="B10" s="509"/>
      <c r="C10" s="509"/>
      <c r="D10" s="509"/>
      <c r="E10" s="509"/>
      <c r="F10" s="509"/>
      <c r="G10" s="510"/>
      <c r="H10" s="277" t="s">
        <v>420</v>
      </c>
      <c r="I10" s="285"/>
      <c r="J10" s="277" t="s">
        <v>421</v>
      </c>
      <c r="K10" s="298"/>
    </row>
    <row r="11" spans="1:12" s="258" customFormat="1" ht="18" customHeight="1">
      <c r="A11" s="511"/>
      <c r="B11" s="512"/>
      <c r="C11" s="512"/>
      <c r="D11" s="512"/>
      <c r="E11" s="512"/>
      <c r="F11" s="512"/>
      <c r="G11" s="513"/>
      <c r="H11" s="270" t="s">
        <v>422</v>
      </c>
      <c r="I11" s="270" t="s">
        <v>423</v>
      </c>
      <c r="J11" s="270" t="s">
        <v>422</v>
      </c>
      <c r="K11" s="299" t="s">
        <v>423</v>
      </c>
    </row>
    <row r="12" spans="1:12" s="259" customFormat="1" ht="18" customHeight="1">
      <c r="A12" s="278">
        <v>1</v>
      </c>
      <c r="B12" s="490"/>
      <c r="C12" s="491"/>
      <c r="D12" s="491"/>
      <c r="E12" s="491"/>
      <c r="F12" s="491"/>
      <c r="G12" s="492"/>
      <c r="H12" s="279"/>
      <c r="I12" s="300"/>
      <c r="J12" s="279"/>
      <c r="K12" s="301"/>
      <c r="L12" s="260"/>
    </row>
    <row r="13" spans="1:12" ht="18" customHeight="1">
      <c r="A13" s="278">
        <v>2</v>
      </c>
      <c r="B13" s="490"/>
      <c r="C13" s="491"/>
      <c r="D13" s="491"/>
      <c r="E13" s="491"/>
      <c r="F13" s="491"/>
      <c r="G13" s="492"/>
      <c r="H13" s="279"/>
      <c r="I13" s="300"/>
      <c r="J13" s="279"/>
      <c r="K13" s="301"/>
    </row>
    <row r="14" spans="1:12" ht="18" customHeight="1">
      <c r="A14" s="278">
        <v>3</v>
      </c>
      <c r="B14" s="490"/>
      <c r="C14" s="491"/>
      <c r="D14" s="491"/>
      <c r="E14" s="491"/>
      <c r="F14" s="491"/>
      <c r="G14" s="492"/>
      <c r="H14" s="279"/>
      <c r="I14" s="300"/>
      <c r="J14" s="279"/>
      <c r="K14" s="301"/>
    </row>
    <row r="15" spans="1:12" ht="18" customHeight="1">
      <c r="A15" s="278">
        <v>4</v>
      </c>
      <c r="B15" s="490"/>
      <c r="C15" s="491"/>
      <c r="D15" s="491"/>
      <c r="E15" s="491"/>
      <c r="F15" s="491"/>
      <c r="G15" s="492"/>
      <c r="H15" s="280"/>
      <c r="I15" s="302"/>
      <c r="J15" s="302"/>
      <c r="K15" s="303"/>
    </row>
    <row r="16" spans="1:12" ht="18" customHeight="1">
      <c r="A16" s="278">
        <v>5</v>
      </c>
      <c r="B16" s="490"/>
      <c r="C16" s="491"/>
      <c r="D16" s="491"/>
      <c r="E16" s="491"/>
      <c r="F16" s="491"/>
      <c r="G16" s="492"/>
      <c r="H16" s="280"/>
      <c r="I16" s="302"/>
      <c r="J16" s="302"/>
      <c r="K16" s="303"/>
    </row>
    <row r="17" spans="1:11" ht="18" customHeight="1">
      <c r="A17" s="281" t="s">
        <v>424</v>
      </c>
      <c r="B17" s="490"/>
      <c r="C17" s="491"/>
      <c r="D17" s="491"/>
      <c r="E17" s="491"/>
      <c r="F17" s="491"/>
      <c r="G17" s="492"/>
      <c r="H17" s="282"/>
      <c r="I17" s="304"/>
      <c r="J17" s="304"/>
      <c r="K17" s="305"/>
    </row>
    <row r="18" spans="1:11" s="258" customFormat="1" ht="18" customHeight="1">
      <c r="A18" s="283" t="s">
        <v>425</v>
      </c>
      <c r="B18" s="284"/>
      <c r="C18" s="284"/>
      <c r="D18" s="284"/>
      <c r="E18" s="285"/>
      <c r="F18" s="277" t="s">
        <v>426</v>
      </c>
      <c r="G18" s="284"/>
      <c r="H18" s="285"/>
      <c r="I18" s="292" t="s">
        <v>427</v>
      </c>
      <c r="J18" s="266" t="s">
        <v>428</v>
      </c>
      <c r="K18" s="306" t="s">
        <v>429</v>
      </c>
    </row>
    <row r="19" spans="1:11" ht="18" customHeight="1">
      <c r="A19" s="278">
        <v>1</v>
      </c>
      <c r="B19" s="493"/>
      <c r="C19" s="494"/>
      <c r="D19" s="494"/>
      <c r="E19" s="495"/>
      <c r="F19" s="481"/>
      <c r="G19" s="482"/>
      <c r="H19" s="483"/>
      <c r="I19" s="302"/>
      <c r="J19" s="307"/>
      <c r="K19" s="308"/>
    </row>
    <row r="20" spans="1:11" ht="18" customHeight="1">
      <c r="A20" s="278">
        <v>2</v>
      </c>
      <c r="B20" s="493"/>
      <c r="C20" s="494"/>
      <c r="D20" s="494"/>
      <c r="E20" s="495"/>
      <c r="F20" s="481"/>
      <c r="G20" s="482"/>
      <c r="H20" s="483"/>
      <c r="I20" s="302"/>
      <c r="J20" s="307"/>
      <c r="K20" s="308"/>
    </row>
    <row r="21" spans="1:11" ht="18" customHeight="1">
      <c r="A21" s="278">
        <v>3</v>
      </c>
      <c r="B21" s="493"/>
      <c r="C21" s="494"/>
      <c r="D21" s="494"/>
      <c r="E21" s="495"/>
      <c r="F21" s="481"/>
      <c r="G21" s="482"/>
      <c r="H21" s="483"/>
      <c r="I21" s="302"/>
      <c r="J21" s="307"/>
      <c r="K21" s="308"/>
    </row>
    <row r="22" spans="1:11" ht="18" customHeight="1">
      <c r="A22" s="278">
        <v>4</v>
      </c>
      <c r="B22" s="493"/>
      <c r="C22" s="494"/>
      <c r="D22" s="494"/>
      <c r="E22" s="495"/>
      <c r="F22" s="481"/>
      <c r="G22" s="482"/>
      <c r="H22" s="483"/>
      <c r="I22" s="302"/>
      <c r="J22" s="307"/>
      <c r="K22" s="308"/>
    </row>
    <row r="23" spans="1:11" ht="18" customHeight="1">
      <c r="A23" s="278">
        <v>5</v>
      </c>
      <c r="B23" s="493"/>
      <c r="C23" s="494"/>
      <c r="D23" s="494"/>
      <c r="E23" s="495"/>
      <c r="F23" s="481"/>
      <c r="G23" s="482"/>
      <c r="H23" s="483"/>
      <c r="I23" s="302"/>
      <c r="J23" s="307"/>
      <c r="K23" s="308"/>
    </row>
    <row r="24" spans="1:11" ht="18" customHeight="1">
      <c r="A24" s="286">
        <v>6</v>
      </c>
      <c r="B24" s="493"/>
      <c r="C24" s="494"/>
      <c r="D24" s="494"/>
      <c r="E24" s="495"/>
      <c r="F24" s="481"/>
      <c r="G24" s="482"/>
      <c r="H24" s="483"/>
      <c r="I24" s="302"/>
      <c r="J24" s="307"/>
      <c r="K24" s="308"/>
    </row>
    <row r="25" spans="1:11" ht="18" customHeight="1">
      <c r="A25" s="286">
        <v>7</v>
      </c>
      <c r="B25" s="493"/>
      <c r="C25" s="494"/>
      <c r="D25" s="494"/>
      <c r="E25" s="495"/>
      <c r="F25" s="481"/>
      <c r="G25" s="482"/>
      <c r="H25" s="483"/>
      <c r="I25" s="309"/>
      <c r="J25" s="307"/>
      <c r="K25" s="308"/>
    </row>
    <row r="26" spans="1:11" ht="18" customHeight="1">
      <c r="A26" s="278">
        <v>8</v>
      </c>
      <c r="B26" s="493"/>
      <c r="C26" s="494"/>
      <c r="D26" s="494"/>
      <c r="E26" s="495"/>
      <c r="F26" s="481"/>
      <c r="G26" s="482"/>
      <c r="H26" s="483"/>
      <c r="I26" s="310"/>
      <c r="J26" s="307"/>
      <c r="K26" s="308"/>
    </row>
    <row r="27" spans="1:11" ht="18" customHeight="1">
      <c r="A27" s="286">
        <v>9</v>
      </c>
      <c r="B27" s="493"/>
      <c r="C27" s="494"/>
      <c r="D27" s="494"/>
      <c r="E27" s="495"/>
      <c r="F27" s="481"/>
      <c r="G27" s="482"/>
      <c r="H27" s="483"/>
      <c r="I27" s="309"/>
      <c r="J27" s="307"/>
      <c r="K27" s="308"/>
    </row>
    <row r="28" spans="1:11" ht="18" customHeight="1">
      <c r="A28" s="287">
        <v>10</v>
      </c>
      <c r="B28" s="496"/>
      <c r="C28" s="497"/>
      <c r="D28" s="497"/>
      <c r="E28" s="498"/>
      <c r="F28" s="499"/>
      <c r="G28" s="500"/>
      <c r="H28" s="501"/>
      <c r="I28" s="311"/>
      <c r="J28" s="312"/>
      <c r="K28" s="313"/>
    </row>
    <row r="29" spans="1:11" ht="18" customHeight="1">
      <c r="D29" s="257"/>
    </row>
  </sheetData>
  <mergeCells count="37">
    <mergeCell ref="B27:E27"/>
    <mergeCell ref="F27:H27"/>
    <mergeCell ref="B28:E28"/>
    <mergeCell ref="F28:H28"/>
    <mergeCell ref="H5:H6"/>
    <mergeCell ref="H7:H8"/>
    <mergeCell ref="A10:G11"/>
    <mergeCell ref="B24:E24"/>
    <mergeCell ref="F24:H24"/>
    <mergeCell ref="B25:E25"/>
    <mergeCell ref="F25:H25"/>
    <mergeCell ref="B26:E26"/>
    <mergeCell ref="F26:H26"/>
    <mergeCell ref="B21:E21"/>
    <mergeCell ref="F21:H21"/>
    <mergeCell ref="B22:E22"/>
    <mergeCell ref="F22:H22"/>
    <mergeCell ref="B23:E23"/>
    <mergeCell ref="F23:H23"/>
    <mergeCell ref="B16:G16"/>
    <mergeCell ref="B17:G17"/>
    <mergeCell ref="B19:E19"/>
    <mergeCell ref="F19:H19"/>
    <mergeCell ref="B20:E20"/>
    <mergeCell ref="F20:H20"/>
    <mergeCell ref="B9:G9"/>
    <mergeCell ref="B12:G12"/>
    <mergeCell ref="B13:G13"/>
    <mergeCell ref="B14:G14"/>
    <mergeCell ref="B15:G15"/>
    <mergeCell ref="A2:K2"/>
    <mergeCell ref="C4:G4"/>
    <mergeCell ref="C5:G5"/>
    <mergeCell ref="B6:E6"/>
    <mergeCell ref="B7:E7"/>
    <mergeCell ref="I5:I6"/>
    <mergeCell ref="I7:I8"/>
  </mergeCells>
  <phoneticPr fontId="13" type="noConversion"/>
  <pageMargins left="0.70763888888888904" right="0.70763888888888904" top="0.74791666666666701" bottom="0.74791666666666701" header="0.31388888888888899" footer="0.31388888888888899"/>
  <pageSetup paperSize="9" scale="75" orientation="landscape"/>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showGridLines="0" view="pageBreakPreview" zoomScale="60" zoomScaleNormal="100" workbookViewId="0">
      <selection activeCell="I23" sqref="I23"/>
    </sheetView>
  </sheetViews>
  <sheetFormatPr defaultColWidth="9" defaultRowHeight="15.75" customHeight="1" outlineLevelCol="1"/>
  <cols>
    <col min="1" max="1" width="23.75" style="3" customWidth="1"/>
    <col min="2" max="2" width="6.58203125" style="3" customWidth="1"/>
    <col min="3" max="4" width="18.58203125" style="3" hidden="1" customWidth="1" outlineLevel="1"/>
    <col min="5" max="5" width="21" style="3" customWidth="1" collapsed="1"/>
    <col min="6" max="7" width="21" style="3" customWidth="1"/>
    <col min="8" max="8" width="18.58203125" style="3" customWidth="1"/>
    <col min="9" max="9" width="9" style="3"/>
    <col min="10" max="10" width="18.25" style="3" customWidth="1"/>
    <col min="11" max="16384" width="9" style="3"/>
  </cols>
  <sheetData>
    <row r="1" spans="1:8" ht="15.75" customHeight="1">
      <c r="A1" s="5" t="s">
        <v>430</v>
      </c>
    </row>
    <row r="2" spans="1:8" s="246" customFormat="1" ht="25.5" customHeight="1">
      <c r="A2" s="514" t="s">
        <v>431</v>
      </c>
      <c r="B2" s="514"/>
      <c r="C2" s="514"/>
      <c r="D2" s="514"/>
      <c r="E2" s="514"/>
      <c r="F2" s="514"/>
      <c r="G2" s="514"/>
      <c r="H2" s="514"/>
    </row>
    <row r="3" spans="1:8" s="247" customFormat="1" ht="15.75" customHeight="1">
      <c r="A3" s="515" t="str">
        <f>"评估基准日："&amp;TEXT(基本信息输入表!M7,"yyyy年mm月dd日")</f>
        <v>评估基准日：2022年12月31日</v>
      </c>
      <c r="B3" s="515"/>
      <c r="C3" s="515"/>
      <c r="D3" s="515"/>
      <c r="E3" s="515"/>
      <c r="F3" s="515"/>
      <c r="G3" s="515"/>
      <c r="H3" s="515"/>
    </row>
    <row r="4" spans="1:8" s="247" customFormat="1" ht="15.75" customHeight="1">
      <c r="A4" s="248"/>
      <c r="B4" s="248"/>
      <c r="C4" s="248"/>
      <c r="D4" s="248"/>
      <c r="E4" s="248"/>
      <c r="F4" s="248"/>
      <c r="G4" s="248"/>
      <c r="H4" s="249" t="s">
        <v>432</v>
      </c>
    </row>
    <row r="5" spans="1:8" s="247" customFormat="1" ht="15.75" customHeight="1">
      <c r="A5" s="247" t="str">
        <f>基本信息输入表!K6&amp;"："&amp;基本信息输入表!M6</f>
        <v>被评估单位：贵州华能焦化制气股份有限公司</v>
      </c>
      <c r="H5" s="249" t="s">
        <v>433</v>
      </c>
    </row>
    <row r="6" spans="1:8" s="2" customFormat="1" ht="15.75" customHeight="1">
      <c r="A6" s="518" t="s">
        <v>434</v>
      </c>
      <c r="B6" s="518"/>
      <c r="C6" s="516" t="s">
        <v>435</v>
      </c>
      <c r="D6" s="516" t="s">
        <v>436</v>
      </c>
      <c r="E6" s="8" t="s">
        <v>437</v>
      </c>
      <c r="F6" s="8" t="s">
        <v>438</v>
      </c>
      <c r="G6" s="8" t="s">
        <v>439</v>
      </c>
      <c r="H6" s="8" t="s">
        <v>440</v>
      </c>
    </row>
    <row r="7" spans="1:8" s="2" customFormat="1" ht="15.75" customHeight="1">
      <c r="A7" s="518"/>
      <c r="B7" s="518"/>
      <c r="C7" s="517"/>
      <c r="D7" s="517"/>
      <c r="E7" s="8" t="s">
        <v>441</v>
      </c>
      <c r="F7" s="8" t="s">
        <v>442</v>
      </c>
      <c r="G7" s="8" t="s">
        <v>443</v>
      </c>
      <c r="H7" s="8" t="s">
        <v>444</v>
      </c>
    </row>
    <row r="8" spans="1:8" ht="15.75" customHeight="1">
      <c r="A8" s="250" t="s">
        <v>445</v>
      </c>
      <c r="B8" s="47">
        <v>1</v>
      </c>
      <c r="C8" s="15">
        <f>ROUND('2-分类汇总'!C7/10000,2)</f>
        <v>0</v>
      </c>
      <c r="D8" s="15">
        <f>ROUND('2-分类汇总'!D7/10000,2)</f>
        <v>0</v>
      </c>
      <c r="E8" s="15">
        <f>ROUND('2-分类汇总'!E7/10000,2)</f>
        <v>0</v>
      </c>
      <c r="F8" s="15">
        <f>ROUND('2-分类汇总'!F7/10000,2)</f>
        <v>0</v>
      </c>
      <c r="G8" s="15">
        <f>F8-E8</f>
        <v>0</v>
      </c>
      <c r="H8" s="15" t="str">
        <f>IF(E8=0,"",G8/E8*100)</f>
        <v/>
      </c>
    </row>
    <row r="9" spans="1:8" ht="15.75" customHeight="1">
      <c r="A9" s="250" t="s">
        <v>446</v>
      </c>
      <c r="B9" s="251">
        <v>2</v>
      </c>
      <c r="C9" s="15">
        <f>SUM(C10:C17)-C16</f>
        <v>0</v>
      </c>
      <c r="D9" s="15">
        <f>SUM(D10:D17)-D16</f>
        <v>0</v>
      </c>
      <c r="E9" s="15">
        <f>SUM(E10:E17)-E16</f>
        <v>0</v>
      </c>
      <c r="F9" s="15">
        <f>SUM(F10:F17)-F16</f>
        <v>244.17302240986928</v>
      </c>
      <c r="G9" s="15">
        <f t="shared" ref="G9:G22" si="0">F9-E9</f>
        <v>244.17302240986928</v>
      </c>
      <c r="H9" s="15" t="str">
        <f t="shared" ref="H9:H22" si="1">IF(E9=0,"",G9/E9*100)</f>
        <v/>
      </c>
    </row>
    <row r="10" spans="1:8" s="168" customFormat="1" ht="15.75" customHeight="1">
      <c r="A10" s="252" t="s">
        <v>447</v>
      </c>
      <c r="B10" s="253">
        <v>3</v>
      </c>
      <c r="C10" s="48">
        <f>ROUND('2-分类汇总'!C33/10000,2)</f>
        <v>0</v>
      </c>
      <c r="D10" s="48">
        <f>ROUND('2-分类汇总'!D33/10000,2)</f>
        <v>0</v>
      </c>
      <c r="E10" s="48">
        <f>ROUND('2-分类汇总'!E33/10000,2)</f>
        <v>0</v>
      </c>
      <c r="F10" s="48">
        <f>ROUND('2-分类汇总'!F33/10000,2)</f>
        <v>0</v>
      </c>
      <c r="G10" s="48">
        <f t="shared" si="0"/>
        <v>0</v>
      </c>
      <c r="H10" s="48" t="str">
        <f t="shared" si="1"/>
        <v/>
      </c>
    </row>
    <row r="11" spans="1:8" s="168" customFormat="1" ht="15.75" customHeight="1">
      <c r="A11" s="254" t="s">
        <v>448</v>
      </c>
      <c r="B11" s="253">
        <v>4</v>
      </c>
      <c r="C11" s="48">
        <f>ROUND('2-分类汇总'!C36/10000,2)</f>
        <v>0</v>
      </c>
      <c r="D11" s="48">
        <f>ROUND('2-分类汇总'!D36/10000,2)</f>
        <v>0</v>
      </c>
      <c r="E11" s="48">
        <f>ROUND('2-分类汇总'!E36/10000,2)</f>
        <v>0</v>
      </c>
      <c r="F11" s="48">
        <f>ROUND('2-分类汇总'!F36/10000,2)</f>
        <v>0</v>
      </c>
      <c r="G11" s="48">
        <f t="shared" si="0"/>
        <v>0</v>
      </c>
      <c r="H11" s="48" t="str">
        <f t="shared" si="1"/>
        <v/>
      </c>
    </row>
    <row r="12" spans="1:8" s="168" customFormat="1" ht="15.75" customHeight="1">
      <c r="A12" s="254" t="s">
        <v>449</v>
      </c>
      <c r="B12" s="253">
        <v>5</v>
      </c>
      <c r="C12" s="48">
        <f>ROUND('2-分类汇总'!C47/10000,2)</f>
        <v>0</v>
      </c>
      <c r="D12" s="48">
        <f>ROUND('2-分类汇总'!D47/10000,2)</f>
        <v>0</v>
      </c>
      <c r="E12" s="48">
        <f>ROUND('2-分类汇总'!E47/10000,2)</f>
        <v>0</v>
      </c>
      <c r="F12" s="48">
        <f>ROUND('2-分类汇总'!F47/10000,2)</f>
        <v>0</v>
      </c>
      <c r="G12" s="48">
        <f t="shared" si="0"/>
        <v>0</v>
      </c>
      <c r="H12" s="48" t="str">
        <f t="shared" si="1"/>
        <v/>
      </c>
    </row>
    <row r="13" spans="1:8" s="168" customFormat="1" ht="15.75" customHeight="1">
      <c r="A13" s="254" t="s">
        <v>450</v>
      </c>
      <c r="B13" s="253">
        <v>6</v>
      </c>
      <c r="C13" s="48">
        <f>ROUND('2-分类汇总'!C48/10000,2)</f>
        <v>0</v>
      </c>
      <c r="D13" s="48">
        <f>ROUND('2-分类汇总'!D48/10000,2)</f>
        <v>0</v>
      </c>
      <c r="E13" s="48">
        <f>ROUND('2-分类汇总'!E48/10000,2)</f>
        <v>0</v>
      </c>
      <c r="F13" s="48">
        <f>ROUND('2-分类汇总'!F48/10000,2)</f>
        <v>0</v>
      </c>
      <c r="G13" s="48">
        <f t="shared" si="0"/>
        <v>0</v>
      </c>
      <c r="H13" s="48" t="str">
        <f t="shared" si="1"/>
        <v/>
      </c>
    </row>
    <row r="14" spans="1:8" s="168" customFormat="1" ht="15.75" customHeight="1">
      <c r="A14" s="254" t="s">
        <v>451</v>
      </c>
      <c r="B14" s="253">
        <v>7</v>
      </c>
      <c r="C14" s="48">
        <f>ROUND('2-分类汇总'!C54/10000,2)</f>
        <v>0</v>
      </c>
      <c r="D14" s="48">
        <f>ROUND('2-分类汇总'!D54/10000,2)</f>
        <v>0</v>
      </c>
      <c r="E14" s="48">
        <f>ROUND('2-分类汇总'!E54/10000,2)</f>
        <v>0</v>
      </c>
      <c r="F14" s="48">
        <f>ROUND('2-分类汇总'!F54/10000,2)</f>
        <v>0</v>
      </c>
      <c r="G14" s="48">
        <f t="shared" si="0"/>
        <v>0</v>
      </c>
      <c r="H14" s="48" t="str">
        <f t="shared" si="1"/>
        <v/>
      </c>
    </row>
    <row r="15" spans="1:8" s="168" customFormat="1" ht="15.75" customHeight="1">
      <c r="A15" s="254" t="s">
        <v>452</v>
      </c>
      <c r="B15" s="253">
        <v>8</v>
      </c>
      <c r="C15" s="48">
        <f>ROUND('2-分类汇总'!C58/10000,2)</f>
        <v>0</v>
      </c>
      <c r="D15" s="48">
        <f>ROUND('2-分类汇总'!D58/10000,2)</f>
        <v>0</v>
      </c>
      <c r="E15" s="48">
        <f>ROUND('2-分类汇总'!E58/10000,2)</f>
        <v>0</v>
      </c>
      <c r="F15" s="48">
        <f>ROUND('2-分类汇总'!F58/10000,2)</f>
        <v>0</v>
      </c>
      <c r="G15" s="48">
        <f t="shared" si="0"/>
        <v>0</v>
      </c>
      <c r="H15" s="48" t="str">
        <f t="shared" si="1"/>
        <v/>
      </c>
    </row>
    <row r="16" spans="1:8" s="168" customFormat="1" ht="15.75" customHeight="1">
      <c r="A16" s="254" t="s">
        <v>453</v>
      </c>
      <c r="B16" s="253">
        <v>9</v>
      </c>
      <c r="C16" s="48">
        <f>ROUND('2-分类汇总'!C56/10000,2)</f>
        <v>0</v>
      </c>
      <c r="D16" s="48">
        <f>ROUND('2-分类汇总'!D56/10000,2)</f>
        <v>0</v>
      </c>
      <c r="E16" s="48">
        <f>ROUND('2-分类汇总'!E56/10000,2)</f>
        <v>0</v>
      </c>
      <c r="F16" s="48">
        <f>ROUND('2-分类汇总'!F56/10000,2)</f>
        <v>0</v>
      </c>
      <c r="G16" s="48">
        <f t="shared" si="0"/>
        <v>0</v>
      </c>
      <c r="H16" s="48" t="str">
        <f t="shared" si="1"/>
        <v/>
      </c>
    </row>
    <row r="17" spans="1:9" s="168" customFormat="1" ht="15.75" customHeight="1">
      <c r="A17" s="254" t="s">
        <v>454</v>
      </c>
      <c r="B17" s="253">
        <v>10</v>
      </c>
      <c r="C17" s="48">
        <f>SUM('2-分类汇总'!C26,'2-分类汇总'!C29:C30,'2-分类汇总'!C49:C51,'2-分类汇总'!C59:C63)/10000</f>
        <v>0</v>
      </c>
      <c r="D17" s="48">
        <f>SUM('2-分类汇总'!D26,'2-分类汇总'!D29:D30,'2-分类汇总'!D49:D51,'2-分类汇总'!D59:D63)/10000</f>
        <v>0</v>
      </c>
      <c r="E17" s="48">
        <f>SUM('2-分类汇总'!E26,'2-分类汇总'!E29:E30,'2-分类汇总'!E49:E51,'2-分类汇总'!E59:E63)/10000</f>
        <v>0</v>
      </c>
      <c r="F17" s="48">
        <f>SUM('2-分类汇总'!F26,'2-分类汇总'!F29:F30,'2-分类汇总'!F49:F51,'2-分类汇总'!F59:F63)/10000</f>
        <v>244.17302240986928</v>
      </c>
      <c r="G17" s="48">
        <f t="shared" si="0"/>
        <v>244.17302240986928</v>
      </c>
      <c r="H17" s="48" t="str">
        <f t="shared" si="1"/>
        <v/>
      </c>
    </row>
    <row r="18" spans="1:9" s="226" customFormat="1" ht="15.75" customHeight="1">
      <c r="A18" s="255" t="s">
        <v>455</v>
      </c>
      <c r="B18" s="47">
        <v>11</v>
      </c>
      <c r="C18" s="15">
        <f>C8+C9</f>
        <v>0</v>
      </c>
      <c r="D18" s="15">
        <f>D8+D9</f>
        <v>0</v>
      </c>
      <c r="E18" s="15">
        <f>E8+E9</f>
        <v>0</v>
      </c>
      <c r="F18" s="15">
        <f>F8+F9</f>
        <v>244.17302240986928</v>
      </c>
      <c r="G18" s="15">
        <f t="shared" si="0"/>
        <v>244.17302240986928</v>
      </c>
      <c r="H18" s="15" t="str">
        <f t="shared" si="1"/>
        <v/>
      </c>
    </row>
    <row r="19" spans="1:9" s="226" customFormat="1" ht="15.75" customHeight="1">
      <c r="A19" s="250" t="s">
        <v>456</v>
      </c>
      <c r="B19" s="47">
        <v>12</v>
      </c>
      <c r="C19" s="15">
        <f>ROUND('2-分类汇总'!C65/10000,2)</f>
        <v>0</v>
      </c>
      <c r="D19" s="15">
        <f>ROUND('2-分类汇总'!D65/10000,2)</f>
        <v>0</v>
      </c>
      <c r="E19" s="15">
        <f>ROUND('2-分类汇总'!E65/10000,2)</f>
        <v>0</v>
      </c>
      <c r="F19" s="15">
        <f>ROUND('2-分类汇总'!F65/10000,2)</f>
        <v>0</v>
      </c>
      <c r="G19" s="15">
        <f t="shared" si="0"/>
        <v>0</v>
      </c>
      <c r="H19" s="15" t="str">
        <f t="shared" si="1"/>
        <v/>
      </c>
    </row>
    <row r="20" spans="1:9" s="226" customFormat="1" ht="15.75" customHeight="1">
      <c r="A20" s="250" t="s">
        <v>457</v>
      </c>
      <c r="B20" s="47">
        <v>13</v>
      </c>
      <c r="C20" s="15">
        <f>ROUND('2-分类汇总'!C78/10000,2)</f>
        <v>0</v>
      </c>
      <c r="D20" s="15">
        <f>ROUND('2-分类汇总'!D78/10000,2)</f>
        <v>0</v>
      </c>
      <c r="E20" s="15">
        <f>ROUND('2-分类汇总'!E78/10000,2)</f>
        <v>0</v>
      </c>
      <c r="F20" s="15">
        <f>ROUND('2-分类汇总'!F78/10000,2)</f>
        <v>0</v>
      </c>
      <c r="G20" s="15">
        <f t="shared" si="0"/>
        <v>0</v>
      </c>
      <c r="H20" s="15" t="str">
        <f t="shared" si="1"/>
        <v/>
      </c>
    </row>
    <row r="21" spans="1:9" s="226" customFormat="1" ht="15.75" customHeight="1">
      <c r="A21" s="255" t="s">
        <v>458</v>
      </c>
      <c r="B21" s="47">
        <v>14</v>
      </c>
      <c r="C21" s="15">
        <f>SUM(C19:C20)</f>
        <v>0</v>
      </c>
      <c r="D21" s="15">
        <f>SUM(D19:D20)</f>
        <v>0</v>
      </c>
      <c r="E21" s="15">
        <f>SUM(E19:E20)</f>
        <v>0</v>
      </c>
      <c r="F21" s="15">
        <f>SUM(F19:F20)</f>
        <v>0</v>
      </c>
      <c r="G21" s="15">
        <f t="shared" si="0"/>
        <v>0</v>
      </c>
      <c r="H21" s="15" t="str">
        <f t="shared" si="1"/>
        <v/>
      </c>
    </row>
    <row r="22" spans="1:9" s="226" customFormat="1" ht="15.75" customHeight="1">
      <c r="A22" s="255" t="s">
        <v>459</v>
      </c>
      <c r="B22" s="47">
        <v>15</v>
      </c>
      <c r="C22" s="15">
        <f>C18-C21</f>
        <v>0</v>
      </c>
      <c r="D22" s="15">
        <f>D18-D21</f>
        <v>0</v>
      </c>
      <c r="E22" s="15">
        <f>E18-E21</f>
        <v>0</v>
      </c>
      <c r="F22" s="15">
        <f>F18-F21</f>
        <v>244.17302240986928</v>
      </c>
      <c r="G22" s="15">
        <f t="shared" si="0"/>
        <v>244.17302240986928</v>
      </c>
      <c r="H22" s="15" t="str">
        <f t="shared" si="1"/>
        <v/>
      </c>
    </row>
    <row r="23" spans="1:9" s="226" customFormat="1" ht="29.25" customHeight="1">
      <c r="A23" s="242"/>
      <c r="B23" s="243"/>
      <c r="C23" s="41"/>
      <c r="D23" s="41"/>
      <c r="E23" s="41"/>
      <c r="F23" s="41"/>
      <c r="G23" s="244"/>
      <c r="H23" s="244" t="s">
        <v>460</v>
      </c>
    </row>
    <row r="24" spans="1:9" ht="15.75" customHeight="1">
      <c r="I24" s="23" t="s">
        <v>461</v>
      </c>
    </row>
  </sheetData>
  <sheetProtection formatColumns="0"/>
  <mergeCells count="5">
    <mergeCell ref="A2:H2"/>
    <mergeCell ref="A3:H3"/>
    <mergeCell ref="C6:C7"/>
    <mergeCell ref="D6:D7"/>
    <mergeCell ref="A6:B7"/>
  </mergeCells>
  <phoneticPr fontId="13" type="noConversion"/>
  <hyperlinks>
    <hyperlink ref="A1" location="索引目录!A1" display="返回索引目录" xr:uid="{00000000-0004-0000-0600-000000000000}"/>
  </hyperlinks>
  <printOptions horizontalCentered="1"/>
  <pageMargins left="0.98402777777777795" right="0.98402777777777795" top="0.98402777777777795" bottom="0.98402777777777795" header="0.47152777777777799" footer="0.35416666666666702"/>
  <pageSetup paperSize="9" fitToHeight="0" orientation="landscape" r:id="rId1"/>
  <headerFooter scaleWithDoc="0">
    <oddFooter>&amp;R&amp;"宋体,常规"&amp;10&amp;P/&amp;N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L89"/>
  <sheetViews>
    <sheetView showGridLines="0" view="pageBreakPreview" topLeftCell="A67" zoomScale="60" zoomScaleNormal="100" workbookViewId="0">
      <selection activeCell="E24" sqref="E24"/>
    </sheetView>
  </sheetViews>
  <sheetFormatPr defaultColWidth="9" defaultRowHeight="15.75" customHeight="1" outlineLevelCol="1"/>
  <cols>
    <col min="1" max="1" width="8.75" style="3" customWidth="1"/>
    <col min="2" max="2" width="26.58203125" style="3" customWidth="1"/>
    <col min="3" max="4" width="18.58203125" style="3" hidden="1" customWidth="1" outlineLevel="1"/>
    <col min="5" max="5" width="18.58203125" style="3" customWidth="1" collapsed="1"/>
    <col min="6" max="7" width="18.58203125" style="3" customWidth="1"/>
    <col min="8" max="8" width="18.58203125" style="168" customWidth="1"/>
    <col min="9" max="9" width="14.25" style="3" customWidth="1"/>
    <col min="10" max="10" width="13.75" style="227" customWidth="1"/>
    <col min="11" max="16384" width="9" style="3"/>
  </cols>
  <sheetData>
    <row r="1" spans="1:12" ht="15.75" customHeight="1">
      <c r="A1" s="5" t="s">
        <v>430</v>
      </c>
    </row>
    <row r="2" spans="1:12" s="1" customFormat="1" ht="30" customHeight="1">
      <c r="A2" s="519" t="s">
        <v>462</v>
      </c>
      <c r="B2" s="519"/>
      <c r="C2" s="519"/>
      <c r="D2" s="519"/>
      <c r="E2" s="519"/>
      <c r="F2" s="519"/>
      <c r="G2" s="519"/>
      <c r="H2" s="519"/>
      <c r="J2" s="234"/>
    </row>
    <row r="3" spans="1:12" ht="15.75" customHeight="1">
      <c r="A3" s="520" t="str">
        <f>"评估基准日："&amp;TEXT(基本信息输入表!M7,"yyyy年mm月dd日")</f>
        <v>评估基准日：2022年12月31日</v>
      </c>
      <c r="B3" s="520"/>
      <c r="C3" s="520"/>
      <c r="D3" s="520"/>
      <c r="E3" s="520"/>
      <c r="F3" s="520"/>
      <c r="G3" s="520"/>
      <c r="H3" s="520"/>
    </row>
    <row r="4" spans="1:12" ht="12.75" customHeight="1">
      <c r="A4" s="2"/>
      <c r="B4" s="2"/>
      <c r="C4" s="2"/>
      <c r="D4" s="2"/>
      <c r="E4" s="2"/>
      <c r="F4" s="2"/>
      <c r="G4" s="2"/>
      <c r="H4" s="18" t="s">
        <v>463</v>
      </c>
    </row>
    <row r="5" spans="1:12" ht="12" customHeight="1">
      <c r="A5" s="3" t="str">
        <f>基本信息输入表!K6&amp;"："&amp;基本信息输入表!M6</f>
        <v>被评估单位：贵州华能焦化制气股份有限公司</v>
      </c>
      <c r="H5" s="193" t="s">
        <v>464</v>
      </c>
    </row>
    <row r="6" spans="1:12" s="2" customFormat="1" ht="16.5" customHeight="1">
      <c r="A6" s="8" t="s">
        <v>465</v>
      </c>
      <c r="B6" s="164" t="s">
        <v>466</v>
      </c>
      <c r="C6" s="9" t="s">
        <v>435</v>
      </c>
      <c r="D6" s="9" t="s">
        <v>436</v>
      </c>
      <c r="E6" s="13" t="s">
        <v>437</v>
      </c>
      <c r="F6" s="8" t="s">
        <v>438</v>
      </c>
      <c r="G6" s="8" t="s">
        <v>439</v>
      </c>
      <c r="H6" s="147" t="s">
        <v>440</v>
      </c>
      <c r="I6" s="235" t="s">
        <v>467</v>
      </c>
      <c r="J6" s="236" t="s">
        <v>468</v>
      </c>
      <c r="K6" s="237"/>
      <c r="L6" s="237"/>
    </row>
    <row r="7" spans="1:12" s="39" customFormat="1" ht="16.5" customHeight="1">
      <c r="A7" s="42">
        <v>1</v>
      </c>
      <c r="B7" s="228" t="s">
        <v>469</v>
      </c>
      <c r="C7" s="102">
        <f>'3-流动汇总'!C29</f>
        <v>0</v>
      </c>
      <c r="D7" s="102">
        <f>'3-流动汇总'!D29</f>
        <v>0</v>
      </c>
      <c r="E7" s="102">
        <f>'3-流动汇总'!E29</f>
        <v>0</v>
      </c>
      <c r="F7" s="102">
        <f>'3-流动汇总'!F29</f>
        <v>0</v>
      </c>
      <c r="G7" s="15">
        <f>F7-E7</f>
        <v>0</v>
      </c>
      <c r="H7" s="45" t="str">
        <f>IF(E7=0,"",G7/E7*100)</f>
        <v/>
      </c>
      <c r="I7" s="238"/>
      <c r="J7" s="239">
        <f>E7-I7</f>
        <v>0</v>
      </c>
    </row>
    <row r="8" spans="1:12" s="168" customFormat="1" ht="16.5" customHeight="1">
      <c r="A8" s="229">
        <v>2</v>
      </c>
      <c r="B8" s="230" t="s">
        <v>470</v>
      </c>
      <c r="C8" s="178">
        <f>'3-流动汇总'!C7</f>
        <v>0</v>
      </c>
      <c r="D8" s="178">
        <f>'3-流动汇总'!D7</f>
        <v>0</v>
      </c>
      <c r="E8" s="178">
        <f>'3-流动汇总'!E7</f>
        <v>0</v>
      </c>
      <c r="F8" s="178">
        <f>'3-流动汇总'!F7</f>
        <v>0</v>
      </c>
      <c r="G8" s="48">
        <f t="shared" ref="G8:G72" si="0">F8-E8</f>
        <v>0</v>
      </c>
      <c r="H8" s="217" t="str">
        <f t="shared" ref="H8:H72" si="1">IF(E8=0,"",G8/E8*100)</f>
        <v/>
      </c>
      <c r="I8" s="240"/>
      <c r="J8" s="241">
        <f t="shared" ref="J8:J71" si="2">E8-I8</f>
        <v>0</v>
      </c>
    </row>
    <row r="9" spans="1:12" ht="16.5" customHeight="1">
      <c r="A9" s="42">
        <v>3</v>
      </c>
      <c r="B9" s="180" t="s">
        <v>471</v>
      </c>
      <c r="C9" s="14">
        <f>'3-流动汇总'!C8</f>
        <v>0</v>
      </c>
      <c r="D9" s="14">
        <f>'3-流动汇总'!D8</f>
        <v>0</v>
      </c>
      <c r="E9" s="14">
        <f>'3-流动汇总'!E8</f>
        <v>0</v>
      </c>
      <c r="F9" s="14">
        <f>'3-流动汇总'!F8</f>
        <v>0</v>
      </c>
      <c r="G9" s="15">
        <f t="shared" si="0"/>
        <v>0</v>
      </c>
      <c r="H9" s="45" t="str">
        <f t="shared" si="1"/>
        <v/>
      </c>
      <c r="I9" s="240"/>
      <c r="J9" s="239">
        <f t="shared" si="2"/>
        <v>0</v>
      </c>
    </row>
    <row r="10" spans="1:12" ht="16.5" customHeight="1">
      <c r="A10" s="42">
        <v>4</v>
      </c>
      <c r="B10" s="180" t="s">
        <v>472</v>
      </c>
      <c r="C10" s="14">
        <f>'3-流动汇总'!C9</f>
        <v>0</v>
      </c>
      <c r="D10" s="14">
        <f>'3-流动汇总'!D9</f>
        <v>0</v>
      </c>
      <c r="E10" s="14">
        <f>'3-流动汇总'!E9</f>
        <v>0</v>
      </c>
      <c r="F10" s="14">
        <f>'3-流动汇总'!F9</f>
        <v>0</v>
      </c>
      <c r="G10" s="15">
        <f t="shared" si="0"/>
        <v>0</v>
      </c>
      <c r="H10" s="45" t="str">
        <f t="shared" si="1"/>
        <v/>
      </c>
      <c r="I10" s="240"/>
      <c r="J10" s="239">
        <f t="shared" si="2"/>
        <v>0</v>
      </c>
    </row>
    <row r="11" spans="1:12" ht="16.5" customHeight="1">
      <c r="A11" s="42">
        <v>5</v>
      </c>
      <c r="B11" s="180" t="s">
        <v>473</v>
      </c>
      <c r="C11" s="14">
        <f>'3-流动汇总'!C10</f>
        <v>0</v>
      </c>
      <c r="D11" s="14">
        <f>'3-流动汇总'!D10</f>
        <v>0</v>
      </c>
      <c r="E11" s="14">
        <f>'3-流动汇总'!E10</f>
        <v>0</v>
      </c>
      <c r="F11" s="14">
        <f>'3-流动汇总'!F10</f>
        <v>0</v>
      </c>
      <c r="G11" s="15">
        <f t="shared" si="0"/>
        <v>0</v>
      </c>
      <c r="H11" s="45" t="str">
        <f t="shared" si="1"/>
        <v/>
      </c>
      <c r="I11" s="240"/>
      <c r="J11" s="239">
        <f t="shared" si="2"/>
        <v>0</v>
      </c>
    </row>
    <row r="12" spans="1:12" ht="16.5" customHeight="1">
      <c r="A12" s="42">
        <v>6</v>
      </c>
      <c r="B12" s="180" t="s">
        <v>474</v>
      </c>
      <c r="C12" s="14">
        <f>'3-流动汇总'!C11</f>
        <v>0</v>
      </c>
      <c r="D12" s="14">
        <f>'3-流动汇总'!D11</f>
        <v>0</v>
      </c>
      <c r="E12" s="14">
        <f>'3-流动汇总'!E11</f>
        <v>0</v>
      </c>
      <c r="F12" s="14">
        <f>'3-流动汇总'!F11</f>
        <v>0</v>
      </c>
      <c r="G12" s="15">
        <f t="shared" si="0"/>
        <v>0</v>
      </c>
      <c r="H12" s="45" t="str">
        <f t="shared" si="1"/>
        <v/>
      </c>
      <c r="I12" s="240"/>
      <c r="J12" s="239">
        <f t="shared" si="2"/>
        <v>0</v>
      </c>
    </row>
    <row r="13" spans="1:12" ht="16.5" customHeight="1">
      <c r="A13" s="42">
        <v>7</v>
      </c>
      <c r="B13" s="180" t="s">
        <v>475</v>
      </c>
      <c r="C13" s="14">
        <f>'3-流动汇总'!C12</f>
        <v>0</v>
      </c>
      <c r="D13" s="14">
        <f>'3-流动汇总'!D12</f>
        <v>0</v>
      </c>
      <c r="E13" s="14">
        <f>'3-流动汇总'!E12</f>
        <v>0</v>
      </c>
      <c r="F13" s="14">
        <f>'3-流动汇总'!F12</f>
        <v>0</v>
      </c>
      <c r="G13" s="15">
        <f t="shared" si="0"/>
        <v>0</v>
      </c>
      <c r="H13" s="45" t="str">
        <f t="shared" si="1"/>
        <v/>
      </c>
      <c r="I13" s="240"/>
      <c r="J13" s="239">
        <f t="shared" si="2"/>
        <v>0</v>
      </c>
    </row>
    <row r="14" spans="1:12" ht="16.5" customHeight="1">
      <c r="A14" s="42">
        <v>8</v>
      </c>
      <c r="B14" s="180" t="s">
        <v>50</v>
      </c>
      <c r="C14" s="14">
        <f>'3-流动汇总'!C13</f>
        <v>0</v>
      </c>
      <c r="D14" s="14">
        <f>'3-流动汇总'!D13</f>
        <v>0</v>
      </c>
      <c r="E14" s="14">
        <f>'3-流动汇总'!E13</f>
        <v>0</v>
      </c>
      <c r="F14" s="14">
        <f>'3-流动汇总'!F13</f>
        <v>0</v>
      </c>
      <c r="G14" s="15">
        <f t="shared" si="0"/>
        <v>0</v>
      </c>
      <c r="H14" s="45" t="str">
        <f t="shared" si="1"/>
        <v/>
      </c>
      <c r="I14" s="240"/>
      <c r="J14" s="239">
        <f t="shared" si="2"/>
        <v>0</v>
      </c>
    </row>
    <row r="15" spans="1:12" ht="16.5" customHeight="1">
      <c r="A15" s="42">
        <v>9</v>
      </c>
      <c r="B15" s="180" t="s">
        <v>476</v>
      </c>
      <c r="C15" s="14">
        <f>'3-流动汇总'!C14</f>
        <v>0</v>
      </c>
      <c r="D15" s="14">
        <f>'3-流动汇总'!D14</f>
        <v>0</v>
      </c>
      <c r="E15" s="14">
        <f>'3-流动汇总'!E14</f>
        <v>0</v>
      </c>
      <c r="F15" s="14">
        <f>'3-流动汇总'!F14</f>
        <v>0</v>
      </c>
      <c r="G15" s="15">
        <f t="shared" si="0"/>
        <v>0</v>
      </c>
      <c r="H15" s="45" t="str">
        <f t="shared" si="1"/>
        <v/>
      </c>
      <c r="I15" s="240"/>
      <c r="J15" s="239">
        <f t="shared" si="2"/>
        <v>0</v>
      </c>
    </row>
    <row r="16" spans="1:12" ht="16.5" customHeight="1">
      <c r="A16" s="42">
        <v>10</v>
      </c>
      <c r="B16" s="180" t="s">
        <v>477</v>
      </c>
      <c r="C16" s="14">
        <f>'3-流动汇总'!C15</f>
        <v>0</v>
      </c>
      <c r="D16" s="14">
        <f>'3-流动汇总'!D15</f>
        <v>0</v>
      </c>
      <c r="E16" s="14">
        <f>'3-流动汇总'!E15</f>
        <v>0</v>
      </c>
      <c r="F16" s="14">
        <f>'3-流动汇总'!F15</f>
        <v>0</v>
      </c>
      <c r="G16" s="15">
        <f t="shared" si="0"/>
        <v>0</v>
      </c>
      <c r="H16" s="45" t="str">
        <f t="shared" si="1"/>
        <v/>
      </c>
      <c r="I16" s="240"/>
      <c r="J16" s="239">
        <f t="shared" si="2"/>
        <v>0</v>
      </c>
    </row>
    <row r="17" spans="1:10" ht="16.5" customHeight="1">
      <c r="A17" s="42">
        <v>11</v>
      </c>
      <c r="B17" s="180" t="s">
        <v>478</v>
      </c>
      <c r="C17" s="14">
        <f>'3-流动汇总'!C16</f>
        <v>0</v>
      </c>
      <c r="D17" s="14">
        <f>'3-流动汇总'!D16</f>
        <v>0</v>
      </c>
      <c r="E17" s="14">
        <f>'3-流动汇总'!E16</f>
        <v>0</v>
      </c>
      <c r="F17" s="14">
        <f>'3-流动汇总'!F16</f>
        <v>0</v>
      </c>
      <c r="G17" s="15">
        <f t="shared" si="0"/>
        <v>0</v>
      </c>
      <c r="H17" s="45" t="str">
        <f t="shared" si="1"/>
        <v/>
      </c>
      <c r="I17" s="240"/>
      <c r="J17" s="239">
        <f t="shared" si="2"/>
        <v>0</v>
      </c>
    </row>
    <row r="18" spans="1:10" ht="16.5" customHeight="1">
      <c r="A18" s="42">
        <v>12</v>
      </c>
      <c r="B18" s="180" t="s">
        <v>474</v>
      </c>
      <c r="C18" s="14">
        <f>'3-流动汇总'!C17</f>
        <v>0</v>
      </c>
      <c r="D18" s="14">
        <f>'3-流动汇总'!D17</f>
        <v>0</v>
      </c>
      <c r="E18" s="14">
        <f>'3-流动汇总'!E17</f>
        <v>0</v>
      </c>
      <c r="F18" s="14">
        <f>'3-流动汇总'!F17</f>
        <v>0</v>
      </c>
      <c r="G18" s="15">
        <f t="shared" si="0"/>
        <v>0</v>
      </c>
      <c r="H18" s="45" t="str">
        <f t="shared" si="1"/>
        <v/>
      </c>
      <c r="I18" s="240"/>
      <c r="J18" s="239">
        <f t="shared" si="2"/>
        <v>0</v>
      </c>
    </row>
    <row r="19" spans="1:10" ht="16.5" customHeight="1">
      <c r="A19" s="42">
        <v>13</v>
      </c>
      <c r="B19" s="180" t="s">
        <v>479</v>
      </c>
      <c r="C19" s="14">
        <f>'3-流动汇总'!C18</f>
        <v>0</v>
      </c>
      <c r="D19" s="14">
        <f>'3-流动汇总'!D18</f>
        <v>0</v>
      </c>
      <c r="E19" s="14">
        <f>'3-流动汇总'!E18</f>
        <v>0</v>
      </c>
      <c r="F19" s="14">
        <f>'3-流动汇总'!F18</f>
        <v>0</v>
      </c>
      <c r="G19" s="15">
        <f t="shared" si="0"/>
        <v>0</v>
      </c>
      <c r="H19" s="45" t="str">
        <f t="shared" si="1"/>
        <v/>
      </c>
      <c r="I19" s="240"/>
      <c r="J19" s="239">
        <f t="shared" si="2"/>
        <v>0</v>
      </c>
    </row>
    <row r="20" spans="1:10" ht="16.5" customHeight="1">
      <c r="A20" s="42">
        <v>14</v>
      </c>
      <c r="B20" s="180" t="s">
        <v>480</v>
      </c>
      <c r="C20" s="14">
        <f>'3-流动汇总'!C19</f>
        <v>0</v>
      </c>
      <c r="D20" s="14">
        <f>'3-流动汇总'!D19</f>
        <v>0</v>
      </c>
      <c r="E20" s="14">
        <f>'3-流动汇总'!E19</f>
        <v>0</v>
      </c>
      <c r="F20" s="14">
        <f>'3-流动汇总'!F19</f>
        <v>0</v>
      </c>
      <c r="G20" s="15">
        <f t="shared" si="0"/>
        <v>0</v>
      </c>
      <c r="H20" s="45" t="str">
        <f t="shared" si="1"/>
        <v/>
      </c>
      <c r="I20" s="240"/>
      <c r="J20" s="239">
        <f t="shared" si="2"/>
        <v>0</v>
      </c>
    </row>
    <row r="21" spans="1:10" ht="16.5" customHeight="1">
      <c r="A21" s="42">
        <v>15</v>
      </c>
      <c r="B21" s="180" t="s">
        <v>481</v>
      </c>
      <c r="C21" s="14">
        <f>'3-流动汇总'!C20</f>
        <v>0</v>
      </c>
      <c r="D21" s="14">
        <f>'3-流动汇总'!D20</f>
        <v>0</v>
      </c>
      <c r="E21" s="14">
        <f>'3-流动汇总'!E20</f>
        <v>0</v>
      </c>
      <c r="F21" s="14">
        <f>'3-流动汇总'!F20</f>
        <v>0</v>
      </c>
      <c r="G21" s="15">
        <f t="shared" si="0"/>
        <v>0</v>
      </c>
      <c r="H21" s="45" t="str">
        <f t="shared" si="1"/>
        <v/>
      </c>
      <c r="I21" s="240"/>
      <c r="J21" s="239">
        <f t="shared" si="2"/>
        <v>0</v>
      </c>
    </row>
    <row r="22" spans="1:10" ht="16.5" customHeight="1">
      <c r="A22" s="42">
        <v>16</v>
      </c>
      <c r="B22" s="180" t="s">
        <v>482</v>
      </c>
      <c r="C22" s="14">
        <f>'3-流动汇总'!C21</f>
        <v>0</v>
      </c>
      <c r="D22" s="14">
        <f>'3-流动汇总'!D21</f>
        <v>0</v>
      </c>
      <c r="E22" s="14">
        <f>'3-流动汇总'!E21</f>
        <v>0</v>
      </c>
      <c r="F22" s="14">
        <f>'3-流动汇总'!F21</f>
        <v>0</v>
      </c>
      <c r="G22" s="15">
        <f t="shared" si="0"/>
        <v>0</v>
      </c>
      <c r="H22" s="45" t="str">
        <f t="shared" si="1"/>
        <v/>
      </c>
      <c r="I22" s="240"/>
      <c r="J22" s="239">
        <f t="shared" si="2"/>
        <v>0</v>
      </c>
    </row>
    <row r="23" spans="1:10" ht="16.5" customHeight="1">
      <c r="A23" s="42">
        <v>17</v>
      </c>
      <c r="B23" s="180" t="s">
        <v>483</v>
      </c>
      <c r="C23" s="14">
        <f>'3-流动汇总'!C22</f>
        <v>0</v>
      </c>
      <c r="D23" s="14">
        <f>'3-流动汇总'!D22</f>
        <v>0</v>
      </c>
      <c r="E23" s="14">
        <f>'3-流动汇总'!E22</f>
        <v>0</v>
      </c>
      <c r="F23" s="14">
        <f>'3-流动汇总'!F22</f>
        <v>0</v>
      </c>
      <c r="G23" s="15">
        <f t="shared" si="0"/>
        <v>0</v>
      </c>
      <c r="H23" s="45" t="str">
        <f t="shared" si="1"/>
        <v/>
      </c>
      <c r="I23" s="240"/>
      <c r="J23" s="239">
        <f t="shared" si="2"/>
        <v>0</v>
      </c>
    </row>
    <row r="24" spans="1:10" ht="16.5" customHeight="1">
      <c r="A24" s="42">
        <v>18</v>
      </c>
      <c r="B24" s="180" t="s">
        <v>484</v>
      </c>
      <c r="C24" s="14">
        <f>'3-流动汇总'!C23</f>
        <v>0</v>
      </c>
      <c r="D24" s="14">
        <f>'3-流动汇总'!D23</f>
        <v>0</v>
      </c>
      <c r="E24" s="14">
        <f>'3-流动汇总'!E23</f>
        <v>0</v>
      </c>
      <c r="F24" s="14">
        <f>'3-流动汇总'!F23</f>
        <v>0</v>
      </c>
      <c r="G24" s="15">
        <f t="shared" si="0"/>
        <v>0</v>
      </c>
      <c r="H24" s="45" t="str">
        <f t="shared" si="1"/>
        <v/>
      </c>
      <c r="I24" s="240"/>
      <c r="J24" s="239">
        <f t="shared" si="2"/>
        <v>0</v>
      </c>
    </row>
    <row r="25" spans="1:10" s="39" customFormat="1" ht="16.5" customHeight="1">
      <c r="A25" s="42">
        <v>19</v>
      </c>
      <c r="B25" s="228" t="s">
        <v>485</v>
      </c>
      <c r="C25" s="14">
        <f>'4-非流动资产汇总'!C48</f>
        <v>0</v>
      </c>
      <c r="D25" s="14">
        <f>'4-非流动资产汇总'!D48</f>
        <v>0</v>
      </c>
      <c r="E25" s="14">
        <f>'4-非流动资产汇总'!E48</f>
        <v>0</v>
      </c>
      <c r="F25" s="14">
        <f>'4-非流动资产汇总'!F48</f>
        <v>2441730.2240986926</v>
      </c>
      <c r="G25" s="15">
        <f t="shared" si="0"/>
        <v>2441730.2240986926</v>
      </c>
      <c r="H25" s="45" t="str">
        <f t="shared" si="1"/>
        <v/>
      </c>
      <c r="I25" s="238"/>
      <c r="J25" s="239">
        <f t="shared" si="2"/>
        <v>0</v>
      </c>
    </row>
    <row r="26" spans="1:10" ht="16.5" customHeight="1">
      <c r="A26" s="42">
        <v>20</v>
      </c>
      <c r="B26" s="180" t="s">
        <v>486</v>
      </c>
      <c r="C26" s="14">
        <f>'4-非流动资产汇总'!C7</f>
        <v>0</v>
      </c>
      <c r="D26" s="14">
        <f>'4-非流动资产汇总'!D7</f>
        <v>0</v>
      </c>
      <c r="E26" s="14">
        <f>'4-非流动资产汇总'!E7</f>
        <v>0</v>
      </c>
      <c r="F26" s="14">
        <f>'4-非流动资产汇总'!F7</f>
        <v>0</v>
      </c>
      <c r="G26" s="15">
        <f t="shared" si="0"/>
        <v>0</v>
      </c>
      <c r="H26" s="45" t="str">
        <f t="shared" si="1"/>
        <v/>
      </c>
      <c r="I26" s="240"/>
      <c r="J26" s="239">
        <f t="shared" si="2"/>
        <v>0</v>
      </c>
    </row>
    <row r="27" spans="1:10" ht="16.5" customHeight="1">
      <c r="A27" s="42">
        <v>21</v>
      </c>
      <c r="B27" s="180" t="s">
        <v>487</v>
      </c>
      <c r="C27" s="14">
        <f>'4-非流动资产汇总'!C8</f>
        <v>0</v>
      </c>
      <c r="D27" s="14">
        <f>'4-非流动资产汇总'!D8</f>
        <v>0</v>
      </c>
      <c r="E27" s="14">
        <f>'4-非流动资产汇总'!E8</f>
        <v>0</v>
      </c>
      <c r="F27" s="14">
        <f>'4-非流动资产汇总'!F8</f>
        <v>0</v>
      </c>
      <c r="G27" s="15">
        <f t="shared" si="0"/>
        <v>0</v>
      </c>
      <c r="H27" s="45" t="str">
        <f t="shared" si="1"/>
        <v/>
      </c>
      <c r="I27" s="240"/>
      <c r="J27" s="239">
        <f t="shared" si="2"/>
        <v>0</v>
      </c>
    </row>
    <row r="28" spans="1:10" ht="16.5" customHeight="1">
      <c r="A28" s="42">
        <v>22</v>
      </c>
      <c r="B28" s="181" t="s">
        <v>488</v>
      </c>
      <c r="C28" s="14">
        <f>'4-非流动资产汇总'!C9</f>
        <v>0</v>
      </c>
      <c r="D28" s="14">
        <f>'4-非流动资产汇总'!D9</f>
        <v>0</v>
      </c>
      <c r="E28" s="178">
        <f>'4-非流动资产汇总'!E9</f>
        <v>0</v>
      </c>
      <c r="F28" s="14">
        <f>'4-非流动资产汇总'!F9</f>
        <v>0</v>
      </c>
      <c r="G28" s="15">
        <f t="shared" si="0"/>
        <v>0</v>
      </c>
      <c r="H28" s="45" t="str">
        <f t="shared" si="1"/>
        <v/>
      </c>
      <c r="I28" s="240"/>
      <c r="J28" s="239">
        <f t="shared" si="2"/>
        <v>0</v>
      </c>
    </row>
    <row r="29" spans="1:10" ht="16.5" customHeight="1">
      <c r="A29" s="42">
        <v>23</v>
      </c>
      <c r="B29" s="230" t="s">
        <v>489</v>
      </c>
      <c r="C29" s="14">
        <f>'4-非流动资产汇总'!C10</f>
        <v>0</v>
      </c>
      <c r="D29" s="14">
        <f>'4-非流动资产汇总'!D10</f>
        <v>0</v>
      </c>
      <c r="E29" s="14">
        <f>'4-非流动资产汇总'!E10</f>
        <v>0</v>
      </c>
      <c r="F29" s="14">
        <f>'4-非流动资产汇总'!F10</f>
        <v>0</v>
      </c>
      <c r="G29" s="15">
        <f t="shared" si="0"/>
        <v>0</v>
      </c>
      <c r="H29" s="45" t="str">
        <f t="shared" si="1"/>
        <v/>
      </c>
      <c r="I29" s="240"/>
      <c r="J29" s="239">
        <f t="shared" si="2"/>
        <v>0</v>
      </c>
    </row>
    <row r="30" spans="1:10" ht="16.5" customHeight="1">
      <c r="A30" s="42">
        <v>24</v>
      </c>
      <c r="B30" s="230" t="s">
        <v>490</v>
      </c>
      <c r="C30" s="14">
        <f>'4-非流动资产汇总'!C11</f>
        <v>0</v>
      </c>
      <c r="D30" s="14">
        <f>'4-非流动资产汇总'!D11</f>
        <v>0</v>
      </c>
      <c r="E30" s="14">
        <f>'4-非流动资产汇总'!E11</f>
        <v>0</v>
      </c>
      <c r="F30" s="14">
        <f>'4-非流动资产汇总'!F11</f>
        <v>0</v>
      </c>
      <c r="G30" s="15">
        <f t="shared" si="0"/>
        <v>0</v>
      </c>
      <c r="H30" s="45" t="str">
        <f t="shared" si="1"/>
        <v/>
      </c>
      <c r="I30" s="240"/>
      <c r="J30" s="239">
        <f t="shared" si="2"/>
        <v>0</v>
      </c>
    </row>
    <row r="31" spans="1:10" ht="16.5" customHeight="1">
      <c r="A31" s="42">
        <v>25</v>
      </c>
      <c r="B31" s="230" t="s">
        <v>491</v>
      </c>
      <c r="C31" s="14">
        <f>'4-非流动资产汇总'!C12</f>
        <v>0</v>
      </c>
      <c r="D31" s="14">
        <f>'4-非流动资产汇总'!D12</f>
        <v>0</v>
      </c>
      <c r="E31" s="14">
        <f>'4-非流动资产汇总'!E12</f>
        <v>0</v>
      </c>
      <c r="F31" s="14">
        <f>'4-非流动资产汇总'!F12</f>
        <v>0</v>
      </c>
      <c r="G31" s="15">
        <f t="shared" si="0"/>
        <v>0</v>
      </c>
      <c r="H31" s="45" t="str">
        <f t="shared" si="1"/>
        <v/>
      </c>
      <c r="I31" s="240"/>
      <c r="J31" s="239">
        <f t="shared" si="2"/>
        <v>0</v>
      </c>
    </row>
    <row r="32" spans="1:10" ht="16.5" customHeight="1">
      <c r="A32" s="42">
        <v>26</v>
      </c>
      <c r="B32" s="230" t="s">
        <v>492</v>
      </c>
      <c r="C32" s="14">
        <f>'4-非流动资产汇总'!C13</f>
        <v>0</v>
      </c>
      <c r="D32" s="14">
        <f>'4-非流动资产汇总'!D13</f>
        <v>0</v>
      </c>
      <c r="E32" s="14">
        <f>'4-非流动资产汇总'!E13</f>
        <v>0</v>
      </c>
      <c r="F32" s="14">
        <f>'4-非流动资产汇总'!F13</f>
        <v>0</v>
      </c>
      <c r="G32" s="15">
        <f t="shared" si="0"/>
        <v>0</v>
      </c>
      <c r="H32" s="45" t="str">
        <f t="shared" si="1"/>
        <v/>
      </c>
      <c r="I32" s="240"/>
      <c r="J32" s="239">
        <f t="shared" si="2"/>
        <v>0</v>
      </c>
    </row>
    <row r="33" spans="1:10" ht="16.5" customHeight="1">
      <c r="A33" s="42">
        <v>27</v>
      </c>
      <c r="B33" s="230" t="s">
        <v>493</v>
      </c>
      <c r="C33" s="14">
        <f>'4-非流动资产汇总'!C14</f>
        <v>0</v>
      </c>
      <c r="D33" s="14">
        <f>'4-非流动资产汇总'!D14</f>
        <v>0</v>
      </c>
      <c r="E33" s="14">
        <f>'4-非流动资产汇总'!E14</f>
        <v>0</v>
      </c>
      <c r="F33" s="14">
        <f>'4-非流动资产汇总'!F14</f>
        <v>0</v>
      </c>
      <c r="G33" s="15">
        <f t="shared" si="0"/>
        <v>0</v>
      </c>
      <c r="H33" s="45" t="str">
        <f t="shared" si="1"/>
        <v/>
      </c>
      <c r="I33" s="240"/>
      <c r="J33" s="239">
        <f t="shared" si="2"/>
        <v>0</v>
      </c>
    </row>
    <row r="34" spans="1:10" ht="16.5" customHeight="1">
      <c r="A34" s="42">
        <v>28</v>
      </c>
      <c r="B34" s="230" t="s">
        <v>494</v>
      </c>
      <c r="C34" s="14">
        <f>'4-非流动资产汇总'!C15</f>
        <v>0</v>
      </c>
      <c r="D34" s="14">
        <f>'4-非流动资产汇总'!D15</f>
        <v>0</v>
      </c>
      <c r="E34" s="14">
        <f>'4-非流动资产汇总'!E15</f>
        <v>0</v>
      </c>
      <c r="F34" s="14">
        <f>'4-非流动资产汇总'!F15</f>
        <v>0</v>
      </c>
      <c r="G34" s="15">
        <f t="shared" si="0"/>
        <v>0</v>
      </c>
      <c r="H34" s="45" t="str">
        <f t="shared" si="1"/>
        <v/>
      </c>
      <c r="I34" s="240"/>
      <c r="J34" s="239">
        <f t="shared" si="2"/>
        <v>0</v>
      </c>
    </row>
    <row r="35" spans="1:10" ht="16.5" customHeight="1">
      <c r="A35" s="42">
        <v>29</v>
      </c>
      <c r="B35" s="230" t="s">
        <v>495</v>
      </c>
      <c r="C35" s="14">
        <f>'4-非流动资产汇总'!C16</f>
        <v>0</v>
      </c>
      <c r="D35" s="14">
        <f>'4-非流动资产汇总'!D16</f>
        <v>0</v>
      </c>
      <c r="E35" s="14">
        <f>'4-非流动资产汇总'!E16</f>
        <v>0</v>
      </c>
      <c r="F35" s="14">
        <f>'4-非流动资产汇总'!F16</f>
        <v>0</v>
      </c>
      <c r="G35" s="15">
        <f t="shared" si="0"/>
        <v>0</v>
      </c>
      <c r="H35" s="45" t="str">
        <f t="shared" si="1"/>
        <v/>
      </c>
      <c r="I35" s="240"/>
      <c r="J35" s="239">
        <f t="shared" si="2"/>
        <v>0</v>
      </c>
    </row>
    <row r="36" spans="1:10" ht="16.5" customHeight="1">
      <c r="A36" s="42">
        <v>30</v>
      </c>
      <c r="B36" s="230" t="s">
        <v>496</v>
      </c>
      <c r="C36" s="14">
        <f>'4-非流动资产汇总'!C17</f>
        <v>0</v>
      </c>
      <c r="D36" s="14">
        <f>'4-非流动资产汇总'!D17</f>
        <v>0</v>
      </c>
      <c r="E36" s="14">
        <f>'4-非流动资产汇总'!E17</f>
        <v>0</v>
      </c>
      <c r="F36" s="14">
        <f>'4-非流动资产汇总'!F17</f>
        <v>0</v>
      </c>
      <c r="G36" s="15">
        <f t="shared" si="0"/>
        <v>0</v>
      </c>
      <c r="H36" s="45" t="str">
        <f t="shared" si="1"/>
        <v/>
      </c>
      <c r="I36" s="240"/>
      <c r="J36" s="239">
        <f t="shared" si="2"/>
        <v>0</v>
      </c>
    </row>
    <row r="37" spans="1:10" ht="16.5" customHeight="1">
      <c r="A37" s="42">
        <v>31</v>
      </c>
      <c r="B37" s="230" t="s">
        <v>497</v>
      </c>
      <c r="C37" s="14">
        <f>'4-非流动资产汇总'!C18</f>
        <v>0</v>
      </c>
      <c r="D37" s="14">
        <f>'4-非流动资产汇总'!D18</f>
        <v>0</v>
      </c>
      <c r="E37" s="14">
        <f>'4-非流动资产汇总'!E18</f>
        <v>0</v>
      </c>
      <c r="F37" s="14">
        <f>'4-非流动资产汇总'!F18</f>
        <v>0</v>
      </c>
      <c r="G37" s="15">
        <f t="shared" si="0"/>
        <v>0</v>
      </c>
      <c r="H37" s="45" t="str">
        <f t="shared" si="1"/>
        <v/>
      </c>
      <c r="I37" s="240"/>
      <c r="J37" s="239">
        <f t="shared" si="2"/>
        <v>0</v>
      </c>
    </row>
    <row r="38" spans="1:10" ht="16.5" customHeight="1">
      <c r="A38" s="42">
        <v>32</v>
      </c>
      <c r="B38" s="230" t="s">
        <v>498</v>
      </c>
      <c r="C38" s="14">
        <f>'4-非流动资产汇总'!C19</f>
        <v>0</v>
      </c>
      <c r="D38" s="14">
        <f>'4-非流动资产汇总'!D19</f>
        <v>0</v>
      </c>
      <c r="E38" s="14">
        <f>'4-非流动资产汇总'!E19</f>
        <v>0</v>
      </c>
      <c r="F38" s="14">
        <f>'4-非流动资产汇总'!F19</f>
        <v>0</v>
      </c>
      <c r="G38" s="15">
        <f t="shared" si="0"/>
        <v>0</v>
      </c>
      <c r="H38" s="45" t="str">
        <f t="shared" si="1"/>
        <v/>
      </c>
      <c r="I38" s="240"/>
      <c r="J38" s="239">
        <f t="shared" si="2"/>
        <v>0</v>
      </c>
    </row>
    <row r="39" spans="1:10" ht="16.5" customHeight="1">
      <c r="A39" s="42">
        <v>33</v>
      </c>
      <c r="B39" s="231" t="s">
        <v>499</v>
      </c>
      <c r="C39" s="14">
        <f>'4-非流动资产汇总'!C20</f>
        <v>0</v>
      </c>
      <c r="D39" s="14">
        <f>'4-非流动资产汇总'!D20</f>
        <v>0</v>
      </c>
      <c r="E39" s="14">
        <f>'4-非流动资产汇总'!E20</f>
        <v>0</v>
      </c>
      <c r="F39" s="14">
        <f>'4-非流动资产汇总'!F20</f>
        <v>0</v>
      </c>
      <c r="G39" s="15">
        <f t="shared" si="0"/>
        <v>0</v>
      </c>
      <c r="H39" s="45" t="str">
        <f t="shared" si="1"/>
        <v/>
      </c>
      <c r="I39" s="240"/>
      <c r="J39" s="239">
        <f t="shared" si="2"/>
        <v>0</v>
      </c>
    </row>
    <row r="40" spans="1:10" ht="16.5" customHeight="1">
      <c r="A40" s="42">
        <v>34</v>
      </c>
      <c r="B40" s="231" t="s">
        <v>500</v>
      </c>
      <c r="C40" s="14">
        <f>'4-非流动资产汇总'!C21</f>
        <v>0</v>
      </c>
      <c r="D40" s="14">
        <f>'4-非流动资产汇总'!D21</f>
        <v>0</v>
      </c>
      <c r="E40" s="14">
        <f>'4-非流动资产汇总'!E21</f>
        <v>0</v>
      </c>
      <c r="F40" s="14">
        <f>'4-非流动资产汇总'!F21</f>
        <v>0</v>
      </c>
      <c r="G40" s="15">
        <f t="shared" si="0"/>
        <v>0</v>
      </c>
      <c r="H40" s="45" t="str">
        <f t="shared" si="1"/>
        <v/>
      </c>
      <c r="I40" s="240"/>
      <c r="J40" s="239">
        <f t="shared" si="2"/>
        <v>0</v>
      </c>
    </row>
    <row r="41" spans="1:10" ht="16.5" customHeight="1">
      <c r="A41" s="42">
        <v>35</v>
      </c>
      <c r="B41" s="232" t="s">
        <v>501</v>
      </c>
      <c r="C41" s="14">
        <f>'4-非流动资产汇总'!C22</f>
        <v>0</v>
      </c>
      <c r="D41" s="14">
        <f>'4-非流动资产汇总'!D22</f>
        <v>0</v>
      </c>
      <c r="E41" s="14">
        <f>'4-非流动资产汇总'!E22</f>
        <v>0</v>
      </c>
      <c r="F41" s="14">
        <f>'4-非流动资产汇总'!F22</f>
        <v>0</v>
      </c>
      <c r="G41" s="15">
        <f t="shared" si="0"/>
        <v>0</v>
      </c>
      <c r="H41" s="45" t="str">
        <f t="shared" si="1"/>
        <v/>
      </c>
      <c r="I41" s="240"/>
      <c r="J41" s="239">
        <f t="shared" si="2"/>
        <v>0</v>
      </c>
    </row>
    <row r="42" spans="1:10" ht="16.5" customHeight="1">
      <c r="A42" s="42">
        <v>36</v>
      </c>
      <c r="B42" s="230" t="s">
        <v>502</v>
      </c>
      <c r="C42" s="14">
        <f>'4-非流动资产汇总'!C23</f>
        <v>0</v>
      </c>
      <c r="D42" s="14">
        <f>'4-非流动资产汇总'!D23</f>
        <v>0</v>
      </c>
      <c r="E42" s="14">
        <f>'4-非流动资产汇总'!E23</f>
        <v>0</v>
      </c>
      <c r="F42" s="14">
        <f>'4-非流动资产汇总'!F23</f>
        <v>0</v>
      </c>
      <c r="G42" s="15">
        <f t="shared" si="0"/>
        <v>0</v>
      </c>
      <c r="H42" s="45" t="str">
        <f t="shared" si="1"/>
        <v/>
      </c>
      <c r="I42" s="240"/>
      <c r="J42" s="239">
        <f t="shared" si="2"/>
        <v>0</v>
      </c>
    </row>
    <row r="43" spans="1:10" ht="16.5" customHeight="1">
      <c r="A43" s="42">
        <v>37</v>
      </c>
      <c r="B43" s="230" t="s">
        <v>498</v>
      </c>
      <c r="C43" s="14">
        <f>'4-非流动资产汇总'!C24</f>
        <v>0</v>
      </c>
      <c r="D43" s="14">
        <f>'4-非流动资产汇总'!D24</f>
        <v>0</v>
      </c>
      <c r="E43" s="14">
        <f>'4-非流动资产汇总'!E24</f>
        <v>0</v>
      </c>
      <c r="F43" s="14">
        <f>'4-非流动资产汇总'!F24</f>
        <v>0</v>
      </c>
      <c r="G43" s="15">
        <f t="shared" si="0"/>
        <v>0</v>
      </c>
      <c r="H43" s="45" t="str">
        <f t="shared" si="1"/>
        <v/>
      </c>
      <c r="I43" s="240"/>
      <c r="J43" s="239">
        <f t="shared" si="2"/>
        <v>0</v>
      </c>
    </row>
    <row r="44" spans="1:10" ht="16.5" customHeight="1">
      <c r="A44" s="42">
        <v>38</v>
      </c>
      <c r="B44" s="231" t="s">
        <v>499</v>
      </c>
      <c r="C44" s="14">
        <f>'4-非流动资产汇总'!C25</f>
        <v>0</v>
      </c>
      <c r="D44" s="14">
        <f>'4-非流动资产汇总'!D25</f>
        <v>0</v>
      </c>
      <c r="E44" s="14">
        <f>'4-非流动资产汇总'!E25</f>
        <v>0</v>
      </c>
      <c r="F44" s="14">
        <f>'4-非流动资产汇总'!F25</f>
        <v>0</v>
      </c>
      <c r="G44" s="15">
        <f t="shared" si="0"/>
        <v>0</v>
      </c>
      <c r="H44" s="45" t="str">
        <f t="shared" si="1"/>
        <v/>
      </c>
      <c r="I44" s="240"/>
      <c r="J44" s="239">
        <f t="shared" si="2"/>
        <v>0</v>
      </c>
    </row>
    <row r="45" spans="1:10" ht="16.5" customHeight="1">
      <c r="A45" s="42">
        <v>39</v>
      </c>
      <c r="B45" s="231" t="s">
        <v>500</v>
      </c>
      <c r="C45" s="14">
        <f>'4-非流动资产汇总'!C26</f>
        <v>0</v>
      </c>
      <c r="D45" s="14">
        <f>'4-非流动资产汇总'!D26</f>
        <v>0</v>
      </c>
      <c r="E45" s="14">
        <f>'4-非流动资产汇总'!E26</f>
        <v>0</v>
      </c>
      <c r="F45" s="14">
        <f>'4-非流动资产汇总'!F26</f>
        <v>0</v>
      </c>
      <c r="G45" s="15">
        <f t="shared" si="0"/>
        <v>0</v>
      </c>
      <c r="H45" s="45" t="str">
        <f t="shared" si="1"/>
        <v/>
      </c>
      <c r="I45" s="240"/>
      <c r="J45" s="239">
        <f t="shared" si="2"/>
        <v>0</v>
      </c>
    </row>
    <row r="46" spans="1:10" ht="16.5" customHeight="1">
      <c r="A46" s="42">
        <v>40</v>
      </c>
      <c r="B46" s="232" t="s">
        <v>503</v>
      </c>
      <c r="C46" s="14">
        <f>'4-非流动资产汇总'!C27</f>
        <v>0</v>
      </c>
      <c r="D46" s="14">
        <f>'4-非流动资产汇总'!D27</f>
        <v>0</v>
      </c>
      <c r="E46" s="14">
        <f>'4-非流动资产汇总'!E27</f>
        <v>0</v>
      </c>
      <c r="F46" s="14">
        <f>'4-非流动资产汇总'!F27</f>
        <v>0</v>
      </c>
      <c r="G46" s="15">
        <f t="shared" si="0"/>
        <v>0</v>
      </c>
      <c r="H46" s="45" t="str">
        <f t="shared" si="1"/>
        <v/>
      </c>
      <c r="I46" s="240"/>
      <c r="J46" s="239">
        <f t="shared" si="2"/>
        <v>0</v>
      </c>
    </row>
    <row r="47" spans="1:10" ht="16.5" customHeight="1">
      <c r="A47" s="42">
        <v>41</v>
      </c>
      <c r="B47" s="230" t="s">
        <v>504</v>
      </c>
      <c r="C47" s="14">
        <f>'4-非流动资产汇总'!C28</f>
        <v>0</v>
      </c>
      <c r="D47" s="14">
        <f>'4-非流动资产汇总'!D28</f>
        <v>0</v>
      </c>
      <c r="E47" s="14">
        <f>'4-非流动资产汇总'!E28</f>
        <v>0</v>
      </c>
      <c r="F47" s="14">
        <f>'4-非流动资产汇总'!F28</f>
        <v>0</v>
      </c>
      <c r="G47" s="15">
        <f t="shared" si="0"/>
        <v>0</v>
      </c>
      <c r="H47" s="45" t="str">
        <f t="shared" si="1"/>
        <v/>
      </c>
      <c r="I47" s="240"/>
      <c r="J47" s="239">
        <f t="shared" si="2"/>
        <v>0</v>
      </c>
    </row>
    <row r="48" spans="1:10" ht="16.5" customHeight="1">
      <c r="A48" s="42">
        <v>42</v>
      </c>
      <c r="B48" s="230" t="s">
        <v>505</v>
      </c>
      <c r="C48" s="14">
        <f>'4-非流动资产汇总'!C29</f>
        <v>0</v>
      </c>
      <c r="D48" s="14">
        <f>'4-非流动资产汇总'!D29</f>
        <v>0</v>
      </c>
      <c r="E48" s="14">
        <f>'4-非流动资产汇总'!E29</f>
        <v>0</v>
      </c>
      <c r="F48" s="14">
        <f>'4-非流动资产汇总'!F29</f>
        <v>0</v>
      </c>
      <c r="G48" s="15">
        <f t="shared" si="0"/>
        <v>0</v>
      </c>
      <c r="H48" s="45" t="str">
        <f t="shared" si="1"/>
        <v/>
      </c>
      <c r="I48" s="240"/>
      <c r="J48" s="239">
        <f t="shared" si="2"/>
        <v>0</v>
      </c>
    </row>
    <row r="49" spans="1:10" ht="16.5" customHeight="1">
      <c r="A49" s="42">
        <v>43</v>
      </c>
      <c r="B49" s="230" t="s">
        <v>506</v>
      </c>
      <c r="C49" s="14">
        <f>'4-非流动资产汇总'!C30</f>
        <v>0</v>
      </c>
      <c r="D49" s="14">
        <f>'4-非流动资产汇总'!D30</f>
        <v>0</v>
      </c>
      <c r="E49" s="14">
        <f>'4-非流动资产汇总'!E30</f>
        <v>0</v>
      </c>
      <c r="F49" s="14">
        <f>'4-非流动资产汇总'!F30</f>
        <v>0</v>
      </c>
      <c r="G49" s="15">
        <f t="shared" si="0"/>
        <v>0</v>
      </c>
      <c r="H49" s="45" t="str">
        <f t="shared" si="1"/>
        <v/>
      </c>
      <c r="I49" s="240"/>
      <c r="J49" s="239">
        <f t="shared" si="2"/>
        <v>0</v>
      </c>
    </row>
    <row r="50" spans="1:10" ht="16.5" customHeight="1">
      <c r="A50" s="42">
        <v>44</v>
      </c>
      <c r="B50" s="230" t="s">
        <v>507</v>
      </c>
      <c r="C50" s="14">
        <f>'4-非流动资产汇总'!C31</f>
        <v>0</v>
      </c>
      <c r="D50" s="14">
        <f>'4-非流动资产汇总'!D31</f>
        <v>0</v>
      </c>
      <c r="E50" s="14">
        <f>'4-非流动资产汇总'!E31</f>
        <v>0</v>
      </c>
      <c r="F50" s="14">
        <f>'4-非流动资产汇总'!F31</f>
        <v>0</v>
      </c>
      <c r="G50" s="15">
        <f t="shared" si="0"/>
        <v>0</v>
      </c>
      <c r="H50" s="45" t="str">
        <f t="shared" si="1"/>
        <v/>
      </c>
      <c r="I50" s="240"/>
      <c r="J50" s="239">
        <f t="shared" si="2"/>
        <v>0</v>
      </c>
    </row>
    <row r="51" spans="1:10" ht="16.5" customHeight="1">
      <c r="A51" s="42">
        <v>45</v>
      </c>
      <c r="B51" s="230" t="s">
        <v>508</v>
      </c>
      <c r="C51" s="14">
        <f>'4-非流动资产汇总'!C32</f>
        <v>0</v>
      </c>
      <c r="D51" s="14">
        <f>'4-非流动资产汇总'!D32</f>
        <v>0</v>
      </c>
      <c r="E51" s="14">
        <f>'4-非流动资产汇总'!E32</f>
        <v>0</v>
      </c>
      <c r="F51" s="14">
        <f>'4-非流动资产汇总'!F32</f>
        <v>2441730.2240986926</v>
      </c>
      <c r="G51" s="15">
        <f t="shared" si="0"/>
        <v>2441730.2240986926</v>
      </c>
      <c r="H51" s="45" t="str">
        <f t="shared" si="1"/>
        <v/>
      </c>
      <c r="I51" s="240"/>
      <c r="J51" s="239">
        <f t="shared" si="2"/>
        <v>0</v>
      </c>
    </row>
    <row r="52" spans="1:10" ht="16.5" customHeight="1">
      <c r="A52" s="42">
        <v>46</v>
      </c>
      <c r="B52" s="230" t="s">
        <v>509</v>
      </c>
      <c r="C52" s="14">
        <f>'4-非流动资产汇总'!C33</f>
        <v>0</v>
      </c>
      <c r="D52" s="14">
        <f>'4-非流动资产汇总'!D33</f>
        <v>0</v>
      </c>
      <c r="E52" s="14">
        <f>'4-非流动资产汇总'!E33</f>
        <v>0</v>
      </c>
      <c r="F52" s="14">
        <f>'4-非流动资产汇总'!F33</f>
        <v>0</v>
      </c>
      <c r="G52" s="15">
        <f t="shared" si="0"/>
        <v>0</v>
      </c>
      <c r="H52" s="45" t="str">
        <f t="shared" si="1"/>
        <v/>
      </c>
      <c r="I52" s="240"/>
      <c r="J52" s="239">
        <f t="shared" si="2"/>
        <v>0</v>
      </c>
    </row>
    <row r="53" spans="1:10" ht="16.5" customHeight="1">
      <c r="A53" s="42">
        <v>47</v>
      </c>
      <c r="B53" s="230" t="s">
        <v>510</v>
      </c>
      <c r="C53" s="14">
        <f>'4-非流动资产汇总'!C34</f>
        <v>0</v>
      </c>
      <c r="D53" s="14">
        <f>'4-非流动资产汇总'!D34</f>
        <v>0</v>
      </c>
      <c r="E53" s="14">
        <f>'4-非流动资产汇总'!E34</f>
        <v>0</v>
      </c>
      <c r="F53" s="14">
        <f>'4-非流动资产汇总'!F34</f>
        <v>0</v>
      </c>
      <c r="G53" s="15">
        <f t="shared" si="0"/>
        <v>0</v>
      </c>
      <c r="H53" s="45" t="str">
        <f t="shared" si="1"/>
        <v/>
      </c>
      <c r="I53" s="240"/>
      <c r="J53" s="239">
        <f t="shared" si="2"/>
        <v>0</v>
      </c>
    </row>
    <row r="54" spans="1:10" ht="16.5" customHeight="1">
      <c r="A54" s="42">
        <v>48</v>
      </c>
      <c r="B54" s="230" t="s">
        <v>511</v>
      </c>
      <c r="C54" s="14">
        <f>'4-非流动资产汇总'!C35</f>
        <v>0</v>
      </c>
      <c r="D54" s="14">
        <f>'4-非流动资产汇总'!D35</f>
        <v>0</v>
      </c>
      <c r="E54" s="14">
        <f>'4-非流动资产汇总'!E35</f>
        <v>0</v>
      </c>
      <c r="F54" s="14">
        <f>'4-非流动资产汇总'!F35</f>
        <v>0</v>
      </c>
      <c r="G54" s="15">
        <f t="shared" si="0"/>
        <v>0</v>
      </c>
      <c r="H54" s="45" t="str">
        <f t="shared" si="1"/>
        <v/>
      </c>
      <c r="I54" s="240"/>
      <c r="J54" s="239">
        <f t="shared" si="2"/>
        <v>0</v>
      </c>
    </row>
    <row r="55" spans="1:10" ht="16.5" customHeight="1">
      <c r="A55" s="42">
        <v>49</v>
      </c>
      <c r="B55" s="230" t="s">
        <v>512</v>
      </c>
      <c r="C55" s="14">
        <f>'4-非流动资产汇总'!C36</f>
        <v>0</v>
      </c>
      <c r="D55" s="14">
        <f>'4-非流动资产汇总'!D36</f>
        <v>0</v>
      </c>
      <c r="E55" s="14">
        <f>'4-非流动资产汇总'!E36</f>
        <v>0</v>
      </c>
      <c r="F55" s="14">
        <f>'4-非流动资产汇总'!F36</f>
        <v>0</v>
      </c>
      <c r="G55" s="15">
        <f t="shared" si="0"/>
        <v>0</v>
      </c>
      <c r="H55" s="45" t="str">
        <f t="shared" si="1"/>
        <v/>
      </c>
      <c r="I55" s="240"/>
      <c r="J55" s="239">
        <f t="shared" si="2"/>
        <v>0</v>
      </c>
    </row>
    <row r="56" spans="1:10" ht="16.5" customHeight="1">
      <c r="A56" s="42">
        <v>50</v>
      </c>
      <c r="B56" s="230" t="s">
        <v>513</v>
      </c>
      <c r="C56" s="14">
        <f>'4-非流动资产汇总'!C37</f>
        <v>0</v>
      </c>
      <c r="D56" s="14">
        <f>'4-非流动资产汇总'!D37</f>
        <v>0</v>
      </c>
      <c r="E56" s="14">
        <f>'4-非流动资产汇总'!E37</f>
        <v>0</v>
      </c>
      <c r="F56" s="14">
        <f>'4-非流动资产汇总'!F37</f>
        <v>0</v>
      </c>
      <c r="G56" s="15">
        <f t="shared" si="0"/>
        <v>0</v>
      </c>
      <c r="H56" s="45" t="str">
        <f t="shared" si="1"/>
        <v/>
      </c>
      <c r="I56" s="240"/>
      <c r="J56" s="239">
        <f t="shared" si="2"/>
        <v>0</v>
      </c>
    </row>
    <row r="57" spans="1:10" ht="16.5" customHeight="1">
      <c r="A57" s="42">
        <v>51</v>
      </c>
      <c r="B57" s="230" t="s">
        <v>514</v>
      </c>
      <c r="C57" s="14">
        <f>'4-非流动资产汇总'!C38</f>
        <v>0</v>
      </c>
      <c r="D57" s="14">
        <f>'4-非流动资产汇总'!D38</f>
        <v>0</v>
      </c>
      <c r="E57" s="14">
        <f>'4-非流动资产汇总'!E38</f>
        <v>0</v>
      </c>
      <c r="F57" s="14">
        <f>'4-非流动资产汇总'!F38</f>
        <v>0</v>
      </c>
      <c r="G57" s="15">
        <f t="shared" si="0"/>
        <v>0</v>
      </c>
      <c r="H57" s="45" t="str">
        <f t="shared" si="1"/>
        <v/>
      </c>
      <c r="I57" s="240"/>
      <c r="J57" s="239">
        <f t="shared" si="2"/>
        <v>0</v>
      </c>
    </row>
    <row r="58" spans="1:10" ht="16.5" customHeight="1">
      <c r="A58" s="42">
        <v>52</v>
      </c>
      <c r="B58" s="230" t="s">
        <v>515</v>
      </c>
      <c r="C58" s="14">
        <f>'4-非流动资产汇总'!C39</f>
        <v>0</v>
      </c>
      <c r="D58" s="14">
        <f>'4-非流动资产汇总'!D39</f>
        <v>0</v>
      </c>
      <c r="E58" s="14">
        <f>'4-非流动资产汇总'!E39</f>
        <v>0</v>
      </c>
      <c r="F58" s="14">
        <f>'4-非流动资产汇总'!F39</f>
        <v>0</v>
      </c>
      <c r="G58" s="15">
        <f t="shared" si="0"/>
        <v>0</v>
      </c>
      <c r="H58" s="45" t="str">
        <f t="shared" si="1"/>
        <v/>
      </c>
      <c r="I58" s="240"/>
      <c r="J58" s="239">
        <f t="shared" si="2"/>
        <v>0</v>
      </c>
    </row>
    <row r="59" spans="1:10" ht="16.5" customHeight="1">
      <c r="A59" s="42">
        <v>53</v>
      </c>
      <c r="B59" s="230" t="s">
        <v>516</v>
      </c>
      <c r="C59" s="14">
        <f>'4-非流动资产汇总'!C40</f>
        <v>0</v>
      </c>
      <c r="D59" s="14">
        <f>'4-非流动资产汇总'!D40</f>
        <v>0</v>
      </c>
      <c r="E59" s="14">
        <f>'4-非流动资产汇总'!E40</f>
        <v>0</v>
      </c>
      <c r="F59" s="14">
        <f>'4-非流动资产汇总'!F40</f>
        <v>0</v>
      </c>
      <c r="G59" s="15">
        <f t="shared" si="0"/>
        <v>0</v>
      </c>
      <c r="H59" s="45" t="str">
        <f t="shared" si="1"/>
        <v/>
      </c>
      <c r="I59" s="240"/>
      <c r="J59" s="239">
        <f t="shared" si="2"/>
        <v>0</v>
      </c>
    </row>
    <row r="60" spans="1:10" ht="16.5" customHeight="1">
      <c r="A60" s="42">
        <v>54</v>
      </c>
      <c r="B60" s="230" t="s">
        <v>517</v>
      </c>
      <c r="C60" s="14">
        <f>'4-非流动资产汇总'!C41</f>
        <v>0</v>
      </c>
      <c r="D60" s="14">
        <f>'4-非流动资产汇总'!D41</f>
        <v>0</v>
      </c>
      <c r="E60" s="14">
        <f>'4-非流动资产汇总'!E41</f>
        <v>0</v>
      </c>
      <c r="F60" s="14">
        <f>'4-非流动资产汇总'!F41</f>
        <v>0</v>
      </c>
      <c r="G60" s="15">
        <f t="shared" si="0"/>
        <v>0</v>
      </c>
      <c r="H60" s="45" t="str">
        <f t="shared" si="1"/>
        <v/>
      </c>
      <c r="I60" s="240"/>
      <c r="J60" s="239">
        <f t="shared" si="2"/>
        <v>0</v>
      </c>
    </row>
    <row r="61" spans="1:10" ht="16.5" customHeight="1">
      <c r="A61" s="42">
        <v>55</v>
      </c>
      <c r="B61" s="230" t="s">
        <v>518</v>
      </c>
      <c r="C61" s="14">
        <f>'4-非流动资产汇总'!C42</f>
        <v>0</v>
      </c>
      <c r="D61" s="14">
        <f>'4-非流动资产汇总'!D42</f>
        <v>0</v>
      </c>
      <c r="E61" s="14">
        <f>'4-非流动资产汇总'!E42</f>
        <v>0</v>
      </c>
      <c r="F61" s="14">
        <f>'4-非流动资产汇总'!F42</f>
        <v>0</v>
      </c>
      <c r="G61" s="15">
        <f t="shared" si="0"/>
        <v>0</v>
      </c>
      <c r="H61" s="45" t="str">
        <f t="shared" si="1"/>
        <v/>
      </c>
      <c r="I61" s="240"/>
      <c r="J61" s="239">
        <f t="shared" si="2"/>
        <v>0</v>
      </c>
    </row>
    <row r="62" spans="1:10" ht="16.5" customHeight="1">
      <c r="A62" s="42">
        <v>56</v>
      </c>
      <c r="B62" s="230" t="s">
        <v>519</v>
      </c>
      <c r="C62" s="14">
        <f>'4-非流动资产汇总'!C43</f>
        <v>0</v>
      </c>
      <c r="D62" s="14">
        <f>'4-非流动资产汇总'!D43</f>
        <v>0</v>
      </c>
      <c r="E62" s="14">
        <f>'4-非流动资产汇总'!E43</f>
        <v>0</v>
      </c>
      <c r="F62" s="14">
        <f>'4-非流动资产汇总'!F43</f>
        <v>0</v>
      </c>
      <c r="G62" s="15">
        <f t="shared" si="0"/>
        <v>0</v>
      </c>
      <c r="H62" s="45" t="str">
        <f t="shared" si="1"/>
        <v/>
      </c>
      <c r="I62" s="240"/>
      <c r="J62" s="239">
        <f t="shared" si="2"/>
        <v>0</v>
      </c>
    </row>
    <row r="63" spans="1:10" ht="16.5" customHeight="1">
      <c r="A63" s="42">
        <v>57</v>
      </c>
      <c r="B63" s="230" t="s">
        <v>520</v>
      </c>
      <c r="C63" s="14">
        <f>'4-非流动资产汇总'!C44</f>
        <v>0</v>
      </c>
      <c r="D63" s="14">
        <f>'4-非流动资产汇总'!D44</f>
        <v>0</v>
      </c>
      <c r="E63" s="14">
        <f>'4-非流动资产汇总'!E44</f>
        <v>0</v>
      </c>
      <c r="F63" s="14">
        <f>'4-非流动资产汇总'!F44</f>
        <v>0</v>
      </c>
      <c r="G63" s="15">
        <f t="shared" si="0"/>
        <v>0</v>
      </c>
      <c r="H63" s="45" t="str">
        <f t="shared" si="1"/>
        <v/>
      </c>
      <c r="I63" s="240"/>
      <c r="J63" s="239">
        <f t="shared" si="2"/>
        <v>0</v>
      </c>
    </row>
    <row r="64" spans="1:10" s="39" customFormat="1" ht="16.5" customHeight="1">
      <c r="A64" s="42">
        <v>58</v>
      </c>
      <c r="B64" s="233" t="s">
        <v>521</v>
      </c>
      <c r="C64" s="102">
        <f>C7+C25</f>
        <v>0</v>
      </c>
      <c r="D64" s="102">
        <f>D7+D25</f>
        <v>0</v>
      </c>
      <c r="E64" s="102">
        <f>E7+E25</f>
        <v>0</v>
      </c>
      <c r="F64" s="102">
        <f>F7+F25</f>
        <v>2441730.2240986926</v>
      </c>
      <c r="G64" s="15">
        <f t="shared" si="0"/>
        <v>2441730.2240986926</v>
      </c>
      <c r="H64" s="45" t="str">
        <f t="shared" si="1"/>
        <v/>
      </c>
      <c r="I64" s="238"/>
      <c r="J64" s="239">
        <f t="shared" si="2"/>
        <v>0</v>
      </c>
    </row>
    <row r="65" spans="1:10" s="39" customFormat="1" ht="16.5" customHeight="1">
      <c r="A65" s="42">
        <v>59</v>
      </c>
      <c r="B65" s="233" t="s">
        <v>522</v>
      </c>
      <c r="C65" s="102">
        <f>'5-流动负债汇总'!C28</f>
        <v>0</v>
      </c>
      <c r="D65" s="102">
        <f>'5-流动负债汇总'!D28</f>
        <v>0</v>
      </c>
      <c r="E65" s="102">
        <f>'5-流动负债汇总'!E28</f>
        <v>0</v>
      </c>
      <c r="F65" s="102">
        <f>'5-流动负债汇总'!F28</f>
        <v>0</v>
      </c>
      <c r="G65" s="15">
        <f t="shared" si="0"/>
        <v>0</v>
      </c>
      <c r="H65" s="45" t="str">
        <f t="shared" si="1"/>
        <v/>
      </c>
      <c r="I65" s="238"/>
      <c r="J65" s="239">
        <f t="shared" si="2"/>
        <v>0</v>
      </c>
    </row>
    <row r="66" spans="1:10" ht="16.5" customHeight="1">
      <c r="A66" s="42">
        <v>60</v>
      </c>
      <c r="B66" s="180" t="s">
        <v>523</v>
      </c>
      <c r="C66" s="14">
        <f>'5-流动负债汇总'!C7</f>
        <v>0</v>
      </c>
      <c r="D66" s="14">
        <f>'5-流动负债汇总'!D7</f>
        <v>0</v>
      </c>
      <c r="E66" s="14">
        <f>'5-流动负债汇总'!E7</f>
        <v>0</v>
      </c>
      <c r="F66" s="14">
        <f>'5-流动负债汇总'!F7</f>
        <v>0</v>
      </c>
      <c r="G66" s="15">
        <f t="shared" si="0"/>
        <v>0</v>
      </c>
      <c r="H66" s="45" t="str">
        <f t="shared" si="1"/>
        <v/>
      </c>
      <c r="I66" s="240"/>
      <c r="J66" s="239">
        <f t="shared" si="2"/>
        <v>0</v>
      </c>
    </row>
    <row r="67" spans="1:10" ht="16.5" customHeight="1">
      <c r="A67" s="42">
        <v>61</v>
      </c>
      <c r="B67" s="180" t="s">
        <v>524</v>
      </c>
      <c r="C67" s="14">
        <f>'5-流动负债汇总'!C8</f>
        <v>0</v>
      </c>
      <c r="D67" s="14">
        <f>'5-流动负债汇总'!D8</f>
        <v>0</v>
      </c>
      <c r="E67" s="14">
        <f>'5-流动负债汇总'!E8</f>
        <v>0</v>
      </c>
      <c r="F67" s="14">
        <f>'5-流动负债汇总'!F8</f>
        <v>0</v>
      </c>
      <c r="G67" s="15">
        <f t="shared" si="0"/>
        <v>0</v>
      </c>
      <c r="H67" s="45" t="str">
        <f t="shared" si="1"/>
        <v/>
      </c>
      <c r="I67" s="240"/>
      <c r="J67" s="239">
        <f t="shared" si="2"/>
        <v>0</v>
      </c>
    </row>
    <row r="68" spans="1:10" ht="16.5" customHeight="1">
      <c r="A68" s="42">
        <v>62</v>
      </c>
      <c r="B68" s="180" t="s">
        <v>525</v>
      </c>
      <c r="C68" s="14">
        <f>'5-流动负债汇总'!C9</f>
        <v>0</v>
      </c>
      <c r="D68" s="14">
        <f>'5-流动负债汇总'!D9</f>
        <v>0</v>
      </c>
      <c r="E68" s="14">
        <f>'5-流动负债汇总'!E9</f>
        <v>0</v>
      </c>
      <c r="F68" s="14">
        <f>'5-流动负债汇总'!F9</f>
        <v>0</v>
      </c>
      <c r="G68" s="15">
        <f t="shared" si="0"/>
        <v>0</v>
      </c>
      <c r="H68" s="45" t="str">
        <f t="shared" si="1"/>
        <v/>
      </c>
      <c r="I68" s="240"/>
      <c r="J68" s="239">
        <f t="shared" si="2"/>
        <v>0</v>
      </c>
    </row>
    <row r="69" spans="1:10" ht="16.5" customHeight="1">
      <c r="A69" s="42">
        <v>63</v>
      </c>
      <c r="B69" s="180" t="s">
        <v>526</v>
      </c>
      <c r="C69" s="14">
        <f>'5-流动负债汇总'!C10</f>
        <v>0</v>
      </c>
      <c r="D69" s="14">
        <f>'5-流动负债汇总'!D10</f>
        <v>0</v>
      </c>
      <c r="E69" s="14">
        <f>'5-流动负债汇总'!E10</f>
        <v>0</v>
      </c>
      <c r="F69" s="14">
        <f>'5-流动负债汇总'!F10</f>
        <v>0</v>
      </c>
      <c r="G69" s="15">
        <f t="shared" si="0"/>
        <v>0</v>
      </c>
      <c r="H69" s="45" t="str">
        <f t="shared" si="1"/>
        <v/>
      </c>
      <c r="I69" s="240"/>
      <c r="J69" s="239">
        <f t="shared" si="2"/>
        <v>0</v>
      </c>
    </row>
    <row r="70" spans="1:10" ht="16.5" customHeight="1">
      <c r="A70" s="42">
        <v>64</v>
      </c>
      <c r="B70" s="180" t="s">
        <v>527</v>
      </c>
      <c r="C70" s="14">
        <f>'5-流动负债汇总'!C11</f>
        <v>0</v>
      </c>
      <c r="D70" s="14">
        <f>'5-流动负债汇总'!D11</f>
        <v>0</v>
      </c>
      <c r="E70" s="14">
        <f>'5-流动负债汇总'!E11</f>
        <v>0</v>
      </c>
      <c r="F70" s="14">
        <f>'5-流动负债汇总'!F11</f>
        <v>0</v>
      </c>
      <c r="G70" s="15">
        <f t="shared" si="0"/>
        <v>0</v>
      </c>
      <c r="H70" s="45" t="str">
        <f t="shared" si="1"/>
        <v/>
      </c>
      <c r="I70" s="240"/>
      <c r="J70" s="239">
        <f t="shared" si="2"/>
        <v>0</v>
      </c>
    </row>
    <row r="71" spans="1:10" ht="16.5" customHeight="1">
      <c r="A71" s="42">
        <v>65</v>
      </c>
      <c r="B71" s="180" t="s">
        <v>528</v>
      </c>
      <c r="C71" s="14">
        <f>'5-流动负债汇总'!C12</f>
        <v>0</v>
      </c>
      <c r="D71" s="14">
        <f>'5-流动负债汇总'!D12</f>
        <v>0</v>
      </c>
      <c r="E71" s="14">
        <f>'5-流动负债汇总'!E12</f>
        <v>0</v>
      </c>
      <c r="F71" s="14">
        <f>'5-流动负债汇总'!F12</f>
        <v>0</v>
      </c>
      <c r="G71" s="15">
        <f t="shared" si="0"/>
        <v>0</v>
      </c>
      <c r="H71" s="45" t="str">
        <f t="shared" si="1"/>
        <v/>
      </c>
      <c r="I71" s="240"/>
      <c r="J71" s="239">
        <f t="shared" si="2"/>
        <v>0</v>
      </c>
    </row>
    <row r="72" spans="1:10" ht="16.5" customHeight="1">
      <c r="A72" s="42">
        <v>66</v>
      </c>
      <c r="B72" s="180" t="s">
        <v>529</v>
      </c>
      <c r="C72" s="14">
        <f>'5-流动负债汇总'!C13</f>
        <v>0</v>
      </c>
      <c r="D72" s="14">
        <f>'5-流动负债汇总'!D13</f>
        <v>0</v>
      </c>
      <c r="E72" s="14">
        <f>'5-流动负债汇总'!E13</f>
        <v>0</v>
      </c>
      <c r="F72" s="14">
        <f>'5-流动负债汇总'!F13</f>
        <v>0</v>
      </c>
      <c r="G72" s="15">
        <f t="shared" si="0"/>
        <v>0</v>
      </c>
      <c r="H72" s="45" t="str">
        <f t="shared" si="1"/>
        <v/>
      </c>
      <c r="I72" s="240"/>
      <c r="J72" s="239">
        <f t="shared" ref="J72:J87" si="3">E72-I72</f>
        <v>0</v>
      </c>
    </row>
    <row r="73" spans="1:10" ht="16.5" customHeight="1">
      <c r="A73" s="42">
        <v>67</v>
      </c>
      <c r="B73" s="180" t="s">
        <v>530</v>
      </c>
      <c r="C73" s="14">
        <f>'5-流动负债汇总'!C14</f>
        <v>0</v>
      </c>
      <c r="D73" s="14">
        <f>'5-流动负债汇总'!D14</f>
        <v>0</v>
      </c>
      <c r="E73" s="14">
        <f>'5-流动负债汇总'!E14</f>
        <v>0</v>
      </c>
      <c r="F73" s="14">
        <f>'5-流动负债汇总'!F14</f>
        <v>0</v>
      </c>
      <c r="G73" s="15">
        <f t="shared" ref="G73:G87" si="4">F73-E73</f>
        <v>0</v>
      </c>
      <c r="H73" s="45" t="str">
        <f t="shared" ref="H73:H87" si="5">IF(E73=0,"",G73/E73*100)</f>
        <v/>
      </c>
      <c r="I73" s="240"/>
      <c r="J73" s="239">
        <f t="shared" si="3"/>
        <v>0</v>
      </c>
    </row>
    <row r="74" spans="1:10" ht="16.5" customHeight="1">
      <c r="A74" s="42">
        <v>68</v>
      </c>
      <c r="B74" s="180" t="s">
        <v>531</v>
      </c>
      <c r="C74" s="14">
        <f>'5-流动负债汇总'!C15</f>
        <v>0</v>
      </c>
      <c r="D74" s="14">
        <f>'5-流动负债汇总'!D15</f>
        <v>0</v>
      </c>
      <c r="E74" s="14">
        <f>'5-流动负债汇总'!E15</f>
        <v>0</v>
      </c>
      <c r="F74" s="14">
        <f>'5-流动负债汇总'!F15</f>
        <v>0</v>
      </c>
      <c r="G74" s="15">
        <f t="shared" si="4"/>
        <v>0</v>
      </c>
      <c r="H74" s="45" t="str">
        <f t="shared" si="5"/>
        <v/>
      </c>
      <c r="I74" s="240"/>
      <c r="J74" s="239">
        <f t="shared" si="3"/>
        <v>0</v>
      </c>
    </row>
    <row r="75" spans="1:10" ht="16.5" customHeight="1">
      <c r="A75" s="42">
        <v>69</v>
      </c>
      <c r="B75" s="180" t="s">
        <v>532</v>
      </c>
      <c r="C75" s="14">
        <f>'5-流动负债汇总'!C16</f>
        <v>0</v>
      </c>
      <c r="D75" s="14">
        <f>'5-流动负债汇总'!D16</f>
        <v>0</v>
      </c>
      <c r="E75" s="14">
        <f>'5-流动负债汇总'!E16</f>
        <v>0</v>
      </c>
      <c r="F75" s="14">
        <f>'5-流动负债汇总'!F16</f>
        <v>0</v>
      </c>
      <c r="G75" s="15">
        <f t="shared" si="4"/>
        <v>0</v>
      </c>
      <c r="H75" s="45" t="str">
        <f t="shared" si="5"/>
        <v/>
      </c>
      <c r="I75" s="240"/>
      <c r="J75" s="239">
        <f t="shared" si="3"/>
        <v>0</v>
      </c>
    </row>
    <row r="76" spans="1:10" ht="16.5" customHeight="1">
      <c r="A76" s="42">
        <v>70</v>
      </c>
      <c r="B76" s="180" t="s">
        <v>533</v>
      </c>
      <c r="C76" s="14">
        <f>'5-流动负债汇总'!C17</f>
        <v>0</v>
      </c>
      <c r="D76" s="14">
        <f>'5-流动负债汇总'!D17</f>
        <v>0</v>
      </c>
      <c r="E76" s="14">
        <f>'5-流动负债汇总'!E17</f>
        <v>0</v>
      </c>
      <c r="F76" s="14">
        <f>'5-流动负债汇总'!F17</f>
        <v>0</v>
      </c>
      <c r="G76" s="15">
        <f t="shared" si="4"/>
        <v>0</v>
      </c>
      <c r="H76" s="45" t="str">
        <f t="shared" si="5"/>
        <v/>
      </c>
      <c r="I76" s="240"/>
      <c r="J76" s="239">
        <f t="shared" si="3"/>
        <v>0</v>
      </c>
    </row>
    <row r="77" spans="1:10" ht="16.5" customHeight="1">
      <c r="A77" s="42">
        <v>71</v>
      </c>
      <c r="B77" s="180" t="s">
        <v>534</v>
      </c>
      <c r="C77" s="14">
        <f>'5-流动负债汇总'!C18</f>
        <v>0</v>
      </c>
      <c r="D77" s="14">
        <f>'5-流动负债汇总'!D18</f>
        <v>0</v>
      </c>
      <c r="E77" s="14">
        <f>'5-流动负债汇总'!E18</f>
        <v>0</v>
      </c>
      <c r="F77" s="14">
        <f>'5-流动负债汇总'!F18</f>
        <v>0</v>
      </c>
      <c r="G77" s="15">
        <f t="shared" si="4"/>
        <v>0</v>
      </c>
      <c r="H77" s="45" t="str">
        <f t="shared" si="5"/>
        <v/>
      </c>
      <c r="I77" s="240"/>
      <c r="J77" s="239">
        <f t="shared" si="3"/>
        <v>0</v>
      </c>
    </row>
    <row r="78" spans="1:10" s="39" customFormat="1" ht="16.5" customHeight="1">
      <c r="A78" s="42">
        <v>72</v>
      </c>
      <c r="B78" s="233" t="s">
        <v>535</v>
      </c>
      <c r="C78" s="14">
        <f>'6-非流动负债汇总 '!C29</f>
        <v>0</v>
      </c>
      <c r="D78" s="14">
        <f>'6-非流动负债汇总 '!D29</f>
        <v>0</v>
      </c>
      <c r="E78" s="102">
        <f>'6-非流动负债汇总 '!E29</f>
        <v>0</v>
      </c>
      <c r="F78" s="102">
        <f>'6-非流动负债汇总 '!F29</f>
        <v>0</v>
      </c>
      <c r="G78" s="15">
        <f t="shared" si="4"/>
        <v>0</v>
      </c>
      <c r="H78" s="45" t="str">
        <f t="shared" si="5"/>
        <v/>
      </c>
      <c r="I78" s="238"/>
      <c r="J78" s="239">
        <f t="shared" si="3"/>
        <v>0</v>
      </c>
    </row>
    <row r="79" spans="1:10" ht="16.5" customHeight="1">
      <c r="A79" s="42">
        <v>73</v>
      </c>
      <c r="B79" s="180" t="s">
        <v>536</v>
      </c>
      <c r="C79" s="14">
        <f>'6-非流动负债汇总 '!C7</f>
        <v>0</v>
      </c>
      <c r="D79" s="14">
        <f>'6-非流动负债汇总 '!D7</f>
        <v>0</v>
      </c>
      <c r="E79" s="14">
        <f>'6-非流动负债汇总 '!E7</f>
        <v>0</v>
      </c>
      <c r="F79" s="14">
        <f>'6-非流动负债汇总 '!F7</f>
        <v>0</v>
      </c>
      <c r="G79" s="15">
        <f t="shared" si="4"/>
        <v>0</v>
      </c>
      <c r="H79" s="45" t="str">
        <f t="shared" si="5"/>
        <v/>
      </c>
      <c r="I79" s="240"/>
      <c r="J79" s="239">
        <f t="shared" si="3"/>
        <v>0</v>
      </c>
    </row>
    <row r="80" spans="1:10" ht="16.5" customHeight="1">
      <c r="A80" s="42">
        <v>74</v>
      </c>
      <c r="B80" s="180" t="s">
        <v>537</v>
      </c>
      <c r="C80" s="14">
        <f>'6-非流动负债汇总 '!C8</f>
        <v>0</v>
      </c>
      <c r="D80" s="14">
        <f>'6-非流动负债汇总 '!D8</f>
        <v>0</v>
      </c>
      <c r="E80" s="14">
        <f>'6-非流动负债汇总 '!E8</f>
        <v>0</v>
      </c>
      <c r="F80" s="14">
        <f>'6-非流动负债汇总 '!F8</f>
        <v>0</v>
      </c>
      <c r="G80" s="15">
        <f t="shared" si="4"/>
        <v>0</v>
      </c>
      <c r="H80" s="45" t="str">
        <f t="shared" si="5"/>
        <v/>
      </c>
      <c r="I80" s="240"/>
      <c r="J80" s="239">
        <f t="shared" si="3"/>
        <v>0</v>
      </c>
    </row>
    <row r="81" spans="1:10" ht="16.5" customHeight="1">
      <c r="A81" s="42">
        <v>75</v>
      </c>
      <c r="B81" s="180" t="s">
        <v>538</v>
      </c>
      <c r="C81" s="14">
        <f>'6-非流动负债汇总 '!C9</f>
        <v>0</v>
      </c>
      <c r="D81" s="14">
        <f>'6-非流动负债汇总 '!D9</f>
        <v>0</v>
      </c>
      <c r="E81" s="14">
        <f>'6-非流动负债汇总 '!E9</f>
        <v>0</v>
      </c>
      <c r="F81" s="14">
        <f>'6-非流动负债汇总 '!F9</f>
        <v>0</v>
      </c>
      <c r="G81" s="15">
        <f t="shared" si="4"/>
        <v>0</v>
      </c>
      <c r="H81" s="45" t="str">
        <f t="shared" si="5"/>
        <v/>
      </c>
      <c r="I81" s="240"/>
      <c r="J81" s="239">
        <f t="shared" si="3"/>
        <v>0</v>
      </c>
    </row>
    <row r="82" spans="1:10" ht="16.5" customHeight="1">
      <c r="A82" s="42">
        <v>76</v>
      </c>
      <c r="B82" s="180" t="s">
        <v>539</v>
      </c>
      <c r="C82" s="14">
        <f>'6-非流动负债汇总 '!C10</f>
        <v>0</v>
      </c>
      <c r="D82" s="14">
        <f>'6-非流动负债汇总 '!D10</f>
        <v>0</v>
      </c>
      <c r="E82" s="14">
        <f>'6-非流动负债汇总 '!E10</f>
        <v>0</v>
      </c>
      <c r="F82" s="14">
        <f>'6-非流动负债汇总 '!F10</f>
        <v>0</v>
      </c>
      <c r="G82" s="15">
        <f t="shared" si="4"/>
        <v>0</v>
      </c>
      <c r="H82" s="45" t="str">
        <f t="shared" si="5"/>
        <v/>
      </c>
      <c r="I82" s="240"/>
      <c r="J82" s="239">
        <f t="shared" si="3"/>
        <v>0</v>
      </c>
    </row>
    <row r="83" spans="1:10" ht="16.5" customHeight="1">
      <c r="A83" s="42">
        <v>77</v>
      </c>
      <c r="B83" s="180" t="s">
        <v>540</v>
      </c>
      <c r="C83" s="14">
        <f>'6-非流动负债汇总 '!C11</f>
        <v>0</v>
      </c>
      <c r="D83" s="14">
        <f>'6-非流动负债汇总 '!D11</f>
        <v>0</v>
      </c>
      <c r="E83" s="14">
        <f>'6-非流动负债汇总 '!E11</f>
        <v>0</v>
      </c>
      <c r="F83" s="14">
        <f>'6-非流动负债汇总 '!F11</f>
        <v>0</v>
      </c>
      <c r="G83" s="15">
        <f t="shared" si="4"/>
        <v>0</v>
      </c>
      <c r="H83" s="45" t="str">
        <f t="shared" si="5"/>
        <v/>
      </c>
      <c r="I83" s="240"/>
      <c r="J83" s="239">
        <f t="shared" si="3"/>
        <v>0</v>
      </c>
    </row>
    <row r="84" spans="1:10" ht="16.5" customHeight="1">
      <c r="A84" s="42">
        <v>78</v>
      </c>
      <c r="B84" s="180" t="s">
        <v>541</v>
      </c>
      <c r="C84" s="14">
        <f>'6-非流动负债汇总 '!C12</f>
        <v>0</v>
      </c>
      <c r="D84" s="14">
        <f>'6-非流动负债汇总 '!D12</f>
        <v>0</v>
      </c>
      <c r="E84" s="14">
        <f>'6-非流动负债汇总 '!E12</f>
        <v>0</v>
      </c>
      <c r="F84" s="14">
        <f>'6-非流动负债汇总 '!F12</f>
        <v>0</v>
      </c>
      <c r="G84" s="15">
        <f t="shared" si="4"/>
        <v>0</v>
      </c>
      <c r="H84" s="45" t="str">
        <f t="shared" si="5"/>
        <v/>
      </c>
      <c r="I84" s="240"/>
      <c r="J84" s="239">
        <f t="shared" si="3"/>
        <v>0</v>
      </c>
    </row>
    <row r="85" spans="1:10" ht="16.5" customHeight="1">
      <c r="A85" s="42">
        <v>79</v>
      </c>
      <c r="B85" s="180" t="s">
        <v>542</v>
      </c>
      <c r="C85" s="14">
        <f>'6-非流动负债汇总 '!C13</f>
        <v>0</v>
      </c>
      <c r="D85" s="14">
        <f>'6-非流动负债汇总 '!D13</f>
        <v>0</v>
      </c>
      <c r="E85" s="14">
        <f>'6-非流动负债汇总 '!E13</f>
        <v>0</v>
      </c>
      <c r="F85" s="14">
        <f>'6-非流动负债汇总 '!F13</f>
        <v>0</v>
      </c>
      <c r="G85" s="15">
        <f t="shared" si="4"/>
        <v>0</v>
      </c>
      <c r="H85" s="45" t="str">
        <f t="shared" si="5"/>
        <v/>
      </c>
      <c r="I85" s="240"/>
      <c r="J85" s="239">
        <f t="shared" si="3"/>
        <v>0</v>
      </c>
    </row>
    <row r="86" spans="1:10" s="39" customFormat="1" ht="16.5" customHeight="1">
      <c r="A86" s="42">
        <v>80</v>
      </c>
      <c r="B86" s="233" t="s">
        <v>543</v>
      </c>
      <c r="C86" s="102">
        <f>C65+C78</f>
        <v>0</v>
      </c>
      <c r="D86" s="102">
        <f>D65+D78</f>
        <v>0</v>
      </c>
      <c r="E86" s="102">
        <f>E65+E78</f>
        <v>0</v>
      </c>
      <c r="F86" s="102">
        <f>F65+F78</f>
        <v>0</v>
      </c>
      <c r="G86" s="15">
        <f t="shared" si="4"/>
        <v>0</v>
      </c>
      <c r="H86" s="45" t="str">
        <f t="shared" si="5"/>
        <v/>
      </c>
      <c r="I86" s="238"/>
      <c r="J86" s="239">
        <f t="shared" si="3"/>
        <v>0</v>
      </c>
    </row>
    <row r="87" spans="1:10" s="39" customFormat="1" ht="16.5" customHeight="1">
      <c r="A87" s="42">
        <v>81</v>
      </c>
      <c r="B87" s="233" t="s">
        <v>544</v>
      </c>
      <c r="C87" s="102">
        <f>C64-C86</f>
        <v>0</v>
      </c>
      <c r="D87" s="102">
        <f>D64-D86</f>
        <v>0</v>
      </c>
      <c r="E87" s="102">
        <f>E64-E86</f>
        <v>0</v>
      </c>
      <c r="F87" s="102">
        <f>F64-F86</f>
        <v>2441730.2240986926</v>
      </c>
      <c r="G87" s="15">
        <f t="shared" si="4"/>
        <v>2441730.2240986926</v>
      </c>
      <c r="H87" s="45" t="str">
        <f t="shared" si="5"/>
        <v/>
      </c>
      <c r="I87" s="238"/>
      <c r="J87" s="239">
        <f t="shared" si="3"/>
        <v>0</v>
      </c>
    </row>
    <row r="88" spans="1:10" s="226" customFormat="1" ht="29.25" customHeight="1">
      <c r="A88" s="242"/>
      <c r="B88" s="243"/>
      <c r="C88" s="41"/>
      <c r="D88" s="41"/>
      <c r="E88" s="41"/>
      <c r="F88" s="41"/>
      <c r="G88" s="244"/>
      <c r="H88" s="244" t="s">
        <v>460</v>
      </c>
      <c r="J88" s="245"/>
    </row>
    <row r="89" spans="1:10" ht="15.75" customHeight="1">
      <c r="I89" s="23" t="s">
        <v>461</v>
      </c>
    </row>
  </sheetData>
  <sheetProtection formatColumns="0"/>
  <mergeCells count="2">
    <mergeCell ref="A2:H2"/>
    <mergeCell ref="A3:H3"/>
  </mergeCells>
  <phoneticPr fontId="13" type="noConversion"/>
  <conditionalFormatting sqref="J7:J88">
    <cfRule type="cellIs" dxfId="2" priority="1" stopIfTrue="1" operator="notEqual">
      <formula>0</formula>
    </cfRule>
    <cfRule type="cellIs" dxfId="1" priority="2" stopIfTrue="1" operator="notEqual">
      <formula>0</formula>
    </cfRule>
    <cfRule type="cellIs" dxfId="0" priority="3" stopIfTrue="1" operator="notEqual">
      <formula>0</formula>
    </cfRule>
  </conditionalFormatting>
  <hyperlinks>
    <hyperlink ref="A1" location="索引目录!A1" display="返回索引目录" xr:uid="{00000000-0004-0000-0700-000000000000}"/>
  </hyperlinks>
  <printOptions horizontalCentered="1"/>
  <pageMargins left="0.98402777777777795" right="0.98402777777777795" top="0.98402777777777795" bottom="0.98402777777777795" header="0.47152777777777799" footer="0.35416666666666702"/>
  <pageSetup paperSize="9" fitToHeight="0" orientation="landscape" r:id="rId1"/>
  <headerFooter scaleWithDoc="0">
    <oddFooter>&amp;R&amp;"宋体,常规"&amp;10&amp;P/&amp;N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1"/>
  <sheetViews>
    <sheetView showGridLines="0" topLeftCell="A19" workbookViewId="0">
      <selection activeCell="E23" sqref="E23"/>
    </sheetView>
  </sheetViews>
  <sheetFormatPr defaultColWidth="9" defaultRowHeight="15.75" customHeight="1" outlineLevelCol="1"/>
  <cols>
    <col min="1" max="1" width="7.5" style="3" customWidth="1"/>
    <col min="2" max="2" width="24.08203125" style="3" customWidth="1"/>
    <col min="3" max="4" width="18.58203125" style="3" hidden="1" customWidth="1" outlineLevel="1"/>
    <col min="5" max="5" width="18.58203125" style="3" customWidth="1" collapsed="1"/>
    <col min="6" max="8" width="18.58203125" style="3" customWidth="1"/>
    <col min="9" max="16384" width="9" style="3"/>
  </cols>
  <sheetData>
    <row r="1" spans="1:8" ht="15.75" customHeight="1">
      <c r="A1" s="5" t="s">
        <v>430</v>
      </c>
    </row>
    <row r="2" spans="1:8" s="1" customFormat="1" ht="30" customHeight="1">
      <c r="A2" s="519" t="s">
        <v>545</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F4" s="2"/>
      <c r="G4" s="2"/>
      <c r="H4" s="18" t="s">
        <v>546</v>
      </c>
    </row>
    <row r="5" spans="1:8" ht="15.75" customHeight="1">
      <c r="A5" s="521" t="str">
        <f>基本信息输入表!K6&amp;"："&amp;基本信息输入表!M6</f>
        <v>被评估单位：贵州华能焦化制气股份有限公司</v>
      </c>
      <c r="B5" s="521"/>
      <c r="C5" s="521"/>
      <c r="D5" s="521"/>
      <c r="E5" s="521"/>
      <c r="H5" s="223" t="s">
        <v>547</v>
      </c>
    </row>
    <row r="6" spans="1:8" s="2" customFormat="1" ht="15.75" customHeight="1">
      <c r="A6" s="224" t="s">
        <v>548</v>
      </c>
      <c r="B6" s="224" t="s">
        <v>466</v>
      </c>
      <c r="C6" s="9" t="s">
        <v>435</v>
      </c>
      <c r="D6" s="9" t="s">
        <v>436</v>
      </c>
      <c r="E6" s="164" t="s">
        <v>549</v>
      </c>
      <c r="F6" s="224" t="s">
        <v>550</v>
      </c>
      <c r="G6" s="224" t="s">
        <v>551</v>
      </c>
      <c r="H6" s="224" t="s">
        <v>552</v>
      </c>
    </row>
    <row r="7" spans="1:8" ht="15.75" customHeight="1">
      <c r="A7" s="16" t="s">
        <v>553</v>
      </c>
      <c r="B7" s="12" t="s">
        <v>554</v>
      </c>
      <c r="C7" s="178">
        <f>'表3-1货币汇总表'!C24</f>
        <v>0</v>
      </c>
      <c r="D7" s="178">
        <f>'表3-1货币汇总表'!D24</f>
        <v>0</v>
      </c>
      <c r="E7" s="178">
        <f>'表3-1货币汇总表'!E24</f>
        <v>0</v>
      </c>
      <c r="F7" s="178">
        <f>'表3-1货币汇总表'!F24</f>
        <v>0</v>
      </c>
      <c r="G7" s="15">
        <f>F7-E7</f>
        <v>0</v>
      </c>
      <c r="H7" s="45" t="str">
        <f>IF(E7=0,"",G7/E7*100)</f>
        <v/>
      </c>
    </row>
    <row r="8" spans="1:8" ht="15.75" customHeight="1">
      <c r="A8" s="16" t="s">
        <v>555</v>
      </c>
      <c r="B8" s="12" t="s">
        <v>556</v>
      </c>
      <c r="C8" s="178">
        <f>'3-2交易性金融资产汇总'!C25</f>
        <v>0</v>
      </c>
      <c r="D8" s="178">
        <f>'3-2交易性金融资产汇总'!D25</f>
        <v>0</v>
      </c>
      <c r="E8" s="178">
        <f>'3-2交易性金融资产汇总'!E25</f>
        <v>0</v>
      </c>
      <c r="F8" s="178">
        <f>'3-2交易性金融资产汇总'!F25</f>
        <v>0</v>
      </c>
      <c r="G8" s="15">
        <f t="shared" ref="G8:G23" si="0">F8-E8</f>
        <v>0</v>
      </c>
      <c r="H8" s="45" t="str">
        <f t="shared" ref="H8:H23" si="1">IF(E8=0,"",G8/E8*100)</f>
        <v/>
      </c>
    </row>
    <row r="9" spans="1:8" ht="15.75" customHeight="1">
      <c r="A9" s="16" t="s">
        <v>557</v>
      </c>
      <c r="B9" s="12" t="s">
        <v>558</v>
      </c>
      <c r="C9" s="178">
        <f>'3-3应收票据'!F27</f>
        <v>0</v>
      </c>
      <c r="D9" s="178">
        <f>'3-3应收票据'!H27</f>
        <v>0</v>
      </c>
      <c r="E9" s="178">
        <f>'3-3应收票据'!J27</f>
        <v>0</v>
      </c>
      <c r="F9" s="48">
        <f>'3-3应收票据'!L27</f>
        <v>0</v>
      </c>
      <c r="G9" s="15">
        <f t="shared" si="0"/>
        <v>0</v>
      </c>
      <c r="H9" s="45" t="str">
        <f t="shared" si="1"/>
        <v/>
      </c>
    </row>
    <row r="10" spans="1:8" ht="15.75" customHeight="1">
      <c r="A10" s="16" t="s">
        <v>559</v>
      </c>
      <c r="B10" s="12" t="s">
        <v>560</v>
      </c>
      <c r="C10" s="178">
        <f>'3-4应收账款'!N27</f>
        <v>0</v>
      </c>
      <c r="D10" s="178">
        <f>'3-4应收账款'!R27</f>
        <v>0</v>
      </c>
      <c r="E10" s="178">
        <f>'3-4应收账款'!T27</f>
        <v>0</v>
      </c>
      <c r="F10" s="48">
        <f>'3-4应收账款'!V27</f>
        <v>0</v>
      </c>
      <c r="G10" s="15">
        <f t="shared" si="0"/>
        <v>0</v>
      </c>
      <c r="H10" s="45" t="str">
        <f t="shared" si="1"/>
        <v/>
      </c>
    </row>
    <row r="11" spans="1:8" ht="15.75" customHeight="1">
      <c r="A11" s="16"/>
      <c r="B11" s="12" t="s">
        <v>561</v>
      </c>
      <c r="C11" s="178">
        <f>'3-4应收账款'!N28</f>
        <v>0</v>
      </c>
      <c r="D11" s="178">
        <f>'3-4应收账款'!R28</f>
        <v>0</v>
      </c>
      <c r="E11" s="178">
        <f>'3-4应收账款'!T28</f>
        <v>0</v>
      </c>
      <c r="F11" s="178">
        <f>'3-4应收账款'!V29</f>
        <v>0</v>
      </c>
      <c r="G11" s="15">
        <f t="shared" si="0"/>
        <v>0</v>
      </c>
      <c r="H11" s="45" t="str">
        <f t="shared" si="1"/>
        <v/>
      </c>
    </row>
    <row r="12" spans="1:8" ht="15.75" customHeight="1">
      <c r="A12" s="16"/>
      <c r="B12" s="12" t="s">
        <v>562</v>
      </c>
      <c r="C12" s="48">
        <f>C10-C11</f>
        <v>0</v>
      </c>
      <c r="D12" s="48">
        <f>D10-D11</f>
        <v>0</v>
      </c>
      <c r="E12" s="48">
        <f>E10-E11</f>
        <v>0</v>
      </c>
      <c r="F12" s="48">
        <f>F10-F11</f>
        <v>0</v>
      </c>
      <c r="G12" s="15">
        <f t="shared" si="0"/>
        <v>0</v>
      </c>
      <c r="H12" s="45" t="str">
        <f t="shared" si="1"/>
        <v/>
      </c>
    </row>
    <row r="13" spans="1:8" ht="15.75" customHeight="1">
      <c r="A13" s="16" t="s">
        <v>563</v>
      </c>
      <c r="B13" s="12" t="s">
        <v>50</v>
      </c>
      <c r="C13" s="178">
        <f>'3-5预付款项'!I31</f>
        <v>0</v>
      </c>
      <c r="D13" s="178">
        <f>'3-5预付款项'!K31</f>
        <v>0</v>
      </c>
      <c r="E13" s="225">
        <f>'3-5预付款项'!M31</f>
        <v>0</v>
      </c>
      <c r="F13" s="48">
        <f>'3-5预付款项'!O31</f>
        <v>0</v>
      </c>
      <c r="G13" s="15">
        <f t="shared" si="0"/>
        <v>0</v>
      </c>
      <c r="H13" s="45" t="str">
        <f t="shared" si="1"/>
        <v/>
      </c>
    </row>
    <row r="14" spans="1:8" ht="15.75" customHeight="1">
      <c r="A14" s="16" t="s">
        <v>564</v>
      </c>
      <c r="B14" s="12" t="s">
        <v>565</v>
      </c>
      <c r="C14" s="178">
        <f>'3-6应收利息'!G26</f>
        <v>0</v>
      </c>
      <c r="D14" s="178">
        <f>'3-6应收利息'!H26</f>
        <v>0</v>
      </c>
      <c r="E14" s="178">
        <f>'3-6应收利息'!I26</f>
        <v>0</v>
      </c>
      <c r="F14" s="178">
        <f>'3-6应收利息'!J26</f>
        <v>0</v>
      </c>
      <c r="G14" s="15">
        <f t="shared" si="0"/>
        <v>0</v>
      </c>
      <c r="H14" s="45" t="str">
        <f t="shared" si="1"/>
        <v/>
      </c>
    </row>
    <row r="15" spans="1:8" ht="15.75" customHeight="1">
      <c r="A15" s="16" t="s">
        <v>566</v>
      </c>
      <c r="B15" s="12" t="s">
        <v>567</v>
      </c>
      <c r="C15" s="178">
        <f>'3-7应收股利'!E26</f>
        <v>0</v>
      </c>
      <c r="D15" s="178">
        <f>'3-7应收股利'!F26</f>
        <v>0</v>
      </c>
      <c r="E15" s="178">
        <f>'3-7应收股利'!G26</f>
        <v>0</v>
      </c>
      <c r="F15" s="178">
        <f>'3-7应收股利'!H26</f>
        <v>0</v>
      </c>
      <c r="G15" s="15">
        <f t="shared" si="0"/>
        <v>0</v>
      </c>
      <c r="H15" s="45" t="str">
        <f t="shared" si="1"/>
        <v/>
      </c>
    </row>
    <row r="16" spans="1:8" ht="15.75" customHeight="1">
      <c r="A16" s="16" t="s">
        <v>568</v>
      </c>
      <c r="B16" s="12" t="s">
        <v>569</v>
      </c>
      <c r="C16" s="178">
        <f>'3-8其他应收款'!N28</f>
        <v>0</v>
      </c>
      <c r="D16" s="178">
        <f>'3-8其他应收款'!R28</f>
        <v>0</v>
      </c>
      <c r="E16" s="178">
        <f>'3-8其他应收款'!T28</f>
        <v>0</v>
      </c>
      <c r="F16" s="48">
        <f>'3-8其他应收款'!V28</f>
        <v>0</v>
      </c>
      <c r="G16" s="15">
        <f t="shared" si="0"/>
        <v>0</v>
      </c>
      <c r="H16" s="45" t="str">
        <f t="shared" si="1"/>
        <v/>
      </c>
    </row>
    <row r="17" spans="1:9" ht="15.75" customHeight="1">
      <c r="A17" s="16"/>
      <c r="B17" s="12" t="s">
        <v>561</v>
      </c>
      <c r="C17" s="178">
        <f>'3-8其他应收款'!N29</f>
        <v>0</v>
      </c>
      <c r="D17" s="178">
        <f>'3-8其他应收款'!R29</f>
        <v>0</v>
      </c>
      <c r="E17" s="178">
        <f>'3-8其他应收款'!T29</f>
        <v>0</v>
      </c>
      <c r="F17" s="48">
        <f>'3-8其他应收款'!V30</f>
        <v>0</v>
      </c>
      <c r="G17" s="15">
        <f t="shared" si="0"/>
        <v>0</v>
      </c>
      <c r="H17" s="45" t="str">
        <f t="shared" si="1"/>
        <v/>
      </c>
    </row>
    <row r="18" spans="1:9" ht="15.75" customHeight="1">
      <c r="A18" s="16"/>
      <c r="B18" s="12" t="s">
        <v>570</v>
      </c>
      <c r="C18" s="48">
        <f>C16-C17</f>
        <v>0</v>
      </c>
      <c r="D18" s="48">
        <f>D16-D17</f>
        <v>0</v>
      </c>
      <c r="E18" s="48">
        <f>E16-E17</f>
        <v>0</v>
      </c>
      <c r="F18" s="48">
        <f>F16-F17</f>
        <v>0</v>
      </c>
      <c r="G18" s="15">
        <f t="shared" si="0"/>
        <v>0</v>
      </c>
      <c r="H18" s="45" t="str">
        <f t="shared" si="1"/>
        <v/>
      </c>
    </row>
    <row r="19" spans="1:9" ht="15.75" customHeight="1">
      <c r="A19" s="16" t="s">
        <v>571</v>
      </c>
      <c r="B19" s="12" t="s">
        <v>572</v>
      </c>
      <c r="C19" s="178">
        <f>'3-9存货汇总'!C24</f>
        <v>0</v>
      </c>
      <c r="D19" s="178">
        <f>'3-9存货汇总'!D24</f>
        <v>0</v>
      </c>
      <c r="E19" s="178">
        <f>'3-9存货汇总'!E24</f>
        <v>0</v>
      </c>
      <c r="F19" s="178">
        <f>'3-9存货汇总'!F24</f>
        <v>0</v>
      </c>
      <c r="G19" s="15">
        <f t="shared" si="0"/>
        <v>0</v>
      </c>
      <c r="H19" s="45" t="str">
        <f t="shared" si="1"/>
        <v/>
      </c>
    </row>
    <row r="20" spans="1:9" ht="15.65" customHeight="1">
      <c r="A20" s="16"/>
      <c r="B20" s="12" t="s">
        <v>573</v>
      </c>
      <c r="C20" s="178">
        <f>'3-9存货汇总'!C25</f>
        <v>0</v>
      </c>
      <c r="D20" s="178">
        <f>'3-9存货汇总'!D25</f>
        <v>0</v>
      </c>
      <c r="E20" s="178">
        <f>'3-9存货汇总'!E25</f>
        <v>0</v>
      </c>
      <c r="F20" s="178"/>
      <c r="G20" s="15">
        <f t="shared" si="0"/>
        <v>0</v>
      </c>
      <c r="H20" s="45" t="str">
        <f t="shared" si="1"/>
        <v/>
      </c>
    </row>
    <row r="21" spans="1:9" ht="15.75" customHeight="1">
      <c r="A21" s="16"/>
      <c r="B21" s="12" t="s">
        <v>574</v>
      </c>
      <c r="C21" s="178">
        <f>C19-C20</f>
        <v>0</v>
      </c>
      <c r="D21" s="178">
        <f>D19-D20</f>
        <v>0</v>
      </c>
      <c r="E21" s="178">
        <f>E19-E20</f>
        <v>0</v>
      </c>
      <c r="F21" s="178">
        <f>F19-F20</f>
        <v>0</v>
      </c>
      <c r="G21" s="15">
        <f t="shared" si="0"/>
        <v>0</v>
      </c>
      <c r="H21" s="45" t="str">
        <f t="shared" si="1"/>
        <v/>
      </c>
    </row>
    <row r="22" spans="1:9" ht="15.75" customHeight="1">
      <c r="A22" s="16" t="s">
        <v>575</v>
      </c>
      <c r="B22" s="12" t="s">
        <v>576</v>
      </c>
      <c r="C22" s="178">
        <f>'3-10一年到期非流动资产'!E26</f>
        <v>0</v>
      </c>
      <c r="D22" s="178">
        <f>'3-10一年到期非流动资产'!F26</f>
        <v>0</v>
      </c>
      <c r="E22" s="178">
        <f>'3-10一年到期非流动资产'!G26</f>
        <v>0</v>
      </c>
      <c r="F22" s="178">
        <f>'3-10一年到期非流动资产'!H26</f>
        <v>0</v>
      </c>
      <c r="G22" s="15">
        <f t="shared" si="0"/>
        <v>0</v>
      </c>
      <c r="H22" s="45" t="str">
        <f t="shared" si="1"/>
        <v/>
      </c>
    </row>
    <row r="23" spans="1:9" ht="15.75" customHeight="1">
      <c r="A23" s="16" t="s">
        <v>577</v>
      </c>
      <c r="B23" s="12" t="s">
        <v>578</v>
      </c>
      <c r="C23" s="14">
        <f>'3-11其他流动资产'!F26</f>
        <v>0</v>
      </c>
      <c r="D23" s="14">
        <f>'3-11其他流动资产'!G26</f>
        <v>0</v>
      </c>
      <c r="E23" s="178">
        <f>'3-11其他流动资产'!H26</f>
        <v>0</v>
      </c>
      <c r="F23" s="178">
        <f>'3-11其他流动资产'!I26</f>
        <v>0</v>
      </c>
      <c r="G23" s="15">
        <f t="shared" si="0"/>
        <v>0</v>
      </c>
      <c r="H23" s="45" t="str">
        <f t="shared" si="1"/>
        <v/>
      </c>
    </row>
    <row r="24" spans="1:9" ht="15.75" customHeight="1">
      <c r="A24" s="16"/>
      <c r="B24" s="12"/>
      <c r="C24" s="61"/>
      <c r="D24" s="61"/>
      <c r="E24" s="178"/>
      <c r="F24" s="48"/>
      <c r="G24" s="15"/>
      <c r="H24" s="15"/>
    </row>
    <row r="25" spans="1:9" ht="15.75" customHeight="1">
      <c r="A25" s="16"/>
      <c r="B25" s="12"/>
      <c r="C25" s="61"/>
      <c r="D25" s="61"/>
      <c r="E25" s="178"/>
      <c r="F25" s="48"/>
      <c r="G25" s="15"/>
      <c r="H25" s="15"/>
    </row>
    <row r="26" spans="1:9" ht="15.75" customHeight="1">
      <c r="A26" s="8"/>
      <c r="B26" s="224"/>
      <c r="C26" s="164"/>
      <c r="D26" s="164"/>
      <c r="E26" s="178"/>
      <c r="F26" s="48"/>
      <c r="G26" s="15"/>
      <c r="H26" s="15" t="s">
        <v>579</v>
      </c>
    </row>
    <row r="27" spans="1:9" ht="15.75" customHeight="1">
      <c r="A27" s="8"/>
      <c r="B27" s="224"/>
      <c r="C27" s="164"/>
      <c r="D27" s="164"/>
      <c r="E27" s="178"/>
      <c r="F27" s="48"/>
      <c r="G27" s="15"/>
      <c r="H27" s="15" t="s">
        <v>579</v>
      </c>
    </row>
    <row r="28" spans="1:9" ht="15.75" customHeight="1">
      <c r="A28" s="21"/>
      <c r="B28" s="224"/>
      <c r="C28" s="164"/>
      <c r="D28" s="164"/>
      <c r="E28" s="178"/>
      <c r="F28" s="48"/>
      <c r="G28" s="15"/>
      <c r="H28" s="15"/>
    </row>
    <row r="29" spans="1:9" ht="15.75" customHeight="1">
      <c r="A29" s="522" t="s">
        <v>580</v>
      </c>
      <c r="B29" s="523"/>
      <c r="C29" s="14">
        <f>SUM(C7:C9,C12:C15,C18,C21:C23)</f>
        <v>0</v>
      </c>
      <c r="D29" s="14">
        <f>SUM(D7:D9,D12:D15,D18,D21:D23)</f>
        <v>0</v>
      </c>
      <c r="E29" s="14">
        <f>SUM(E7:E9,E12:E15,E18,E21:E23)</f>
        <v>0</v>
      </c>
      <c r="F29" s="14">
        <f>SUM(F7:F9,F12:F15,F18,F21:F23)</f>
        <v>0</v>
      </c>
      <c r="G29" s="15">
        <f>F29-E29</f>
        <v>0</v>
      </c>
      <c r="H29" s="45" t="str">
        <f>IF(E29=0,"",G29/E29*100)</f>
        <v/>
      </c>
    </row>
    <row r="30" spans="1:9" ht="15.75" customHeight="1">
      <c r="F30" s="3" t="str">
        <f>"评估人员："&amp;基本信息输入表!$Q$10</f>
        <v>评估人员：雍国锋、路育</v>
      </c>
    </row>
    <row r="31" spans="1:9" ht="15.75" customHeight="1">
      <c r="I31" s="23" t="s">
        <v>461</v>
      </c>
    </row>
  </sheetData>
  <mergeCells count="4">
    <mergeCell ref="A2:H2"/>
    <mergeCell ref="A3:H3"/>
    <mergeCell ref="A5:E5"/>
    <mergeCell ref="A29:B29"/>
  </mergeCells>
  <phoneticPr fontId="13" type="noConversion"/>
  <hyperlinks>
    <hyperlink ref="A1" location="索引目录!A1" display="返回索引目录" xr:uid="{00000000-0004-0000-0800-000000000000}"/>
  </hyperlinks>
  <printOptions horizontalCentered="1"/>
  <pageMargins left="0.98402777777777795" right="0.98402777777777795" top="0.98402777777777795" bottom="0.65902777777777799" header="0.31388888888888899" footer="0.35416666666666702"/>
  <pageSetup paperSize="9" fitToHeight="1000" orientation="landscape"/>
  <headerFooter scaleWithDoc="0">
    <oddFooter>&amp;R&amp;"宋体,常规"&amp;10&amp;P/&amp;N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6"/>
  <sheetViews>
    <sheetView showGridLines="0" workbookViewId="0">
      <selection activeCell="A5" sqref="A5"/>
    </sheetView>
  </sheetViews>
  <sheetFormatPr defaultColWidth="9" defaultRowHeight="13" outlineLevelCol="1"/>
  <cols>
    <col min="1" max="1" width="6.75" style="3" customWidth="1"/>
    <col min="2" max="2" width="30.25" style="3" customWidth="1"/>
    <col min="3" max="4" width="15.58203125" style="3" hidden="1" customWidth="1" outlineLevel="1"/>
    <col min="5" max="5" width="15.58203125" style="3" customWidth="1" collapsed="1"/>
    <col min="6" max="9" width="15.58203125" style="3" customWidth="1"/>
    <col min="10" max="16384" width="9" style="3"/>
  </cols>
  <sheetData>
    <row r="1" spans="1:9">
      <c r="A1" s="5" t="s">
        <v>430</v>
      </c>
    </row>
    <row r="2" spans="1:9" s="1" customFormat="1" ht="30" customHeight="1">
      <c r="A2" s="519" t="s">
        <v>581</v>
      </c>
      <c r="B2" s="519"/>
      <c r="C2" s="519"/>
      <c r="D2" s="519"/>
      <c r="E2" s="519"/>
      <c r="F2" s="519"/>
      <c r="G2" s="519"/>
      <c r="H2" s="519"/>
      <c r="I2" s="519"/>
    </row>
    <row r="3" spans="1:9" ht="15.75" customHeight="1">
      <c r="A3" s="520" t="str">
        <f>"评估基准日："&amp;TEXT(基本信息输入表!M7,"yyyy年mm月dd日")</f>
        <v>评估基准日：2022年12月31日</v>
      </c>
      <c r="B3" s="520"/>
      <c r="C3" s="520"/>
      <c r="D3" s="520"/>
      <c r="E3" s="520"/>
      <c r="F3" s="520"/>
      <c r="G3" s="520"/>
      <c r="H3" s="520"/>
      <c r="I3" s="520"/>
    </row>
    <row r="4" spans="1:9" ht="14.15" customHeight="1">
      <c r="A4" s="2"/>
      <c r="B4" s="2"/>
      <c r="C4" s="2"/>
      <c r="D4" s="2"/>
      <c r="E4" s="2"/>
      <c r="F4" s="2"/>
      <c r="G4" s="2"/>
      <c r="H4" s="524" t="s">
        <v>582</v>
      </c>
      <c r="I4" s="524"/>
    </row>
    <row r="5" spans="1:9" ht="15.75" customHeight="1">
      <c r="A5" s="3" t="str">
        <f>基本信息输入表!K6&amp;"："&amp;基本信息输入表!M6</f>
        <v>被评估单位：贵州华能焦化制气股份有限公司</v>
      </c>
      <c r="H5" s="525" t="s">
        <v>464</v>
      </c>
      <c r="I5" s="525"/>
    </row>
    <row r="6" spans="1:9" s="2" customFormat="1" ht="15.75" customHeight="1">
      <c r="A6" s="8" t="s">
        <v>583</v>
      </c>
      <c r="B6" s="8" t="s">
        <v>584</v>
      </c>
      <c r="C6" s="9" t="s">
        <v>435</v>
      </c>
      <c r="D6" s="9" t="s">
        <v>436</v>
      </c>
      <c r="E6" s="8" t="s">
        <v>437</v>
      </c>
      <c r="F6" s="8" t="s">
        <v>438</v>
      </c>
      <c r="G6" s="16" t="s">
        <v>439</v>
      </c>
      <c r="H6" s="8" t="s">
        <v>440</v>
      </c>
      <c r="I6" s="8" t="s">
        <v>585</v>
      </c>
    </row>
    <row r="7" spans="1:9" ht="15.75" customHeight="1">
      <c r="A7" s="8" t="s">
        <v>586</v>
      </c>
      <c r="B7" s="207" t="s">
        <v>587</v>
      </c>
      <c r="C7" s="14">
        <f>'3-1-1现金'!F27</f>
        <v>0</v>
      </c>
      <c r="D7" s="14">
        <f>'3-1-1现金'!G27</f>
        <v>0</v>
      </c>
      <c r="E7" s="14">
        <f>'3-1-1现金'!H27</f>
        <v>0</v>
      </c>
      <c r="F7" s="14">
        <f>'3-1-1现金'!I27</f>
        <v>0</v>
      </c>
      <c r="G7" s="15">
        <f>F7-E7</f>
        <v>0</v>
      </c>
      <c r="H7" s="45" t="str">
        <f>IF(E7=0,"",G7/E7*100)</f>
        <v/>
      </c>
      <c r="I7" s="21"/>
    </row>
    <row r="8" spans="1:9" ht="15.75" customHeight="1">
      <c r="A8" s="8" t="s">
        <v>588</v>
      </c>
      <c r="B8" s="208" t="s">
        <v>589</v>
      </c>
      <c r="C8" s="14">
        <f>'3-1-2银行存款'!G30</f>
        <v>0</v>
      </c>
      <c r="D8" s="14">
        <f>'3-1-2银行存款'!H30</f>
        <v>0</v>
      </c>
      <c r="E8" s="14">
        <f>'3-1-2银行存款'!I30</f>
        <v>0</v>
      </c>
      <c r="F8" s="14">
        <f>'3-1-2银行存款'!J30</f>
        <v>0</v>
      </c>
      <c r="G8" s="15">
        <f>F8-E8</f>
        <v>0</v>
      </c>
      <c r="H8" s="45" t="str">
        <f>IF(E8=0,"",G8/E8*100)</f>
        <v/>
      </c>
      <c r="I8" s="21"/>
    </row>
    <row r="9" spans="1:9" ht="15.75" customHeight="1">
      <c r="A9" s="8" t="s">
        <v>590</v>
      </c>
      <c r="B9" s="208" t="s">
        <v>591</v>
      </c>
      <c r="C9" s="14">
        <f>'3-1-3其他货币资金'!G26</f>
        <v>0</v>
      </c>
      <c r="D9" s="14">
        <f>'3-1-3其他货币资金'!H26</f>
        <v>0</v>
      </c>
      <c r="E9" s="14">
        <f>'3-1-3其他货币资金'!I26</f>
        <v>0</v>
      </c>
      <c r="F9" s="14">
        <f>'3-1-3其他货币资金'!J26</f>
        <v>0</v>
      </c>
      <c r="G9" s="15">
        <f>F9-E9</f>
        <v>0</v>
      </c>
      <c r="H9" s="45" t="str">
        <f>IF(E9=0,"",G9/E9*100)</f>
        <v/>
      </c>
      <c r="I9" s="21"/>
    </row>
    <row r="10" spans="1:9" s="168" customFormat="1" ht="15.75" customHeight="1">
      <c r="A10" s="147"/>
      <c r="B10" s="207"/>
      <c r="C10" s="207"/>
      <c r="D10" s="207"/>
      <c r="E10" s="178"/>
      <c r="F10" s="48"/>
      <c r="G10" s="48"/>
      <c r="H10" s="217"/>
      <c r="I10" s="173"/>
    </row>
    <row r="11" spans="1:9" s="168" customFormat="1" ht="15.75" customHeight="1">
      <c r="A11" s="147"/>
      <c r="B11" s="207"/>
      <c r="C11" s="207"/>
      <c r="D11" s="207"/>
      <c r="E11" s="178"/>
      <c r="F11" s="48"/>
      <c r="G11" s="48"/>
      <c r="H11" s="217"/>
      <c r="I11" s="173"/>
    </row>
    <row r="12" spans="1:9" s="168" customFormat="1" ht="15.75" customHeight="1">
      <c r="A12" s="147"/>
      <c r="B12" s="207"/>
      <c r="C12" s="207"/>
      <c r="D12" s="207"/>
      <c r="E12" s="178"/>
      <c r="F12" s="48"/>
      <c r="G12" s="48"/>
      <c r="H12" s="217"/>
      <c r="I12" s="173"/>
    </row>
    <row r="13" spans="1:9" s="168" customFormat="1" ht="15.75" customHeight="1">
      <c r="A13" s="147"/>
      <c r="B13" s="207"/>
      <c r="C13" s="207"/>
      <c r="D13" s="207"/>
      <c r="E13" s="178"/>
      <c r="F13" s="48"/>
      <c r="G13" s="48"/>
      <c r="H13" s="217"/>
      <c r="I13" s="173"/>
    </row>
    <row r="14" spans="1:9" s="168" customFormat="1" ht="15.75" customHeight="1">
      <c r="A14" s="147"/>
      <c r="B14" s="207"/>
      <c r="C14" s="207"/>
      <c r="D14" s="207"/>
      <c r="E14" s="178"/>
      <c r="F14" s="48"/>
      <c r="G14" s="48"/>
      <c r="H14" s="217"/>
      <c r="I14" s="173"/>
    </row>
    <row r="15" spans="1:9" s="168" customFormat="1" ht="15.75" customHeight="1">
      <c r="A15" s="147"/>
      <c r="B15" s="207"/>
      <c r="C15" s="207"/>
      <c r="D15" s="207"/>
      <c r="E15" s="178"/>
      <c r="F15" s="48"/>
      <c r="G15" s="48"/>
      <c r="H15" s="217"/>
      <c r="I15" s="173"/>
    </row>
    <row r="16" spans="1:9" ht="15.75" customHeight="1">
      <c r="A16" s="8"/>
      <c r="B16" s="31"/>
      <c r="C16" s="31"/>
      <c r="D16" s="31"/>
      <c r="E16" s="14"/>
      <c r="F16" s="15"/>
      <c r="G16" s="15"/>
      <c r="H16" s="45"/>
      <c r="I16" s="21"/>
    </row>
    <row r="17" spans="1:10" ht="15.75" customHeight="1">
      <c r="A17" s="8"/>
      <c r="B17" s="31"/>
      <c r="C17" s="31"/>
      <c r="D17" s="31"/>
      <c r="E17" s="14"/>
      <c r="F17" s="15"/>
      <c r="G17" s="15"/>
      <c r="H17" s="45"/>
      <c r="I17" s="21"/>
    </row>
    <row r="18" spans="1:10" ht="15.75" customHeight="1">
      <c r="A18" s="8"/>
      <c r="B18" s="31"/>
      <c r="C18" s="31"/>
      <c r="D18" s="31"/>
      <c r="E18" s="14"/>
      <c r="F18" s="15"/>
      <c r="G18" s="15"/>
      <c r="H18" s="45"/>
      <c r="I18" s="21"/>
    </row>
    <row r="19" spans="1:10" ht="15.75" customHeight="1">
      <c r="A19" s="8"/>
      <c r="B19" s="31"/>
      <c r="C19" s="31"/>
      <c r="D19" s="31"/>
      <c r="E19" s="14"/>
      <c r="F19" s="15"/>
      <c r="G19" s="15"/>
      <c r="H19" s="45"/>
      <c r="I19" s="21"/>
    </row>
    <row r="20" spans="1:10" ht="15.75" customHeight="1">
      <c r="A20" s="8"/>
      <c r="B20" s="31"/>
      <c r="C20" s="31"/>
      <c r="D20" s="31"/>
      <c r="E20" s="14"/>
      <c r="F20" s="15"/>
      <c r="G20" s="15"/>
      <c r="H20" s="45"/>
      <c r="I20" s="21"/>
    </row>
    <row r="21" spans="1:10" ht="15.75" customHeight="1">
      <c r="A21" s="8"/>
      <c r="B21" s="31"/>
      <c r="C21" s="31"/>
      <c r="D21" s="31"/>
      <c r="E21" s="14"/>
      <c r="F21" s="15"/>
      <c r="G21" s="15"/>
      <c r="H21" s="45"/>
      <c r="I21" s="21"/>
    </row>
    <row r="22" spans="1:10" ht="15.75" customHeight="1">
      <c r="A22" s="8"/>
      <c r="B22" s="31"/>
      <c r="C22" s="31"/>
      <c r="D22" s="31"/>
      <c r="E22" s="14"/>
      <c r="F22" s="15"/>
      <c r="G22" s="15"/>
      <c r="H22" s="45"/>
      <c r="I22" s="21"/>
    </row>
    <row r="23" spans="1:10" ht="15.75" customHeight="1">
      <c r="A23" s="8"/>
      <c r="B23" s="31"/>
      <c r="C23" s="31"/>
      <c r="D23" s="31"/>
      <c r="E23" s="14"/>
      <c r="F23" s="15"/>
      <c r="G23" s="15"/>
      <c r="H23" s="45"/>
      <c r="I23" s="21"/>
    </row>
    <row r="24" spans="1:10" ht="15.75" customHeight="1">
      <c r="A24" s="526" t="s">
        <v>592</v>
      </c>
      <c r="B24" s="527"/>
      <c r="C24" s="14">
        <f>SUM(C7:C23)</f>
        <v>0</v>
      </c>
      <c r="D24" s="14">
        <f>SUM(D7:D23)</f>
        <v>0</v>
      </c>
      <c r="E24" s="14">
        <f>SUM(E7:E23)</f>
        <v>0</v>
      </c>
      <c r="F24" s="14">
        <f>SUM(F7:F23)</f>
        <v>0</v>
      </c>
      <c r="G24" s="15">
        <f>F24-E24</f>
        <v>0</v>
      </c>
      <c r="H24" s="45" t="str">
        <f>IF(E24=0,"",G24/E24*100)</f>
        <v/>
      </c>
      <c r="I24" s="21"/>
    </row>
    <row r="25" spans="1:10" ht="15.75" customHeight="1">
      <c r="F25" s="3" t="str">
        <f>"评估人员："&amp;基本信息输入表!$Q$11</f>
        <v>评估人员：雍国锋、路育</v>
      </c>
    </row>
    <row r="26" spans="1:10" ht="15.75" customHeight="1">
      <c r="J26" s="23" t="s">
        <v>461</v>
      </c>
    </row>
  </sheetData>
  <mergeCells count="5">
    <mergeCell ref="A2:I2"/>
    <mergeCell ref="A3:I3"/>
    <mergeCell ref="H4:I4"/>
    <mergeCell ref="H5:I5"/>
    <mergeCell ref="A24:B24"/>
  </mergeCells>
  <phoneticPr fontId="13" type="noConversion"/>
  <hyperlinks>
    <hyperlink ref="A1" location="索引目录!A1" display="返回索引目录" xr:uid="{00000000-0004-0000-09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G30"/>
  <sheetViews>
    <sheetView showGridLines="0" topLeftCell="A4" workbookViewId="0">
      <selection activeCell="F8" sqref="F8"/>
    </sheetView>
  </sheetViews>
  <sheetFormatPr defaultColWidth="9" defaultRowHeight="15.75" customHeight="1" outlineLevelCol="1"/>
  <cols>
    <col min="1" max="1" width="5.25" style="4" customWidth="1"/>
    <col min="2" max="2" width="19.25" style="4" customWidth="1"/>
    <col min="3" max="3" width="6.75" style="4" customWidth="1"/>
    <col min="4" max="4" width="12.25" style="4" customWidth="1"/>
    <col min="5" max="5" width="15.08203125" style="4" customWidth="1"/>
    <col min="6" max="7" width="15.58203125" style="4" hidden="1" customWidth="1" outlineLevel="1"/>
    <col min="8" max="8" width="15.58203125" style="4" customWidth="1" collapsed="1"/>
    <col min="9" max="9" width="15.58203125" style="4" customWidth="1"/>
    <col min="10" max="10" width="8.5" style="4" customWidth="1"/>
    <col min="11" max="11" width="9.75" style="4" customWidth="1"/>
    <col min="12" max="12" width="9" style="4"/>
    <col min="13" max="15" width="5.58203125" style="4" customWidth="1" outlineLevel="1"/>
    <col min="16" max="16" width="14.75" style="4" customWidth="1" outlineLevel="1"/>
    <col min="17" max="17" width="13.58203125" style="4" customWidth="1"/>
    <col min="18" max="20" width="5.58203125" style="4" customWidth="1" outlineLevel="1"/>
    <col min="21" max="21" width="7.25" style="4" customWidth="1" outlineLevel="1"/>
    <col min="22" max="22" width="5.58203125" style="4" customWidth="1" outlineLevel="1"/>
    <col min="23" max="24" width="8.58203125" style="4" customWidth="1" outlineLevel="1"/>
    <col min="25" max="25" width="14.58203125" style="4" customWidth="1" outlineLevel="1"/>
    <col min="26" max="26" width="13.58203125" style="4" customWidth="1"/>
    <col min="27" max="28" width="8.58203125" style="4" customWidth="1" outlineLevel="1"/>
    <col min="29" max="29" width="13.75" style="4" customWidth="1"/>
    <col min="30" max="32" width="13.58203125" style="4" customWidth="1" outlineLevel="1"/>
    <col min="33" max="33" width="13.58203125" style="4" customWidth="1"/>
    <col min="34" max="16384" width="9" style="4"/>
  </cols>
  <sheetData>
    <row r="1" spans="1:33" ht="15.75" customHeight="1">
      <c r="A1" s="5" t="s">
        <v>430</v>
      </c>
    </row>
    <row r="2" spans="1:33" s="17" customFormat="1" ht="30" customHeight="1">
      <c r="A2" s="528" t="s">
        <v>593</v>
      </c>
      <c r="B2" s="528"/>
      <c r="C2" s="528"/>
      <c r="D2" s="528"/>
      <c r="E2" s="528"/>
      <c r="F2" s="528"/>
      <c r="G2" s="528"/>
      <c r="H2" s="528"/>
      <c r="I2" s="528"/>
      <c r="J2" s="528"/>
      <c r="K2" s="528"/>
    </row>
    <row r="3" spans="1:33" ht="15.75" customHeight="1">
      <c r="A3" s="529" t="str">
        <f>"评估基准日："&amp;TEXT(基本信息输入表!M7,"yyyy年mm月dd日")</f>
        <v>评估基准日：2022年12月31日</v>
      </c>
      <c r="B3" s="529"/>
      <c r="C3" s="529"/>
      <c r="D3" s="529"/>
      <c r="E3" s="529"/>
      <c r="F3" s="529"/>
      <c r="G3" s="529"/>
      <c r="H3" s="529"/>
      <c r="I3" s="529"/>
      <c r="J3" s="529"/>
      <c r="K3" s="529"/>
    </row>
    <row r="4" spans="1:33" ht="14.15" customHeight="1">
      <c r="A4" s="34"/>
      <c r="B4" s="34"/>
      <c r="C4" s="34"/>
      <c r="D4" s="34"/>
      <c r="E4" s="34"/>
      <c r="F4" s="34"/>
      <c r="G4" s="34"/>
      <c r="H4" s="34"/>
      <c r="I4" s="34"/>
      <c r="J4" s="530" t="s">
        <v>594</v>
      </c>
      <c r="K4" s="530"/>
      <c r="M4" s="531" t="s">
        <v>595</v>
      </c>
      <c r="N4" s="531"/>
      <c r="O4" s="531"/>
      <c r="P4" s="531"/>
      <c r="Q4" s="531"/>
      <c r="R4" s="532" t="s">
        <v>596</v>
      </c>
      <c r="S4" s="533"/>
      <c r="T4" s="533"/>
      <c r="U4" s="533"/>
      <c r="V4" s="533"/>
      <c r="W4" s="533"/>
      <c r="X4" s="533"/>
      <c r="Y4" s="533"/>
      <c r="Z4" s="534"/>
      <c r="AA4" s="535" t="s">
        <v>597</v>
      </c>
      <c r="AB4" s="536"/>
      <c r="AC4" s="537"/>
      <c r="AD4" s="538" t="s">
        <v>598</v>
      </c>
      <c r="AE4" s="538"/>
      <c r="AF4" s="538"/>
      <c r="AG4" s="538"/>
    </row>
    <row r="5" spans="1:33" ht="15.75" customHeight="1">
      <c r="A5" s="4" t="str">
        <f>基本信息输入表!K6&amp;"："&amp;基本信息输入表!M6</f>
        <v>被评估单位：贵州华能焦化制气股份有限公司</v>
      </c>
      <c r="J5" s="539"/>
      <c r="K5" s="539"/>
      <c r="M5" s="531" t="s">
        <v>599</v>
      </c>
      <c r="N5" s="542" t="s">
        <v>600</v>
      </c>
      <c r="O5" s="542" t="s">
        <v>601</v>
      </c>
      <c r="P5" s="531" t="s">
        <v>602</v>
      </c>
      <c r="Q5" s="531"/>
      <c r="R5" s="532" t="s">
        <v>603</v>
      </c>
      <c r="S5" s="533"/>
      <c r="T5" s="533"/>
      <c r="U5" s="533"/>
      <c r="V5" s="534"/>
      <c r="W5" s="538" t="s">
        <v>604</v>
      </c>
      <c r="X5" s="538"/>
      <c r="Y5" s="538" t="s">
        <v>605</v>
      </c>
      <c r="Z5" s="543"/>
      <c r="AA5" s="545" t="s">
        <v>606</v>
      </c>
      <c r="AB5" s="545" t="s">
        <v>438</v>
      </c>
      <c r="AC5" s="545"/>
      <c r="AD5" s="543" t="s">
        <v>607</v>
      </c>
      <c r="AE5" s="543" t="s">
        <v>608</v>
      </c>
      <c r="AF5" s="538" t="s">
        <v>609</v>
      </c>
      <c r="AG5" s="543"/>
    </row>
    <row r="6" spans="1:33" s="34" customFormat="1" ht="15.75" customHeight="1">
      <c r="A6" s="22" t="s">
        <v>465</v>
      </c>
      <c r="B6" s="22" t="s">
        <v>610</v>
      </c>
      <c r="C6" s="22" t="s">
        <v>611</v>
      </c>
      <c r="D6" s="22" t="s">
        <v>612</v>
      </c>
      <c r="E6" s="22" t="s">
        <v>613</v>
      </c>
      <c r="F6" s="9" t="s">
        <v>435</v>
      </c>
      <c r="G6" s="9" t="s">
        <v>436</v>
      </c>
      <c r="H6" s="22" t="s">
        <v>437</v>
      </c>
      <c r="I6" s="22" t="s">
        <v>438</v>
      </c>
      <c r="J6" s="22" t="s">
        <v>440</v>
      </c>
      <c r="K6" s="22" t="s">
        <v>585</v>
      </c>
      <c r="M6" s="531"/>
      <c r="N6" s="531"/>
      <c r="O6" s="531"/>
      <c r="P6" s="531"/>
      <c r="Q6" s="531"/>
      <c r="R6" s="26" t="s">
        <v>614</v>
      </c>
      <c r="S6" s="26" t="s">
        <v>615</v>
      </c>
      <c r="T6" s="26" t="s">
        <v>616</v>
      </c>
      <c r="U6" s="26" t="s">
        <v>617</v>
      </c>
      <c r="V6" s="24" t="s">
        <v>618</v>
      </c>
      <c r="W6" s="26" t="s">
        <v>619</v>
      </c>
      <c r="X6" s="26" t="s">
        <v>620</v>
      </c>
      <c r="Y6" s="538"/>
      <c r="Z6" s="544"/>
      <c r="AA6" s="546"/>
      <c r="AB6" s="546"/>
      <c r="AC6" s="546"/>
      <c r="AD6" s="544"/>
      <c r="AE6" s="544"/>
      <c r="AF6" s="538"/>
      <c r="AG6" s="544"/>
    </row>
    <row r="7" spans="1:33" ht="15.75" customHeight="1">
      <c r="A7" s="11" t="str">
        <f>IF(C7="","",ROW()-6)</f>
        <v/>
      </c>
      <c r="B7" s="219"/>
      <c r="C7" s="176"/>
      <c r="D7" s="220"/>
      <c r="E7" s="22"/>
      <c r="F7" s="221"/>
      <c r="G7" s="221"/>
      <c r="H7" s="212"/>
      <c r="I7" s="212"/>
      <c r="J7" s="48" t="str">
        <f>IF(H7=0,"",(I7-H7)/H7*100)</f>
        <v/>
      </c>
      <c r="K7" s="27"/>
      <c r="M7" s="22"/>
      <c r="N7" s="22"/>
      <c r="O7" s="22"/>
      <c r="P7" s="22"/>
      <c r="Q7" s="22"/>
      <c r="R7" s="22"/>
      <c r="S7" s="22"/>
      <c r="T7" s="22"/>
      <c r="U7" s="27"/>
      <c r="V7" s="27"/>
      <c r="W7" s="22"/>
      <c r="X7" s="27"/>
      <c r="Y7" s="27"/>
      <c r="Z7" s="27"/>
      <c r="AA7" s="27"/>
      <c r="AB7" s="27"/>
      <c r="AC7" s="27"/>
      <c r="AD7" s="154" t="e">
        <f>(AB7-H7)/H7*100</f>
        <v>#DIV/0!</v>
      </c>
      <c r="AE7" s="27"/>
      <c r="AF7" s="27"/>
      <c r="AG7" s="27"/>
    </row>
    <row r="8" spans="1:33" ht="15.75" customHeight="1">
      <c r="A8" s="11" t="str">
        <f t="shared" ref="A8:A26" si="0">IF(C8="","",ROW()-6)</f>
        <v/>
      </c>
      <c r="B8" s="219"/>
      <c r="C8" s="22"/>
      <c r="D8" s="220"/>
      <c r="E8" s="22"/>
      <c r="F8" s="221"/>
      <c r="G8" s="221"/>
      <c r="H8" s="212"/>
      <c r="I8" s="212"/>
      <c r="J8" s="48" t="str">
        <f t="shared" ref="J8:J27" si="1">IF(H8=0,"",(I8-H8)/H8*100)</f>
        <v/>
      </c>
      <c r="K8" s="27"/>
      <c r="M8" s="22"/>
      <c r="N8" s="22"/>
      <c r="O8" s="22"/>
      <c r="P8" s="22"/>
      <c r="Q8" s="22"/>
      <c r="R8" s="22"/>
      <c r="S8" s="22"/>
      <c r="T8" s="22"/>
      <c r="U8" s="28"/>
      <c r="V8" s="27"/>
      <c r="W8" s="27"/>
      <c r="X8" s="27"/>
      <c r="Y8" s="27"/>
      <c r="Z8" s="27"/>
      <c r="AA8" s="27"/>
      <c r="AB8" s="27"/>
      <c r="AC8" s="27"/>
      <c r="AD8" s="27"/>
      <c r="AE8" s="27"/>
      <c r="AF8" s="27"/>
      <c r="AG8" s="27"/>
    </row>
    <row r="9" spans="1:33" ht="15.75" customHeight="1">
      <c r="A9" s="11" t="str">
        <f t="shared" si="0"/>
        <v/>
      </c>
      <c r="B9" s="219"/>
      <c r="C9" s="22"/>
      <c r="D9" s="220"/>
      <c r="E9" s="22"/>
      <c r="F9" s="221"/>
      <c r="G9" s="221"/>
      <c r="H9" s="212"/>
      <c r="I9" s="212"/>
      <c r="J9" s="48" t="str">
        <f t="shared" si="1"/>
        <v/>
      </c>
      <c r="K9" s="27"/>
      <c r="M9" s="22"/>
      <c r="N9" s="22"/>
      <c r="O9" s="22"/>
      <c r="P9" s="22"/>
      <c r="Q9" s="22"/>
      <c r="R9" s="22"/>
      <c r="S9" s="22"/>
      <c r="T9" s="22"/>
      <c r="U9" s="28"/>
      <c r="V9" s="27"/>
      <c r="W9" s="27"/>
      <c r="X9" s="27"/>
      <c r="Y9" s="27"/>
      <c r="Z9" s="27"/>
      <c r="AA9" s="27"/>
      <c r="AB9" s="27"/>
      <c r="AC9" s="27"/>
      <c r="AD9" s="27"/>
      <c r="AE9" s="27"/>
      <c r="AF9" s="27"/>
      <c r="AG9" s="27"/>
    </row>
    <row r="10" spans="1:33" ht="15.75" customHeight="1">
      <c r="A10" s="11" t="str">
        <f t="shared" si="0"/>
        <v/>
      </c>
      <c r="B10" s="219"/>
      <c r="C10" s="22"/>
      <c r="D10" s="220"/>
      <c r="E10" s="22"/>
      <c r="F10" s="221"/>
      <c r="G10" s="221"/>
      <c r="H10" s="212"/>
      <c r="I10" s="212"/>
      <c r="J10" s="48" t="str">
        <f t="shared" si="1"/>
        <v/>
      </c>
      <c r="K10" s="27"/>
      <c r="M10" s="22"/>
      <c r="N10" s="22"/>
      <c r="O10" s="22"/>
      <c r="P10" s="22"/>
      <c r="Q10" s="22"/>
      <c r="R10" s="22"/>
      <c r="S10" s="22"/>
      <c r="T10" s="22"/>
      <c r="U10" s="28"/>
      <c r="V10" s="27"/>
      <c r="W10" s="27"/>
      <c r="X10" s="27"/>
      <c r="Y10" s="27"/>
      <c r="Z10" s="27"/>
      <c r="AA10" s="27"/>
      <c r="AB10" s="27"/>
      <c r="AC10" s="27"/>
      <c r="AD10" s="27"/>
      <c r="AE10" s="27"/>
      <c r="AF10" s="27"/>
      <c r="AG10" s="27"/>
    </row>
    <row r="11" spans="1:33" ht="15.75" customHeight="1">
      <c r="A11" s="11" t="str">
        <f t="shared" si="0"/>
        <v/>
      </c>
      <c r="B11" s="219"/>
      <c r="C11" s="22"/>
      <c r="D11" s="220"/>
      <c r="E11" s="22"/>
      <c r="F11" s="221"/>
      <c r="G11" s="221"/>
      <c r="H11" s="212"/>
      <c r="I11" s="212"/>
      <c r="J11" s="48" t="str">
        <f t="shared" si="1"/>
        <v/>
      </c>
      <c r="K11" s="27"/>
      <c r="M11" s="22"/>
      <c r="N11" s="22"/>
      <c r="O11" s="22"/>
      <c r="P11" s="22"/>
      <c r="Q11" s="22"/>
      <c r="R11" s="22"/>
      <c r="S11" s="22"/>
      <c r="T11" s="22"/>
      <c r="U11" s="28"/>
      <c r="V11" s="27"/>
      <c r="W11" s="27"/>
      <c r="X11" s="27"/>
      <c r="Y11" s="27"/>
      <c r="Z11" s="27"/>
      <c r="AA11" s="27"/>
      <c r="AB11" s="27"/>
      <c r="AC11" s="27"/>
      <c r="AD11" s="27"/>
      <c r="AE11" s="27"/>
      <c r="AF11" s="27"/>
      <c r="AG11" s="27"/>
    </row>
    <row r="12" spans="1:33" ht="15.75" customHeight="1">
      <c r="A12" s="11" t="str">
        <f t="shared" si="0"/>
        <v/>
      </c>
      <c r="B12" s="219"/>
      <c r="C12" s="22"/>
      <c r="D12" s="220"/>
      <c r="E12" s="22"/>
      <c r="F12" s="221"/>
      <c r="G12" s="221"/>
      <c r="H12" s="212"/>
      <c r="I12" s="212"/>
      <c r="J12" s="48" t="str">
        <f t="shared" si="1"/>
        <v/>
      </c>
      <c r="K12" s="27"/>
      <c r="M12" s="22"/>
      <c r="N12" s="22"/>
      <c r="O12" s="22"/>
      <c r="P12" s="22"/>
      <c r="Q12" s="22"/>
      <c r="R12" s="22"/>
      <c r="S12" s="22"/>
      <c r="T12" s="22"/>
      <c r="U12" s="28"/>
      <c r="V12" s="27"/>
      <c r="W12" s="27"/>
      <c r="X12" s="27"/>
      <c r="Y12" s="27"/>
      <c r="Z12" s="27"/>
      <c r="AA12" s="27"/>
      <c r="AB12" s="27"/>
      <c r="AC12" s="27"/>
      <c r="AD12" s="27"/>
      <c r="AE12" s="27"/>
      <c r="AF12" s="27"/>
      <c r="AG12" s="27"/>
    </row>
    <row r="13" spans="1:33" ht="15.75" customHeight="1">
      <c r="A13" s="11" t="str">
        <f t="shared" si="0"/>
        <v/>
      </c>
      <c r="B13" s="219"/>
      <c r="C13" s="22"/>
      <c r="D13" s="220"/>
      <c r="E13" s="22"/>
      <c r="F13" s="221"/>
      <c r="G13" s="221"/>
      <c r="H13" s="212"/>
      <c r="I13" s="212"/>
      <c r="J13" s="48" t="str">
        <f t="shared" si="1"/>
        <v/>
      </c>
      <c r="K13" s="27"/>
      <c r="M13" s="22"/>
      <c r="N13" s="22"/>
      <c r="O13" s="22"/>
      <c r="P13" s="22"/>
      <c r="Q13" s="22"/>
      <c r="R13" s="22"/>
      <c r="S13" s="22"/>
      <c r="T13" s="22"/>
      <c r="U13" s="28"/>
      <c r="V13" s="27"/>
      <c r="W13" s="27"/>
      <c r="X13" s="27"/>
      <c r="Y13" s="27"/>
      <c r="Z13" s="27"/>
      <c r="AA13" s="27"/>
      <c r="AB13" s="27"/>
      <c r="AC13" s="27"/>
      <c r="AD13" s="27"/>
      <c r="AE13" s="27"/>
      <c r="AF13" s="27"/>
      <c r="AG13" s="27"/>
    </row>
    <row r="14" spans="1:33" ht="15.75" customHeight="1">
      <c r="A14" s="11" t="str">
        <f t="shared" si="0"/>
        <v/>
      </c>
      <c r="B14" s="219"/>
      <c r="C14" s="22"/>
      <c r="D14" s="220"/>
      <c r="E14" s="22"/>
      <c r="F14" s="221"/>
      <c r="G14" s="221"/>
      <c r="H14" s="212"/>
      <c r="I14" s="212"/>
      <c r="J14" s="48" t="str">
        <f t="shared" si="1"/>
        <v/>
      </c>
      <c r="K14" s="27"/>
      <c r="M14" s="22"/>
      <c r="N14" s="22"/>
      <c r="O14" s="22"/>
      <c r="P14" s="22"/>
      <c r="Q14" s="22"/>
      <c r="R14" s="22"/>
      <c r="S14" s="22"/>
      <c r="T14" s="22"/>
      <c r="U14" s="28"/>
      <c r="V14" s="27"/>
      <c r="W14" s="27"/>
      <c r="X14" s="27"/>
      <c r="Y14" s="27"/>
      <c r="Z14" s="27"/>
      <c r="AA14" s="27"/>
      <c r="AB14" s="27"/>
      <c r="AC14" s="27"/>
      <c r="AD14" s="27"/>
      <c r="AE14" s="27"/>
      <c r="AF14" s="27"/>
      <c r="AG14" s="27"/>
    </row>
    <row r="15" spans="1:33" ht="15.75" customHeight="1">
      <c r="A15" s="11" t="str">
        <f t="shared" si="0"/>
        <v/>
      </c>
      <c r="B15" s="219"/>
      <c r="C15" s="22"/>
      <c r="D15" s="220"/>
      <c r="E15" s="22"/>
      <c r="F15" s="221"/>
      <c r="G15" s="221"/>
      <c r="H15" s="212"/>
      <c r="I15" s="212"/>
      <c r="J15" s="48" t="str">
        <f t="shared" si="1"/>
        <v/>
      </c>
      <c r="K15" s="27"/>
      <c r="M15" s="22"/>
      <c r="N15" s="22"/>
      <c r="O15" s="22"/>
      <c r="P15" s="22"/>
      <c r="Q15" s="22"/>
      <c r="R15" s="22"/>
      <c r="S15" s="22"/>
      <c r="T15" s="22"/>
      <c r="U15" s="28"/>
      <c r="V15" s="27"/>
      <c r="W15" s="27"/>
      <c r="X15" s="27"/>
      <c r="Y15" s="27"/>
      <c r="Z15" s="27"/>
      <c r="AA15" s="27"/>
      <c r="AB15" s="27"/>
      <c r="AC15" s="27"/>
      <c r="AD15" s="27"/>
      <c r="AE15" s="27"/>
      <c r="AF15" s="27"/>
      <c r="AG15" s="27"/>
    </row>
    <row r="16" spans="1:33" ht="15.75" customHeight="1">
      <c r="A16" s="11" t="str">
        <f t="shared" si="0"/>
        <v/>
      </c>
      <c r="B16" s="219"/>
      <c r="C16" s="22"/>
      <c r="D16" s="220"/>
      <c r="E16" s="22"/>
      <c r="F16" s="221"/>
      <c r="G16" s="221"/>
      <c r="H16" s="212"/>
      <c r="I16" s="212"/>
      <c r="J16" s="48" t="str">
        <f t="shared" si="1"/>
        <v/>
      </c>
      <c r="K16" s="27"/>
      <c r="M16" s="22"/>
      <c r="N16" s="22"/>
      <c r="O16" s="22"/>
      <c r="P16" s="22"/>
      <c r="Q16" s="22"/>
      <c r="R16" s="22"/>
      <c r="S16" s="22"/>
      <c r="T16" s="22"/>
      <c r="U16" s="28"/>
      <c r="V16" s="27"/>
      <c r="W16" s="27"/>
      <c r="X16" s="27"/>
      <c r="Y16" s="27"/>
      <c r="Z16" s="27"/>
      <c r="AA16" s="27"/>
      <c r="AB16" s="27"/>
      <c r="AC16" s="27"/>
      <c r="AD16" s="27"/>
      <c r="AE16" s="27"/>
      <c r="AF16" s="27"/>
      <c r="AG16" s="27"/>
    </row>
    <row r="17" spans="1:33" ht="15.75" customHeight="1">
      <c r="A17" s="11" t="str">
        <f t="shared" si="0"/>
        <v/>
      </c>
      <c r="B17" s="219"/>
      <c r="C17" s="22"/>
      <c r="D17" s="220"/>
      <c r="E17" s="22"/>
      <c r="F17" s="221"/>
      <c r="G17" s="221"/>
      <c r="H17" s="212"/>
      <c r="I17" s="212"/>
      <c r="J17" s="48" t="str">
        <f t="shared" si="1"/>
        <v/>
      </c>
      <c r="K17" s="27"/>
      <c r="M17" s="22"/>
      <c r="N17" s="22"/>
      <c r="O17" s="22"/>
      <c r="P17" s="22"/>
      <c r="Q17" s="22"/>
      <c r="R17" s="22"/>
      <c r="S17" s="22"/>
      <c r="T17" s="22"/>
      <c r="U17" s="28"/>
      <c r="V17" s="27"/>
      <c r="W17" s="27"/>
      <c r="X17" s="27"/>
      <c r="Y17" s="27"/>
      <c r="Z17" s="27"/>
      <c r="AA17" s="27"/>
      <c r="AB17" s="27"/>
      <c r="AC17" s="27"/>
      <c r="AD17" s="27"/>
      <c r="AE17" s="27"/>
      <c r="AF17" s="27"/>
      <c r="AG17" s="27"/>
    </row>
    <row r="18" spans="1:33" ht="15.75" customHeight="1">
      <c r="A18" s="11" t="str">
        <f t="shared" si="0"/>
        <v/>
      </c>
      <c r="B18" s="219"/>
      <c r="C18" s="22"/>
      <c r="D18" s="220"/>
      <c r="E18" s="22"/>
      <c r="F18" s="221"/>
      <c r="G18" s="221"/>
      <c r="H18" s="212"/>
      <c r="I18" s="212"/>
      <c r="J18" s="48" t="str">
        <f t="shared" si="1"/>
        <v/>
      </c>
      <c r="K18" s="27"/>
      <c r="M18" s="22"/>
      <c r="N18" s="22"/>
      <c r="O18" s="22"/>
      <c r="P18" s="22"/>
      <c r="Q18" s="22"/>
      <c r="R18" s="22"/>
      <c r="S18" s="22"/>
      <c r="T18" s="22"/>
      <c r="U18" s="28"/>
      <c r="V18" s="27"/>
      <c r="W18" s="27"/>
      <c r="X18" s="27"/>
      <c r="Y18" s="27"/>
      <c r="Z18" s="27"/>
      <c r="AA18" s="27"/>
      <c r="AB18" s="27"/>
      <c r="AC18" s="27"/>
      <c r="AD18" s="27"/>
      <c r="AE18" s="27"/>
      <c r="AF18" s="27"/>
      <c r="AG18" s="27"/>
    </row>
    <row r="19" spans="1:33" ht="15.75" customHeight="1">
      <c r="A19" s="11" t="str">
        <f t="shared" si="0"/>
        <v/>
      </c>
      <c r="B19" s="219"/>
      <c r="C19" s="22"/>
      <c r="D19" s="220"/>
      <c r="E19" s="22"/>
      <c r="F19" s="221"/>
      <c r="G19" s="221"/>
      <c r="H19" s="212"/>
      <c r="I19" s="212"/>
      <c r="J19" s="48" t="str">
        <f t="shared" si="1"/>
        <v/>
      </c>
      <c r="K19" s="27"/>
      <c r="M19" s="22"/>
      <c r="N19" s="22"/>
      <c r="O19" s="22"/>
      <c r="P19" s="22"/>
      <c r="Q19" s="22"/>
      <c r="R19" s="22"/>
      <c r="S19" s="22"/>
      <c r="T19" s="22"/>
      <c r="U19" s="28"/>
      <c r="V19" s="27"/>
      <c r="W19" s="27"/>
      <c r="X19" s="27"/>
      <c r="Y19" s="27"/>
      <c r="Z19" s="27"/>
      <c r="AA19" s="27"/>
      <c r="AB19" s="27"/>
      <c r="AC19" s="27"/>
      <c r="AD19" s="27"/>
      <c r="AE19" s="27"/>
      <c r="AF19" s="27"/>
      <c r="AG19" s="27"/>
    </row>
    <row r="20" spans="1:33" ht="15.75" customHeight="1">
      <c r="A20" s="11" t="str">
        <f t="shared" si="0"/>
        <v/>
      </c>
      <c r="B20" s="219"/>
      <c r="C20" s="22"/>
      <c r="D20" s="220"/>
      <c r="E20" s="22"/>
      <c r="F20" s="221"/>
      <c r="G20" s="221"/>
      <c r="H20" s="212"/>
      <c r="I20" s="212"/>
      <c r="J20" s="48" t="str">
        <f t="shared" si="1"/>
        <v/>
      </c>
      <c r="K20" s="27"/>
      <c r="M20" s="22"/>
      <c r="N20" s="22"/>
      <c r="O20" s="22"/>
      <c r="P20" s="22"/>
      <c r="Q20" s="22"/>
      <c r="R20" s="22"/>
      <c r="S20" s="22"/>
      <c r="T20" s="22"/>
      <c r="U20" s="28"/>
      <c r="V20" s="27"/>
      <c r="W20" s="27"/>
      <c r="X20" s="27"/>
      <c r="Y20" s="27"/>
      <c r="Z20" s="27"/>
      <c r="AA20" s="27"/>
      <c r="AB20" s="27"/>
      <c r="AC20" s="27"/>
      <c r="AD20" s="27"/>
      <c r="AE20" s="27"/>
      <c r="AF20" s="27"/>
      <c r="AG20" s="27"/>
    </row>
    <row r="21" spans="1:33" ht="15.75" customHeight="1">
      <c r="A21" s="11" t="str">
        <f t="shared" si="0"/>
        <v/>
      </c>
      <c r="B21" s="219"/>
      <c r="C21" s="22"/>
      <c r="D21" s="220"/>
      <c r="E21" s="22"/>
      <c r="F21" s="221"/>
      <c r="G21" s="221"/>
      <c r="H21" s="212"/>
      <c r="I21" s="212"/>
      <c r="J21" s="48" t="str">
        <f t="shared" si="1"/>
        <v/>
      </c>
      <c r="K21" s="27"/>
      <c r="M21" s="22"/>
      <c r="N21" s="22"/>
      <c r="O21" s="22"/>
      <c r="P21" s="22"/>
      <c r="Q21" s="22"/>
      <c r="R21" s="22"/>
      <c r="S21" s="22"/>
      <c r="T21" s="22"/>
      <c r="U21" s="28"/>
      <c r="V21" s="27"/>
      <c r="W21" s="27"/>
      <c r="X21" s="27"/>
      <c r="Y21" s="27"/>
      <c r="Z21" s="27"/>
      <c r="AA21" s="27"/>
      <c r="AB21" s="27"/>
      <c r="AC21" s="27"/>
      <c r="AD21" s="27"/>
      <c r="AE21" s="27"/>
      <c r="AF21" s="27"/>
      <c r="AG21" s="27"/>
    </row>
    <row r="22" spans="1:33" ht="15.75" customHeight="1">
      <c r="A22" s="11"/>
      <c r="B22" s="219"/>
      <c r="C22" s="22"/>
      <c r="D22" s="220"/>
      <c r="E22" s="22"/>
      <c r="F22" s="221"/>
      <c r="G22" s="221"/>
      <c r="H22" s="212"/>
      <c r="I22" s="212"/>
      <c r="J22" s="48"/>
      <c r="K22" s="27"/>
      <c r="M22" s="22"/>
      <c r="N22" s="22"/>
      <c r="O22" s="22"/>
      <c r="P22" s="22"/>
      <c r="Q22" s="22"/>
      <c r="R22" s="22"/>
      <c r="S22" s="22"/>
      <c r="T22" s="22"/>
      <c r="U22" s="28"/>
      <c r="V22" s="27"/>
      <c r="W22" s="27"/>
      <c r="X22" s="27"/>
      <c r="Y22" s="27"/>
      <c r="Z22" s="27"/>
      <c r="AA22" s="27"/>
      <c r="AB22" s="27"/>
      <c r="AC22" s="27"/>
      <c r="AD22" s="27"/>
      <c r="AE22" s="27"/>
      <c r="AF22" s="27"/>
      <c r="AG22" s="27"/>
    </row>
    <row r="23" spans="1:33" ht="15.75" customHeight="1">
      <c r="A23" s="11"/>
      <c r="B23" s="219"/>
      <c r="C23" s="22"/>
      <c r="D23" s="220"/>
      <c r="E23" s="22"/>
      <c r="F23" s="221"/>
      <c r="G23" s="221"/>
      <c r="H23" s="212"/>
      <c r="I23" s="212"/>
      <c r="J23" s="48"/>
      <c r="K23" s="27"/>
      <c r="M23" s="22"/>
      <c r="N23" s="22"/>
      <c r="O23" s="22"/>
      <c r="P23" s="22"/>
      <c r="Q23" s="22"/>
      <c r="R23" s="22"/>
      <c r="S23" s="22"/>
      <c r="T23" s="22"/>
      <c r="U23" s="28"/>
      <c r="V23" s="27"/>
      <c r="W23" s="27"/>
      <c r="X23" s="27"/>
      <c r="Y23" s="27"/>
      <c r="Z23" s="27"/>
      <c r="AA23" s="27"/>
      <c r="AB23" s="27"/>
      <c r="AC23" s="27"/>
      <c r="AD23" s="27"/>
      <c r="AE23" s="27"/>
      <c r="AF23" s="27"/>
      <c r="AG23" s="27"/>
    </row>
    <row r="24" spans="1:33" ht="15.75" customHeight="1">
      <c r="A24" s="11" t="str">
        <f t="shared" si="0"/>
        <v/>
      </c>
      <c r="B24" s="219"/>
      <c r="C24" s="22"/>
      <c r="D24" s="220"/>
      <c r="E24" s="22"/>
      <c r="F24" s="221"/>
      <c r="G24" s="221"/>
      <c r="H24" s="212"/>
      <c r="I24" s="212"/>
      <c r="J24" s="48" t="str">
        <f t="shared" si="1"/>
        <v/>
      </c>
      <c r="K24" s="27"/>
      <c r="M24" s="22"/>
      <c r="N24" s="22"/>
      <c r="O24" s="22"/>
      <c r="P24" s="22"/>
      <c r="Q24" s="22"/>
      <c r="R24" s="22"/>
      <c r="S24" s="22"/>
      <c r="T24" s="22"/>
      <c r="U24" s="28"/>
      <c r="V24" s="27"/>
      <c r="W24" s="27"/>
      <c r="X24" s="27"/>
      <c r="Y24" s="27"/>
      <c r="Z24" s="27"/>
      <c r="AA24" s="27"/>
      <c r="AB24" s="27"/>
      <c r="AC24" s="27"/>
      <c r="AD24" s="27"/>
      <c r="AE24" s="27"/>
      <c r="AF24" s="27"/>
      <c r="AG24" s="27"/>
    </row>
    <row r="25" spans="1:33" ht="15.75" customHeight="1">
      <c r="A25" s="11" t="str">
        <f t="shared" si="0"/>
        <v/>
      </c>
      <c r="B25" s="219"/>
      <c r="C25" s="22"/>
      <c r="D25" s="220"/>
      <c r="E25" s="22"/>
      <c r="F25" s="221"/>
      <c r="G25" s="221"/>
      <c r="H25" s="212"/>
      <c r="I25" s="212"/>
      <c r="J25" s="48" t="str">
        <f t="shared" si="1"/>
        <v/>
      </c>
      <c r="K25" s="27"/>
      <c r="M25" s="22"/>
      <c r="N25" s="22"/>
      <c r="O25" s="22"/>
      <c r="P25" s="22"/>
      <c r="Q25" s="22"/>
      <c r="R25" s="22"/>
      <c r="S25" s="22"/>
      <c r="T25" s="22"/>
      <c r="U25" s="28"/>
      <c r="V25" s="27"/>
      <c r="W25" s="27"/>
      <c r="X25" s="27"/>
      <c r="Y25" s="27"/>
      <c r="Z25" s="27"/>
      <c r="AA25" s="27"/>
      <c r="AB25" s="27"/>
      <c r="AC25" s="27"/>
      <c r="AD25" s="27"/>
      <c r="AE25" s="27"/>
      <c r="AF25" s="27"/>
      <c r="AG25" s="27"/>
    </row>
    <row r="26" spans="1:33" ht="15.75" customHeight="1">
      <c r="A26" s="11" t="str">
        <f t="shared" si="0"/>
        <v/>
      </c>
      <c r="B26" s="219"/>
      <c r="C26" s="22"/>
      <c r="D26" s="220"/>
      <c r="E26" s="22"/>
      <c r="F26" s="221"/>
      <c r="G26" s="221"/>
      <c r="H26" s="212"/>
      <c r="I26" s="212"/>
      <c r="J26" s="48" t="str">
        <f t="shared" si="1"/>
        <v/>
      </c>
      <c r="K26" s="27"/>
      <c r="M26" s="22"/>
      <c r="N26" s="22"/>
      <c r="O26" s="22"/>
      <c r="P26" s="22"/>
      <c r="Q26" s="22"/>
      <c r="R26" s="22"/>
      <c r="S26" s="22"/>
      <c r="T26" s="22"/>
      <c r="U26" s="28"/>
      <c r="V26" s="27"/>
      <c r="W26" s="27"/>
      <c r="X26" s="27"/>
      <c r="Y26" s="27"/>
      <c r="Z26" s="27"/>
      <c r="AA26" s="27"/>
      <c r="AB26" s="27"/>
      <c r="AC26" s="27"/>
      <c r="AD26" s="27"/>
      <c r="AE26" s="27"/>
      <c r="AF26" s="27"/>
      <c r="AG26" s="27"/>
    </row>
    <row r="27" spans="1:33" ht="15.75" customHeight="1">
      <c r="A27" s="540" t="s">
        <v>621</v>
      </c>
      <c r="B27" s="541"/>
      <c r="C27" s="27"/>
      <c r="D27" s="220"/>
      <c r="E27" s="22"/>
      <c r="F27" s="212">
        <f>SUM(F7:F26)</f>
        <v>0</v>
      </c>
      <c r="G27" s="212">
        <f>SUM(G7:G26)</f>
        <v>0</v>
      </c>
      <c r="H27" s="212">
        <f>SUM(H7:H26)</f>
        <v>0</v>
      </c>
      <c r="I27" s="212">
        <f>SUM(I7:I26)</f>
        <v>0</v>
      </c>
      <c r="J27" s="48" t="str">
        <f t="shared" si="1"/>
        <v/>
      </c>
      <c r="K27" s="27"/>
      <c r="M27" s="22"/>
      <c r="N27" s="22"/>
      <c r="O27" s="22"/>
      <c r="P27" s="22"/>
      <c r="Q27" s="22"/>
      <c r="R27" s="22"/>
      <c r="S27" s="22"/>
      <c r="T27" s="22"/>
      <c r="U27" s="28"/>
      <c r="V27" s="27"/>
      <c r="W27" s="27"/>
      <c r="X27" s="27"/>
      <c r="Y27" s="27"/>
      <c r="Z27" s="27"/>
      <c r="AA27" s="27"/>
      <c r="AB27" s="27"/>
      <c r="AC27" s="27"/>
      <c r="AD27" s="27"/>
      <c r="AE27" s="27"/>
      <c r="AF27" s="27"/>
      <c r="AG27" s="27"/>
    </row>
    <row r="28" spans="1:33" s="3" customFormat="1" ht="15.75" customHeight="1">
      <c r="A28" s="3" t="str">
        <f>基本信息输入表!$K$6&amp;"填表人："&amp;基本信息输入表!$M$12</f>
        <v>被评估单位填表人：徐刚、杨灵芝</v>
      </c>
      <c r="H28" s="3" t="str">
        <f>"评估人员："&amp;基本信息输入表!$Q$12</f>
        <v>评估人员：雍国锋、路育</v>
      </c>
    </row>
    <row r="29" spans="1:33" s="3" customFormat="1" ht="15.75" customHeight="1">
      <c r="A29" s="3" t="str">
        <f>"填表日期："&amp;YEAR(基本信息输入表!$O$12)&amp;"年"&amp;MONTH(基本信息输入表!$O$12)&amp;"月"&amp;DAY(基本信息输入表!$O$12)&amp;"日"</f>
        <v>填表日期：2023年2月1日</v>
      </c>
    </row>
    <row r="30" spans="1:33" ht="15.75" customHeight="1">
      <c r="L30" s="222" t="s">
        <v>461</v>
      </c>
    </row>
  </sheetData>
  <mergeCells count="25">
    <mergeCell ref="A27:B27"/>
    <mergeCell ref="M5:M6"/>
    <mergeCell ref="N5:N6"/>
    <mergeCell ref="O5:O6"/>
    <mergeCell ref="P5:P6"/>
    <mergeCell ref="AA4:AC4"/>
    <mergeCell ref="AD4:AG4"/>
    <mergeCell ref="J5:K5"/>
    <mergeCell ref="R5:V5"/>
    <mergeCell ref="W5:X5"/>
    <mergeCell ref="Q5:Q6"/>
    <mergeCell ref="Y5:Y6"/>
    <mergeCell ref="Z5:Z6"/>
    <mergeCell ref="AA5:AA6"/>
    <mergeCell ref="AB5:AB6"/>
    <mergeCell ref="AC5:AC6"/>
    <mergeCell ref="AD5:AD6"/>
    <mergeCell ref="AE5:AE6"/>
    <mergeCell ref="AF5:AF6"/>
    <mergeCell ref="AG5:AG6"/>
    <mergeCell ref="A2:K2"/>
    <mergeCell ref="A3:K3"/>
    <mergeCell ref="J4:K4"/>
    <mergeCell ref="M4:Q4"/>
    <mergeCell ref="R4:Z4"/>
  </mergeCells>
  <phoneticPr fontId="13" type="noConversion"/>
  <dataValidations count="1">
    <dataValidation type="list" allowBlank="1" showInputMessage="1" showErrorMessage="1" sqref="R7:T27" xr:uid="{00000000-0002-0000-0A00-000001000000}">
      <formula1>$A$108:$A$109</formula1>
    </dataValidation>
  </dataValidations>
  <hyperlinks>
    <hyperlink ref="A1" location="索引目录!A1" display="返回索引目录" xr:uid="{00000000-0004-0000-0A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基本信息输入表!$A$121:$A$122</xm:f>
          </x14:formula1>
          <xm:sqref>W7:W28</xm:sqref>
        </x14:dataValidation>
        <x14:dataValidation type="list" allowBlank="1" showInputMessage="1" showErrorMessage="1" xr:uid="{00000000-0002-0000-0A00-000002000000}">
          <x14:formula1>
            <xm:f>基本信息输入表!$A$109:$A$110</xm:f>
          </x14:formula1>
          <xm:sqref>M7:O27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K33"/>
  <sheetViews>
    <sheetView showGridLines="0" workbookViewId="0">
      <selection activeCell="F8" sqref="F8"/>
    </sheetView>
  </sheetViews>
  <sheetFormatPr defaultColWidth="9" defaultRowHeight="15.75" customHeight="1" outlineLevelCol="1"/>
  <cols>
    <col min="1" max="1" width="4.75" style="168" customWidth="1"/>
    <col min="2" max="2" width="14.25" style="168" customWidth="1"/>
    <col min="3" max="3" width="12.25" style="168" customWidth="1"/>
    <col min="4" max="4" width="6.75" style="168" customWidth="1"/>
    <col min="5" max="5" width="13" style="168" customWidth="1"/>
    <col min="6" max="6" width="13.5" style="168" customWidth="1"/>
    <col min="7" max="8" width="15.58203125" style="168" customWidth="1" outlineLevel="1"/>
    <col min="9" max="10" width="15.58203125" style="168" customWidth="1"/>
    <col min="11" max="11" width="7.25" style="168" customWidth="1"/>
    <col min="12" max="12" width="8.25" style="168" customWidth="1"/>
    <col min="13" max="13" width="9" style="168"/>
    <col min="14" max="19" width="5.58203125" style="4" customWidth="1" outlineLevel="1"/>
    <col min="20" max="20" width="14.75" style="4" customWidth="1" outlineLevel="1"/>
    <col min="21" max="21" width="13.58203125" style="4" customWidth="1"/>
    <col min="22" max="24" width="5.58203125" style="4" customWidth="1" outlineLevel="1"/>
    <col min="25" max="25" width="7.25" style="4" customWidth="1" outlineLevel="1"/>
    <col min="26" max="26" width="5.58203125" style="4" customWidth="1" outlineLevel="1"/>
    <col min="27" max="28" width="8.58203125" style="4" customWidth="1" outlineLevel="1"/>
    <col min="29" max="29" width="14.58203125" style="4" customWidth="1" outlineLevel="1"/>
    <col min="30" max="30" width="13.58203125" style="4" customWidth="1"/>
    <col min="31" max="32" width="8.58203125" style="4" customWidth="1" outlineLevel="1"/>
    <col min="33" max="33" width="8.58203125" style="4" customWidth="1"/>
    <col min="34" max="36" width="13.58203125" style="4" customWidth="1" outlineLevel="1"/>
    <col min="37" max="37" width="13.58203125" style="4" customWidth="1"/>
    <col min="38" max="16384" width="9" style="168"/>
  </cols>
  <sheetData>
    <row r="1" spans="1:37" ht="15.75" customHeight="1">
      <c r="A1" s="5" t="s">
        <v>430</v>
      </c>
    </row>
    <row r="2" spans="1:37" s="215" customFormat="1" ht="30" customHeight="1">
      <c r="A2" s="547" t="s">
        <v>622</v>
      </c>
      <c r="B2" s="547"/>
      <c r="C2" s="547"/>
      <c r="D2" s="547"/>
      <c r="E2" s="547"/>
      <c r="F2" s="547"/>
      <c r="G2" s="547"/>
      <c r="H2" s="547"/>
      <c r="I2" s="547"/>
      <c r="J2" s="547"/>
      <c r="K2" s="547"/>
      <c r="L2" s="547"/>
      <c r="N2" s="17"/>
      <c r="O2" s="17"/>
      <c r="P2" s="17"/>
      <c r="Q2" s="17"/>
      <c r="R2" s="17"/>
      <c r="S2" s="17"/>
      <c r="T2" s="17"/>
      <c r="U2" s="17"/>
      <c r="V2" s="17"/>
      <c r="W2" s="17"/>
      <c r="X2" s="17"/>
      <c r="Y2" s="17"/>
      <c r="Z2" s="17"/>
      <c r="AA2" s="17"/>
      <c r="AB2" s="17"/>
      <c r="AC2" s="17"/>
      <c r="AD2" s="17"/>
      <c r="AE2" s="17"/>
      <c r="AF2" s="17"/>
      <c r="AG2" s="17"/>
      <c r="AH2" s="17"/>
      <c r="AI2" s="17"/>
      <c r="AJ2" s="17"/>
      <c r="AK2" s="17"/>
    </row>
    <row r="3" spans="1:37" ht="15.75" customHeight="1">
      <c r="A3" s="548" t="str">
        <f>"评估基准日："&amp;TEXT(基本信息输入表!M7,"yyyy年mm月dd日")</f>
        <v>评估基准日：2022年12月31日</v>
      </c>
      <c r="B3" s="548"/>
      <c r="C3" s="548"/>
      <c r="D3" s="548"/>
      <c r="E3" s="548"/>
      <c r="F3" s="548"/>
      <c r="G3" s="548"/>
      <c r="H3" s="548"/>
      <c r="I3" s="548"/>
      <c r="J3" s="548"/>
      <c r="K3" s="548"/>
    </row>
    <row r="4" spans="1:37" ht="14.15" customHeight="1">
      <c r="A4" s="184"/>
      <c r="B4" s="184"/>
      <c r="C4" s="184"/>
      <c r="D4" s="184"/>
      <c r="E4" s="184"/>
      <c r="F4" s="184"/>
      <c r="G4" s="184"/>
      <c r="H4" s="184"/>
      <c r="I4" s="184"/>
      <c r="J4" s="184"/>
      <c r="K4" s="549" t="s">
        <v>623</v>
      </c>
      <c r="L4" s="549"/>
      <c r="N4" s="531" t="s">
        <v>595</v>
      </c>
      <c r="O4" s="531"/>
      <c r="P4" s="531"/>
      <c r="Q4" s="531"/>
      <c r="R4" s="531"/>
      <c r="S4" s="531"/>
      <c r="T4" s="531"/>
      <c r="U4" s="531"/>
      <c r="V4" s="532" t="s">
        <v>596</v>
      </c>
      <c r="W4" s="533"/>
      <c r="X4" s="533"/>
      <c r="Y4" s="533"/>
      <c r="Z4" s="533"/>
      <c r="AA4" s="533"/>
      <c r="AB4" s="533"/>
      <c r="AC4" s="533"/>
      <c r="AD4" s="534"/>
      <c r="AE4" s="535" t="s">
        <v>597</v>
      </c>
      <c r="AF4" s="536"/>
      <c r="AG4" s="537"/>
      <c r="AH4" s="538" t="s">
        <v>598</v>
      </c>
      <c r="AI4" s="538"/>
      <c r="AJ4" s="538"/>
      <c r="AK4" s="538"/>
    </row>
    <row r="5" spans="1:37" ht="15.75" customHeight="1">
      <c r="A5" s="168" t="str">
        <f>基本信息输入表!K6&amp;"："&amp;基本信息输入表!M6</f>
        <v>被评估单位：贵州华能焦化制气股份有限公司</v>
      </c>
      <c r="K5" s="549" t="s">
        <v>464</v>
      </c>
      <c r="L5" s="549"/>
      <c r="N5" s="531" t="s">
        <v>599</v>
      </c>
      <c r="O5" s="552" t="s">
        <v>624</v>
      </c>
      <c r="P5" s="553" t="s">
        <v>625</v>
      </c>
      <c r="Q5" s="553" t="s">
        <v>626</v>
      </c>
      <c r="R5" s="542" t="s">
        <v>627</v>
      </c>
      <c r="S5" s="542" t="s">
        <v>601</v>
      </c>
      <c r="T5" s="531" t="s">
        <v>602</v>
      </c>
      <c r="U5" s="531"/>
      <c r="V5" s="532" t="s">
        <v>603</v>
      </c>
      <c r="W5" s="533"/>
      <c r="X5" s="533"/>
      <c r="Y5" s="533"/>
      <c r="Z5" s="534"/>
      <c r="AA5" s="538" t="s">
        <v>604</v>
      </c>
      <c r="AB5" s="538"/>
      <c r="AC5" s="538" t="s">
        <v>605</v>
      </c>
      <c r="AD5" s="543"/>
      <c r="AE5" s="545" t="s">
        <v>606</v>
      </c>
      <c r="AF5" s="545" t="s">
        <v>438</v>
      </c>
      <c r="AG5" s="545"/>
      <c r="AH5" s="543" t="s">
        <v>607</v>
      </c>
      <c r="AI5" s="543" t="s">
        <v>608</v>
      </c>
      <c r="AJ5" s="538" t="s">
        <v>609</v>
      </c>
      <c r="AK5" s="543"/>
    </row>
    <row r="6" spans="1:37" s="184" customFormat="1" ht="15.75" customHeight="1">
      <c r="A6" s="147" t="s">
        <v>465</v>
      </c>
      <c r="B6" s="147" t="s">
        <v>628</v>
      </c>
      <c r="C6" s="147" t="s">
        <v>629</v>
      </c>
      <c r="D6" s="147" t="s">
        <v>611</v>
      </c>
      <c r="E6" s="147" t="s">
        <v>612</v>
      </c>
      <c r="F6" s="147" t="s">
        <v>613</v>
      </c>
      <c r="G6" s="9" t="s">
        <v>435</v>
      </c>
      <c r="H6" s="9" t="s">
        <v>436</v>
      </c>
      <c r="I6" s="147" t="s">
        <v>437</v>
      </c>
      <c r="J6" s="147" t="s">
        <v>438</v>
      </c>
      <c r="K6" s="147" t="s">
        <v>440</v>
      </c>
      <c r="L6" s="147" t="s">
        <v>585</v>
      </c>
      <c r="N6" s="531"/>
      <c r="O6" s="531"/>
      <c r="P6" s="531"/>
      <c r="Q6" s="531"/>
      <c r="R6" s="531"/>
      <c r="S6" s="531"/>
      <c r="T6" s="531"/>
      <c r="U6" s="531"/>
      <c r="V6" s="26" t="s">
        <v>614</v>
      </c>
      <c r="W6" s="26" t="s">
        <v>630</v>
      </c>
      <c r="X6" s="26" t="s">
        <v>615</v>
      </c>
      <c r="Y6" s="26" t="s">
        <v>617</v>
      </c>
      <c r="Z6" s="24" t="s">
        <v>618</v>
      </c>
      <c r="AA6" s="26" t="s">
        <v>619</v>
      </c>
      <c r="AB6" s="26" t="s">
        <v>620</v>
      </c>
      <c r="AC6" s="538"/>
      <c r="AD6" s="544"/>
      <c r="AE6" s="546"/>
      <c r="AF6" s="546"/>
      <c r="AG6" s="546"/>
      <c r="AH6" s="544"/>
      <c r="AI6" s="544"/>
      <c r="AJ6" s="538"/>
      <c r="AK6" s="544"/>
    </row>
    <row r="7" spans="1:37" ht="15.75" customHeight="1">
      <c r="A7" s="11" t="str">
        <f>IF(B7="","",ROW()-6)</f>
        <v/>
      </c>
      <c r="B7" s="59"/>
      <c r="C7" s="59"/>
      <c r="D7" s="59"/>
      <c r="E7" s="48"/>
      <c r="F7" s="147"/>
      <c r="G7" s="147"/>
      <c r="H7" s="147"/>
      <c r="I7" s="212">
        <f t="shared" ref="I7:I9" si="0">G7+H7</f>
        <v>0</v>
      </c>
      <c r="J7" s="212">
        <f t="shared" ref="J7:J9" si="1">AF7</f>
        <v>0</v>
      </c>
      <c r="K7" s="48" t="str">
        <f>IF(I7=0,"",(J7-I7)/I7*100)</f>
        <v/>
      </c>
      <c r="L7" s="173"/>
      <c r="N7" s="22"/>
      <c r="O7" s="22"/>
      <c r="P7" s="22"/>
      <c r="Q7" s="22"/>
      <c r="R7" s="22"/>
      <c r="S7" s="22"/>
      <c r="T7" s="22"/>
      <c r="U7" s="22"/>
      <c r="V7" s="22"/>
      <c r="W7" s="22"/>
      <c r="X7" s="22"/>
      <c r="Y7" s="27"/>
      <c r="Z7" s="27"/>
      <c r="AA7" s="22"/>
      <c r="AB7" s="27"/>
      <c r="AC7" s="27"/>
      <c r="AD7" s="27"/>
      <c r="AE7" s="27"/>
      <c r="AF7" s="27"/>
      <c r="AG7" s="27"/>
      <c r="AH7" s="30" t="str">
        <f>IFERROR((AF7-I7)/I7*100,"")</f>
        <v/>
      </c>
      <c r="AI7" s="27"/>
      <c r="AJ7" s="27"/>
      <c r="AK7" s="27"/>
    </row>
    <row r="8" spans="1:37" ht="15.75" customHeight="1">
      <c r="A8" s="11" t="str">
        <f t="shared" ref="A8:A29" si="2">IF(B8="","",ROW()-6)</f>
        <v/>
      </c>
      <c r="B8" s="59"/>
      <c r="C8" s="59"/>
      <c r="D8" s="59"/>
      <c r="E8" s="48"/>
      <c r="F8" s="147"/>
      <c r="G8" s="147"/>
      <c r="H8" s="147"/>
      <c r="I8" s="212">
        <f t="shared" si="0"/>
        <v>0</v>
      </c>
      <c r="J8" s="212">
        <f t="shared" si="1"/>
        <v>0</v>
      </c>
      <c r="K8" s="48" t="str">
        <f t="shared" ref="K8:K30" si="3">IF(I8=0,"",(J8-I8)/I8*100)</f>
        <v/>
      </c>
      <c r="L8" s="173"/>
      <c r="N8" s="22"/>
      <c r="O8" s="22"/>
      <c r="P8" s="22"/>
      <c r="Q8" s="22"/>
      <c r="R8" s="22"/>
      <c r="S8" s="22"/>
      <c r="T8" s="22"/>
      <c r="U8" s="22"/>
      <c r="V8" s="22"/>
      <c r="W8" s="22"/>
      <c r="X8" s="22"/>
      <c r="Y8" s="28"/>
      <c r="Z8" s="27"/>
      <c r="AA8" s="22"/>
      <c r="AB8" s="27"/>
      <c r="AC8" s="27"/>
      <c r="AD8" s="27"/>
      <c r="AE8" s="27"/>
      <c r="AF8" s="27"/>
      <c r="AG8" s="27"/>
      <c r="AH8" s="30" t="str">
        <f t="shared" ref="AH8:AH30" si="4">IFERROR((AF8-I8)/I8*100,"")</f>
        <v/>
      </c>
      <c r="AI8" s="27"/>
      <c r="AJ8" s="27"/>
      <c r="AK8" s="27"/>
    </row>
    <row r="9" spans="1:37" ht="15.75" customHeight="1">
      <c r="A9" s="11" t="str">
        <f t="shared" si="2"/>
        <v/>
      </c>
      <c r="B9" s="59"/>
      <c r="C9" s="59"/>
      <c r="D9" s="59"/>
      <c r="E9" s="48"/>
      <c r="F9" s="147"/>
      <c r="G9" s="147"/>
      <c r="H9" s="147"/>
      <c r="I9" s="212">
        <f t="shared" si="0"/>
        <v>0</v>
      </c>
      <c r="J9" s="212">
        <f t="shared" si="1"/>
        <v>0</v>
      </c>
      <c r="K9" s="48" t="str">
        <f t="shared" si="3"/>
        <v/>
      </c>
      <c r="L9" s="173"/>
      <c r="N9" s="22"/>
      <c r="O9" s="22"/>
      <c r="P9" s="22"/>
      <c r="Q9" s="22"/>
      <c r="R9" s="22"/>
      <c r="S9" s="22"/>
      <c r="T9" s="22"/>
      <c r="U9" s="22"/>
      <c r="V9" s="22"/>
      <c r="W9" s="22"/>
      <c r="X9" s="22"/>
      <c r="Y9" s="28"/>
      <c r="Z9" s="27"/>
      <c r="AA9" s="22"/>
      <c r="AB9" s="27"/>
      <c r="AC9" s="27"/>
      <c r="AD9" s="27"/>
      <c r="AE9" s="27"/>
      <c r="AF9" s="27"/>
      <c r="AG9" s="27"/>
      <c r="AH9" s="30" t="str">
        <f t="shared" si="4"/>
        <v/>
      </c>
      <c r="AI9" s="27"/>
      <c r="AJ9" s="27"/>
      <c r="AK9" s="27"/>
    </row>
    <row r="10" spans="1:37" ht="15.75" customHeight="1">
      <c r="A10" s="11" t="str">
        <f t="shared" si="2"/>
        <v/>
      </c>
      <c r="B10" s="59"/>
      <c r="C10" s="59"/>
      <c r="D10" s="59"/>
      <c r="E10" s="48"/>
      <c r="F10" s="147"/>
      <c r="G10" s="147"/>
      <c r="H10" s="147"/>
      <c r="I10" s="212">
        <f t="shared" ref="I10:I29" si="5">G10+H10</f>
        <v>0</v>
      </c>
      <c r="J10" s="212">
        <f t="shared" ref="J10:J29" si="6">AF10</f>
        <v>0</v>
      </c>
      <c r="K10" s="48" t="str">
        <f t="shared" si="3"/>
        <v/>
      </c>
      <c r="L10" s="173"/>
      <c r="N10" s="22"/>
      <c r="O10" s="22"/>
      <c r="P10" s="22"/>
      <c r="Q10" s="22"/>
      <c r="R10" s="22"/>
      <c r="S10" s="22"/>
      <c r="T10" s="22"/>
      <c r="U10" s="22"/>
      <c r="V10" s="22"/>
      <c r="W10" s="22"/>
      <c r="X10" s="22"/>
      <c r="Y10" s="28"/>
      <c r="Z10" s="27"/>
      <c r="AA10" s="22"/>
      <c r="AB10" s="27"/>
      <c r="AC10" s="27"/>
      <c r="AD10" s="27"/>
      <c r="AE10" s="27"/>
      <c r="AF10" s="27"/>
      <c r="AG10" s="27"/>
      <c r="AH10" s="30" t="str">
        <f t="shared" si="4"/>
        <v/>
      </c>
      <c r="AI10" s="27"/>
      <c r="AJ10" s="27"/>
      <c r="AK10" s="27"/>
    </row>
    <row r="11" spans="1:37" ht="15.75" customHeight="1">
      <c r="A11" s="11" t="str">
        <f t="shared" si="2"/>
        <v/>
      </c>
      <c r="B11" s="59"/>
      <c r="C11" s="59"/>
      <c r="D11" s="59"/>
      <c r="E11" s="48"/>
      <c r="F11" s="147"/>
      <c r="G11" s="147"/>
      <c r="H11" s="147"/>
      <c r="I11" s="212">
        <f t="shared" si="5"/>
        <v>0</v>
      </c>
      <c r="J11" s="212">
        <f t="shared" si="6"/>
        <v>0</v>
      </c>
      <c r="K11" s="48" t="str">
        <f t="shared" si="3"/>
        <v/>
      </c>
      <c r="L11" s="173"/>
      <c r="N11" s="22"/>
      <c r="O11" s="22"/>
      <c r="P11" s="22"/>
      <c r="Q11" s="22"/>
      <c r="R11" s="22"/>
      <c r="S11" s="22"/>
      <c r="T11" s="22"/>
      <c r="U11" s="22"/>
      <c r="V11" s="22"/>
      <c r="W11" s="22"/>
      <c r="X11" s="22"/>
      <c r="Y11" s="28"/>
      <c r="Z11" s="27"/>
      <c r="AA11" s="22"/>
      <c r="AB11" s="27"/>
      <c r="AC11" s="27"/>
      <c r="AD11" s="27"/>
      <c r="AE11" s="27"/>
      <c r="AF11" s="27"/>
      <c r="AG11" s="27"/>
      <c r="AH11" s="30" t="str">
        <f t="shared" si="4"/>
        <v/>
      </c>
      <c r="AI11" s="27"/>
      <c r="AJ11" s="27"/>
      <c r="AK11" s="27"/>
    </row>
    <row r="12" spans="1:37" ht="15.75" customHeight="1">
      <c r="A12" s="11" t="str">
        <f t="shared" si="2"/>
        <v/>
      </c>
      <c r="B12" s="59"/>
      <c r="C12" s="59"/>
      <c r="D12" s="59"/>
      <c r="E12" s="48"/>
      <c r="F12" s="147"/>
      <c r="G12" s="147"/>
      <c r="H12" s="147"/>
      <c r="I12" s="212">
        <f t="shared" si="5"/>
        <v>0</v>
      </c>
      <c r="J12" s="212">
        <f t="shared" si="6"/>
        <v>0</v>
      </c>
      <c r="K12" s="48" t="str">
        <f t="shared" si="3"/>
        <v/>
      </c>
      <c r="L12" s="173"/>
      <c r="N12" s="22"/>
      <c r="O12" s="22"/>
      <c r="P12" s="22"/>
      <c r="Q12" s="22"/>
      <c r="R12" s="22"/>
      <c r="S12" s="22"/>
      <c r="T12" s="22"/>
      <c r="U12" s="22"/>
      <c r="V12" s="22"/>
      <c r="W12" s="22"/>
      <c r="X12" s="22"/>
      <c r="Y12" s="28"/>
      <c r="Z12" s="27"/>
      <c r="AA12" s="22"/>
      <c r="AB12" s="27"/>
      <c r="AC12" s="27"/>
      <c r="AD12" s="27"/>
      <c r="AE12" s="27"/>
      <c r="AF12" s="27"/>
      <c r="AG12" s="27"/>
      <c r="AH12" s="30" t="str">
        <f t="shared" si="4"/>
        <v/>
      </c>
      <c r="AI12" s="27"/>
      <c r="AJ12" s="27"/>
      <c r="AK12" s="27"/>
    </row>
    <row r="13" spans="1:37" ht="15.75" customHeight="1">
      <c r="A13" s="11" t="str">
        <f t="shared" si="2"/>
        <v/>
      </c>
      <c r="B13" s="59"/>
      <c r="C13" s="59"/>
      <c r="D13" s="59"/>
      <c r="E13" s="48"/>
      <c r="F13" s="147"/>
      <c r="G13" s="147"/>
      <c r="H13" s="147"/>
      <c r="I13" s="212">
        <f t="shared" si="5"/>
        <v>0</v>
      </c>
      <c r="J13" s="212">
        <f t="shared" si="6"/>
        <v>0</v>
      </c>
      <c r="K13" s="48" t="str">
        <f t="shared" si="3"/>
        <v/>
      </c>
      <c r="L13" s="173"/>
      <c r="N13" s="22"/>
      <c r="O13" s="22"/>
      <c r="P13" s="22"/>
      <c r="Q13" s="22"/>
      <c r="R13" s="22"/>
      <c r="S13" s="22"/>
      <c r="T13" s="22"/>
      <c r="U13" s="22"/>
      <c r="V13" s="22"/>
      <c r="W13" s="22"/>
      <c r="X13" s="22"/>
      <c r="Y13" s="28"/>
      <c r="Z13" s="27"/>
      <c r="AA13" s="22"/>
      <c r="AB13" s="27"/>
      <c r="AC13" s="27"/>
      <c r="AD13" s="27"/>
      <c r="AE13" s="27"/>
      <c r="AF13" s="27"/>
      <c r="AG13" s="27"/>
      <c r="AH13" s="30" t="str">
        <f t="shared" si="4"/>
        <v/>
      </c>
      <c r="AI13" s="27"/>
      <c r="AJ13" s="27"/>
      <c r="AK13" s="27"/>
    </row>
    <row r="14" spans="1:37" ht="15.75" customHeight="1">
      <c r="A14" s="11" t="str">
        <f t="shared" si="2"/>
        <v/>
      </c>
      <c r="B14" s="59"/>
      <c r="C14" s="59"/>
      <c r="D14" s="59"/>
      <c r="E14" s="48"/>
      <c r="F14" s="147"/>
      <c r="G14" s="147"/>
      <c r="H14" s="147"/>
      <c r="I14" s="212">
        <f t="shared" si="5"/>
        <v>0</v>
      </c>
      <c r="J14" s="212">
        <f t="shared" si="6"/>
        <v>0</v>
      </c>
      <c r="K14" s="48" t="str">
        <f t="shared" si="3"/>
        <v/>
      </c>
      <c r="L14" s="173"/>
      <c r="N14" s="22"/>
      <c r="O14" s="22"/>
      <c r="P14" s="22"/>
      <c r="Q14" s="22"/>
      <c r="R14" s="22"/>
      <c r="S14" s="22"/>
      <c r="T14" s="22"/>
      <c r="U14" s="22"/>
      <c r="V14" s="22"/>
      <c r="W14" s="22"/>
      <c r="X14" s="22"/>
      <c r="Y14" s="28"/>
      <c r="Z14" s="27"/>
      <c r="AA14" s="22"/>
      <c r="AB14" s="27"/>
      <c r="AC14" s="27"/>
      <c r="AD14" s="27"/>
      <c r="AE14" s="27"/>
      <c r="AF14" s="27"/>
      <c r="AG14" s="27"/>
      <c r="AH14" s="30" t="str">
        <f t="shared" si="4"/>
        <v/>
      </c>
      <c r="AI14" s="27"/>
      <c r="AJ14" s="27"/>
      <c r="AK14" s="27"/>
    </row>
    <row r="15" spans="1:37" ht="15.75" customHeight="1">
      <c r="A15" s="11" t="str">
        <f t="shared" si="2"/>
        <v/>
      </c>
      <c r="B15" s="59"/>
      <c r="C15" s="59"/>
      <c r="D15" s="59"/>
      <c r="E15" s="48"/>
      <c r="F15" s="147"/>
      <c r="G15" s="147"/>
      <c r="H15" s="147"/>
      <c r="I15" s="212">
        <f t="shared" si="5"/>
        <v>0</v>
      </c>
      <c r="J15" s="212">
        <f t="shared" si="6"/>
        <v>0</v>
      </c>
      <c r="K15" s="48" t="str">
        <f t="shared" si="3"/>
        <v/>
      </c>
      <c r="L15" s="173"/>
      <c r="N15" s="22"/>
      <c r="O15" s="22"/>
      <c r="P15" s="22"/>
      <c r="Q15" s="22"/>
      <c r="R15" s="22"/>
      <c r="S15" s="22"/>
      <c r="T15" s="22"/>
      <c r="U15" s="22"/>
      <c r="V15" s="22"/>
      <c r="W15" s="22"/>
      <c r="X15" s="22"/>
      <c r="Y15" s="28"/>
      <c r="Z15" s="27"/>
      <c r="AA15" s="22"/>
      <c r="AB15" s="27"/>
      <c r="AC15" s="27"/>
      <c r="AD15" s="27"/>
      <c r="AE15" s="27"/>
      <c r="AF15" s="27"/>
      <c r="AG15" s="27"/>
      <c r="AH15" s="30" t="str">
        <f t="shared" si="4"/>
        <v/>
      </c>
      <c r="AI15" s="27"/>
      <c r="AJ15" s="27"/>
      <c r="AK15" s="27"/>
    </row>
    <row r="16" spans="1:37" ht="15.75" customHeight="1">
      <c r="A16" s="11" t="str">
        <f t="shared" si="2"/>
        <v/>
      </c>
      <c r="B16" s="59"/>
      <c r="C16" s="59"/>
      <c r="D16" s="59"/>
      <c r="E16" s="48"/>
      <c r="F16" s="147"/>
      <c r="G16" s="147"/>
      <c r="H16" s="147"/>
      <c r="I16" s="212">
        <f t="shared" si="5"/>
        <v>0</v>
      </c>
      <c r="J16" s="212">
        <f t="shared" si="6"/>
        <v>0</v>
      </c>
      <c r="K16" s="48" t="str">
        <f t="shared" si="3"/>
        <v/>
      </c>
      <c r="L16" s="173"/>
      <c r="N16" s="22"/>
      <c r="O16" s="22"/>
      <c r="P16" s="22"/>
      <c r="Q16" s="22"/>
      <c r="R16" s="22"/>
      <c r="S16" s="22"/>
      <c r="T16" s="22"/>
      <c r="U16" s="22"/>
      <c r="V16" s="22"/>
      <c r="W16" s="22"/>
      <c r="X16" s="22"/>
      <c r="Y16" s="28"/>
      <c r="Z16" s="27"/>
      <c r="AA16" s="22"/>
      <c r="AB16" s="27"/>
      <c r="AC16" s="27"/>
      <c r="AD16" s="27"/>
      <c r="AE16" s="27"/>
      <c r="AF16" s="27"/>
      <c r="AG16" s="27"/>
      <c r="AH16" s="30" t="str">
        <f t="shared" si="4"/>
        <v/>
      </c>
      <c r="AI16" s="27"/>
      <c r="AJ16" s="27"/>
      <c r="AK16" s="27"/>
    </row>
    <row r="17" spans="1:37" ht="15.75" customHeight="1">
      <c r="A17" s="11" t="str">
        <f t="shared" si="2"/>
        <v/>
      </c>
      <c r="B17" s="59"/>
      <c r="C17" s="59"/>
      <c r="D17" s="59"/>
      <c r="E17" s="48"/>
      <c r="F17" s="147"/>
      <c r="G17" s="147"/>
      <c r="H17" s="147"/>
      <c r="I17" s="212">
        <f t="shared" si="5"/>
        <v>0</v>
      </c>
      <c r="J17" s="212">
        <f t="shared" si="6"/>
        <v>0</v>
      </c>
      <c r="K17" s="48" t="str">
        <f t="shared" si="3"/>
        <v/>
      </c>
      <c r="L17" s="173"/>
      <c r="N17" s="22"/>
      <c r="O17" s="22"/>
      <c r="P17" s="22"/>
      <c r="Q17" s="22"/>
      <c r="R17" s="22"/>
      <c r="S17" s="22"/>
      <c r="T17" s="22"/>
      <c r="U17" s="22"/>
      <c r="V17" s="22"/>
      <c r="W17" s="22"/>
      <c r="X17" s="22"/>
      <c r="Y17" s="28"/>
      <c r="Z17" s="27"/>
      <c r="AA17" s="22"/>
      <c r="AB17" s="27"/>
      <c r="AC17" s="27"/>
      <c r="AD17" s="27"/>
      <c r="AE17" s="27"/>
      <c r="AF17" s="27"/>
      <c r="AG17" s="27"/>
      <c r="AH17" s="30" t="str">
        <f t="shared" si="4"/>
        <v/>
      </c>
      <c r="AI17" s="27"/>
      <c r="AJ17" s="27"/>
      <c r="AK17" s="27"/>
    </row>
    <row r="18" spans="1:37" ht="15.75" customHeight="1">
      <c r="A18" s="11"/>
      <c r="B18" s="59"/>
      <c r="C18" s="59"/>
      <c r="D18" s="59"/>
      <c r="E18" s="48"/>
      <c r="F18" s="147"/>
      <c r="G18" s="147"/>
      <c r="H18" s="147"/>
      <c r="I18" s="212">
        <f t="shared" ref="I18:I21" si="7">G18+H18</f>
        <v>0</v>
      </c>
      <c r="J18" s="212">
        <f t="shared" ref="J18:J21" si="8">AF18</f>
        <v>0</v>
      </c>
      <c r="K18" s="48" t="str">
        <f t="shared" ref="K18:K21" si="9">IF(I18=0,"",(J18-I18)/I18*100)</f>
        <v/>
      </c>
      <c r="L18" s="173"/>
      <c r="N18" s="22"/>
      <c r="O18" s="22"/>
      <c r="P18" s="22"/>
      <c r="Q18" s="22"/>
      <c r="R18" s="22"/>
      <c r="S18" s="22"/>
      <c r="T18" s="22"/>
      <c r="U18" s="22"/>
      <c r="V18" s="22"/>
      <c r="W18" s="22"/>
      <c r="X18" s="22"/>
      <c r="Y18" s="28"/>
      <c r="Z18" s="27"/>
      <c r="AA18" s="22"/>
      <c r="AB18" s="27"/>
      <c r="AC18" s="27"/>
      <c r="AD18" s="27"/>
      <c r="AE18" s="27"/>
      <c r="AF18" s="27"/>
      <c r="AG18" s="27"/>
      <c r="AH18" s="30"/>
      <c r="AI18" s="27"/>
      <c r="AJ18" s="27"/>
      <c r="AK18" s="27"/>
    </row>
    <row r="19" spans="1:37" ht="15.75" customHeight="1">
      <c r="A19" s="11"/>
      <c r="B19" s="59"/>
      <c r="C19" s="59"/>
      <c r="D19" s="59"/>
      <c r="E19" s="48"/>
      <c r="F19" s="147"/>
      <c r="G19" s="147"/>
      <c r="H19" s="147"/>
      <c r="I19" s="212">
        <f t="shared" si="7"/>
        <v>0</v>
      </c>
      <c r="J19" s="212">
        <f t="shared" si="8"/>
        <v>0</v>
      </c>
      <c r="K19" s="48" t="str">
        <f t="shared" si="9"/>
        <v/>
      </c>
      <c r="L19" s="173"/>
      <c r="N19" s="22"/>
      <c r="O19" s="22"/>
      <c r="P19" s="22"/>
      <c r="Q19" s="22"/>
      <c r="R19" s="22"/>
      <c r="S19" s="22"/>
      <c r="T19" s="22"/>
      <c r="U19" s="22"/>
      <c r="V19" s="22"/>
      <c r="W19" s="22"/>
      <c r="X19" s="22"/>
      <c r="Y19" s="28"/>
      <c r="Z19" s="27"/>
      <c r="AA19" s="22"/>
      <c r="AB19" s="27"/>
      <c r="AC19" s="27"/>
      <c r="AD19" s="27"/>
      <c r="AE19" s="27"/>
      <c r="AF19" s="27"/>
      <c r="AG19" s="27"/>
      <c r="AH19" s="30"/>
      <c r="AI19" s="27"/>
      <c r="AJ19" s="27"/>
      <c r="AK19" s="27"/>
    </row>
    <row r="20" spans="1:37" ht="15.75" customHeight="1">
      <c r="A20" s="11"/>
      <c r="B20" s="59"/>
      <c r="C20" s="59"/>
      <c r="D20" s="59"/>
      <c r="E20" s="48"/>
      <c r="F20" s="147"/>
      <c r="G20" s="147"/>
      <c r="H20" s="147"/>
      <c r="I20" s="212">
        <f t="shared" si="7"/>
        <v>0</v>
      </c>
      <c r="J20" s="212">
        <f t="shared" si="8"/>
        <v>0</v>
      </c>
      <c r="K20" s="48" t="str">
        <f t="shared" si="9"/>
        <v/>
      </c>
      <c r="L20" s="173"/>
      <c r="N20" s="22"/>
      <c r="O20" s="22"/>
      <c r="P20" s="22"/>
      <c r="Q20" s="22"/>
      <c r="R20" s="22"/>
      <c r="S20" s="22"/>
      <c r="T20" s="22"/>
      <c r="U20" s="22"/>
      <c r="V20" s="22"/>
      <c r="W20" s="22"/>
      <c r="X20" s="22"/>
      <c r="Y20" s="28"/>
      <c r="Z20" s="27"/>
      <c r="AA20" s="22"/>
      <c r="AB20" s="27"/>
      <c r="AC20" s="27"/>
      <c r="AD20" s="27"/>
      <c r="AE20" s="27"/>
      <c r="AF20" s="27"/>
      <c r="AG20" s="27"/>
      <c r="AH20" s="30"/>
      <c r="AI20" s="27"/>
      <c r="AJ20" s="27"/>
      <c r="AK20" s="27"/>
    </row>
    <row r="21" spans="1:37" ht="15.75" customHeight="1">
      <c r="A21" s="11" t="str">
        <f t="shared" si="2"/>
        <v/>
      </c>
      <c r="B21" s="59"/>
      <c r="C21" s="59"/>
      <c r="D21" s="59"/>
      <c r="E21" s="48"/>
      <c r="F21" s="147"/>
      <c r="G21" s="147"/>
      <c r="H21" s="147"/>
      <c r="I21" s="212">
        <f t="shared" si="7"/>
        <v>0</v>
      </c>
      <c r="J21" s="212">
        <f t="shared" si="8"/>
        <v>0</v>
      </c>
      <c r="K21" s="48" t="str">
        <f t="shared" si="9"/>
        <v/>
      </c>
      <c r="L21" s="173"/>
      <c r="N21" s="22"/>
      <c r="O21" s="22"/>
      <c r="P21" s="22"/>
      <c r="Q21" s="22"/>
      <c r="R21" s="22"/>
      <c r="S21" s="22"/>
      <c r="T21" s="22"/>
      <c r="U21" s="22"/>
      <c r="V21" s="22"/>
      <c r="W21" s="22"/>
      <c r="X21" s="22"/>
      <c r="Y21" s="28"/>
      <c r="Z21" s="27"/>
      <c r="AA21" s="22"/>
      <c r="AB21" s="27"/>
      <c r="AC21" s="27"/>
      <c r="AD21" s="27"/>
      <c r="AE21" s="27"/>
      <c r="AF21" s="27"/>
      <c r="AG21" s="27"/>
      <c r="AH21" s="30" t="str">
        <f t="shared" si="4"/>
        <v/>
      </c>
      <c r="AI21" s="27"/>
      <c r="AJ21" s="27"/>
      <c r="AK21" s="27"/>
    </row>
    <row r="22" spans="1:37" ht="15.75" customHeight="1">
      <c r="A22" s="11" t="str">
        <f t="shared" si="2"/>
        <v/>
      </c>
      <c r="B22" s="59"/>
      <c r="C22" s="59"/>
      <c r="D22" s="59"/>
      <c r="E22" s="48"/>
      <c r="F22" s="147"/>
      <c r="G22" s="147"/>
      <c r="H22" s="147"/>
      <c r="I22" s="212">
        <f t="shared" si="5"/>
        <v>0</v>
      </c>
      <c r="J22" s="212">
        <f t="shared" si="6"/>
        <v>0</v>
      </c>
      <c r="K22" s="48" t="str">
        <f t="shared" si="3"/>
        <v/>
      </c>
      <c r="L22" s="173"/>
      <c r="N22" s="22"/>
      <c r="O22" s="22"/>
      <c r="P22" s="22"/>
      <c r="Q22" s="22"/>
      <c r="R22" s="22"/>
      <c r="S22" s="22"/>
      <c r="T22" s="22"/>
      <c r="U22" s="22"/>
      <c r="V22" s="22"/>
      <c r="W22" s="22"/>
      <c r="X22" s="22"/>
      <c r="Y22" s="28"/>
      <c r="Z22" s="27"/>
      <c r="AA22" s="22"/>
      <c r="AB22" s="27"/>
      <c r="AC22" s="27"/>
      <c r="AD22" s="27"/>
      <c r="AE22" s="27"/>
      <c r="AF22" s="27"/>
      <c r="AG22" s="27"/>
      <c r="AH22" s="30" t="str">
        <f t="shared" si="4"/>
        <v/>
      </c>
      <c r="AI22" s="27"/>
      <c r="AJ22" s="27"/>
      <c r="AK22" s="27"/>
    </row>
    <row r="23" spans="1:37" ht="15.75" customHeight="1">
      <c r="A23" s="11" t="str">
        <f t="shared" si="2"/>
        <v/>
      </c>
      <c r="B23" s="59"/>
      <c r="C23" s="59"/>
      <c r="D23" s="59"/>
      <c r="E23" s="48"/>
      <c r="F23" s="147"/>
      <c r="G23" s="147"/>
      <c r="H23" s="147"/>
      <c r="I23" s="212">
        <f t="shared" si="5"/>
        <v>0</v>
      </c>
      <c r="J23" s="212">
        <f t="shared" si="6"/>
        <v>0</v>
      </c>
      <c r="K23" s="48" t="str">
        <f t="shared" si="3"/>
        <v/>
      </c>
      <c r="L23" s="173"/>
      <c r="N23" s="22"/>
      <c r="O23" s="22"/>
      <c r="P23" s="22"/>
      <c r="Q23" s="22"/>
      <c r="R23" s="22"/>
      <c r="S23" s="22"/>
      <c r="T23" s="22"/>
      <c r="U23" s="22"/>
      <c r="V23" s="22"/>
      <c r="W23" s="22"/>
      <c r="X23" s="22"/>
      <c r="Y23" s="28"/>
      <c r="Z23" s="27"/>
      <c r="AA23" s="22"/>
      <c r="AB23" s="27"/>
      <c r="AC23" s="27"/>
      <c r="AD23" s="27"/>
      <c r="AE23" s="27"/>
      <c r="AF23" s="27"/>
      <c r="AG23" s="27"/>
      <c r="AH23" s="30" t="str">
        <f t="shared" si="4"/>
        <v/>
      </c>
      <c r="AI23" s="27"/>
      <c r="AJ23" s="27"/>
      <c r="AK23" s="27"/>
    </row>
    <row r="24" spans="1:37" ht="15.75" customHeight="1">
      <c r="A24" s="11" t="str">
        <f t="shared" si="2"/>
        <v/>
      </c>
      <c r="B24" s="59"/>
      <c r="C24" s="59"/>
      <c r="D24" s="59"/>
      <c r="E24" s="48"/>
      <c r="F24" s="147"/>
      <c r="G24" s="147"/>
      <c r="H24" s="147"/>
      <c r="I24" s="212">
        <f t="shared" si="5"/>
        <v>0</v>
      </c>
      <c r="J24" s="212">
        <f t="shared" si="6"/>
        <v>0</v>
      </c>
      <c r="K24" s="48" t="str">
        <f t="shared" si="3"/>
        <v/>
      </c>
      <c r="L24" s="173"/>
      <c r="N24" s="22"/>
      <c r="O24" s="22"/>
      <c r="P24" s="22"/>
      <c r="Q24" s="22"/>
      <c r="R24" s="22"/>
      <c r="S24" s="22"/>
      <c r="T24" s="22"/>
      <c r="U24" s="22"/>
      <c r="V24" s="22"/>
      <c r="W24" s="22"/>
      <c r="X24" s="22"/>
      <c r="Y24" s="28"/>
      <c r="Z24" s="27"/>
      <c r="AA24" s="22"/>
      <c r="AB24" s="27"/>
      <c r="AC24" s="27"/>
      <c r="AD24" s="27"/>
      <c r="AE24" s="27"/>
      <c r="AF24" s="27"/>
      <c r="AG24" s="27"/>
      <c r="AH24" s="30" t="str">
        <f t="shared" si="4"/>
        <v/>
      </c>
      <c r="AI24" s="27"/>
      <c r="AJ24" s="27"/>
      <c r="AK24" s="27"/>
    </row>
    <row r="25" spans="1:37" ht="15.75" customHeight="1">
      <c r="A25" s="11" t="str">
        <f t="shared" si="2"/>
        <v/>
      </c>
      <c r="B25" s="59"/>
      <c r="C25" s="59"/>
      <c r="D25" s="59"/>
      <c r="E25" s="48"/>
      <c r="F25" s="147"/>
      <c r="G25" s="147"/>
      <c r="H25" s="147"/>
      <c r="I25" s="212">
        <f t="shared" si="5"/>
        <v>0</v>
      </c>
      <c r="J25" s="212">
        <f t="shared" si="6"/>
        <v>0</v>
      </c>
      <c r="K25" s="48" t="str">
        <f t="shared" si="3"/>
        <v/>
      </c>
      <c r="L25" s="173"/>
      <c r="N25" s="22"/>
      <c r="O25" s="22"/>
      <c r="P25" s="22"/>
      <c r="Q25" s="22"/>
      <c r="R25" s="22"/>
      <c r="S25" s="22"/>
      <c r="T25" s="22"/>
      <c r="U25" s="22"/>
      <c r="V25" s="22"/>
      <c r="W25" s="22"/>
      <c r="X25" s="22"/>
      <c r="Y25" s="28"/>
      <c r="Z25" s="27"/>
      <c r="AA25" s="22"/>
      <c r="AB25" s="27"/>
      <c r="AC25" s="27"/>
      <c r="AD25" s="27"/>
      <c r="AE25" s="27"/>
      <c r="AF25" s="27"/>
      <c r="AG25" s="27"/>
      <c r="AH25" s="30" t="str">
        <f t="shared" si="4"/>
        <v/>
      </c>
      <c r="AI25" s="27"/>
      <c r="AJ25" s="27"/>
      <c r="AK25" s="27"/>
    </row>
    <row r="26" spans="1:37" ht="15.75" customHeight="1">
      <c r="A26" s="11" t="str">
        <f t="shared" si="2"/>
        <v/>
      </c>
      <c r="B26" s="59"/>
      <c r="C26" s="59"/>
      <c r="D26" s="59"/>
      <c r="E26" s="48"/>
      <c r="F26" s="147"/>
      <c r="G26" s="147"/>
      <c r="H26" s="147"/>
      <c r="I26" s="212">
        <f t="shared" si="5"/>
        <v>0</v>
      </c>
      <c r="J26" s="212">
        <f t="shared" si="6"/>
        <v>0</v>
      </c>
      <c r="K26" s="48" t="str">
        <f t="shared" si="3"/>
        <v/>
      </c>
      <c r="L26" s="173"/>
      <c r="N26" s="22"/>
      <c r="O26" s="22"/>
      <c r="P26" s="22"/>
      <c r="Q26" s="22"/>
      <c r="R26" s="22"/>
      <c r="S26" s="22"/>
      <c r="T26" s="22"/>
      <c r="U26" s="22"/>
      <c r="V26" s="22"/>
      <c r="W26" s="22"/>
      <c r="X26" s="22"/>
      <c r="Y26" s="28"/>
      <c r="Z26" s="27"/>
      <c r="AA26" s="22"/>
      <c r="AB26" s="27"/>
      <c r="AC26" s="27"/>
      <c r="AD26" s="27"/>
      <c r="AE26" s="27"/>
      <c r="AF26" s="27"/>
      <c r="AG26" s="27"/>
      <c r="AH26" s="30" t="str">
        <f t="shared" si="4"/>
        <v/>
      </c>
      <c r="AI26" s="27"/>
      <c r="AJ26" s="27"/>
      <c r="AK26" s="27"/>
    </row>
    <row r="27" spans="1:37" ht="15.75" customHeight="1">
      <c r="A27" s="11" t="str">
        <f t="shared" si="2"/>
        <v/>
      </c>
      <c r="B27" s="59"/>
      <c r="C27" s="59"/>
      <c r="D27" s="59"/>
      <c r="E27" s="48"/>
      <c r="F27" s="147"/>
      <c r="G27" s="147"/>
      <c r="H27" s="147"/>
      <c r="I27" s="212">
        <f t="shared" si="5"/>
        <v>0</v>
      </c>
      <c r="J27" s="212">
        <f t="shared" si="6"/>
        <v>0</v>
      </c>
      <c r="K27" s="48" t="str">
        <f t="shared" ref="K27:K28" si="10">IF(I27=0,"",(J27-I27)/I27*100)</f>
        <v/>
      </c>
      <c r="L27" s="173"/>
      <c r="N27" s="22"/>
      <c r="O27" s="22"/>
      <c r="P27" s="22"/>
      <c r="Q27" s="22"/>
      <c r="R27" s="22"/>
      <c r="S27" s="22"/>
      <c r="T27" s="22"/>
      <c r="U27" s="22"/>
      <c r="V27" s="22"/>
      <c r="W27" s="22"/>
      <c r="X27" s="22"/>
      <c r="Y27" s="28"/>
      <c r="Z27" s="27"/>
      <c r="AA27" s="22"/>
      <c r="AB27" s="27"/>
      <c r="AC27" s="27"/>
      <c r="AD27" s="27"/>
      <c r="AE27" s="27"/>
      <c r="AF27" s="27"/>
      <c r="AG27" s="27"/>
      <c r="AH27" s="30" t="str">
        <f t="shared" si="4"/>
        <v/>
      </c>
      <c r="AI27" s="27"/>
      <c r="AJ27" s="27"/>
      <c r="AK27" s="27"/>
    </row>
    <row r="28" spans="1:37" ht="15.75" customHeight="1">
      <c r="A28" s="11" t="str">
        <f t="shared" si="2"/>
        <v/>
      </c>
      <c r="B28" s="59"/>
      <c r="C28" s="59"/>
      <c r="D28" s="59"/>
      <c r="E28" s="48"/>
      <c r="F28" s="147"/>
      <c r="G28" s="147"/>
      <c r="H28" s="147"/>
      <c r="I28" s="212">
        <f t="shared" si="5"/>
        <v>0</v>
      </c>
      <c r="J28" s="212">
        <f t="shared" si="6"/>
        <v>0</v>
      </c>
      <c r="K28" s="48" t="str">
        <f t="shared" si="10"/>
        <v/>
      </c>
      <c r="L28" s="173"/>
      <c r="N28" s="22"/>
      <c r="O28" s="22"/>
      <c r="P28" s="22"/>
      <c r="Q28" s="22"/>
      <c r="R28" s="22"/>
      <c r="S28" s="22"/>
      <c r="T28" s="22"/>
      <c r="U28" s="22"/>
      <c r="V28" s="22"/>
      <c r="W28" s="22"/>
      <c r="X28" s="22"/>
      <c r="Y28" s="28"/>
      <c r="Z28" s="27"/>
      <c r="AA28" s="22"/>
      <c r="AB28" s="27"/>
      <c r="AC28" s="27"/>
      <c r="AD28" s="27"/>
      <c r="AE28" s="27"/>
      <c r="AF28" s="27"/>
      <c r="AG28" s="27"/>
      <c r="AH28" s="30" t="str">
        <f t="shared" si="4"/>
        <v/>
      </c>
      <c r="AI28" s="27"/>
      <c r="AJ28" s="27"/>
      <c r="AK28" s="27"/>
    </row>
    <row r="29" spans="1:37" ht="15.75" customHeight="1">
      <c r="A29" s="11" t="str">
        <f t="shared" si="2"/>
        <v/>
      </c>
      <c r="B29" s="59"/>
      <c r="C29" s="59"/>
      <c r="D29" s="59"/>
      <c r="E29" s="48"/>
      <c r="F29" s="147"/>
      <c r="G29" s="147"/>
      <c r="H29" s="147"/>
      <c r="I29" s="212">
        <f t="shared" si="5"/>
        <v>0</v>
      </c>
      <c r="J29" s="212">
        <f t="shared" si="6"/>
        <v>0</v>
      </c>
      <c r="K29" s="48" t="str">
        <f t="shared" si="3"/>
        <v/>
      </c>
      <c r="L29" s="173"/>
      <c r="N29" s="22"/>
      <c r="O29" s="22"/>
      <c r="P29" s="22"/>
      <c r="Q29" s="22"/>
      <c r="R29" s="22"/>
      <c r="S29" s="22"/>
      <c r="T29" s="22"/>
      <c r="U29" s="22"/>
      <c r="V29" s="22"/>
      <c r="W29" s="22"/>
      <c r="X29" s="22"/>
      <c r="Y29" s="28"/>
      <c r="Z29" s="27"/>
      <c r="AA29" s="22"/>
      <c r="AB29" s="27"/>
      <c r="AC29" s="27"/>
      <c r="AD29" s="27"/>
      <c r="AE29" s="27"/>
      <c r="AF29" s="27"/>
      <c r="AG29" s="27"/>
      <c r="AH29" s="30" t="str">
        <f t="shared" si="4"/>
        <v/>
      </c>
      <c r="AI29" s="27"/>
      <c r="AJ29" s="27"/>
      <c r="AK29" s="27"/>
    </row>
    <row r="30" spans="1:37" ht="15.75" customHeight="1">
      <c r="A30" s="550" t="s">
        <v>631</v>
      </c>
      <c r="B30" s="551"/>
      <c r="C30" s="173"/>
      <c r="D30" s="173"/>
      <c r="E30" s="48"/>
      <c r="F30" s="147"/>
      <c r="G30" s="48">
        <f>SUM(G7:G29)</f>
        <v>0</v>
      </c>
      <c r="H30" s="48">
        <f>SUM(H7:H29)</f>
        <v>0</v>
      </c>
      <c r="I30" s="48">
        <f>SUM(I7:I29)</f>
        <v>0</v>
      </c>
      <c r="J30" s="48">
        <f>SUM(J7:J29)</f>
        <v>0</v>
      </c>
      <c r="K30" s="48" t="str">
        <f t="shared" si="3"/>
        <v/>
      </c>
      <c r="L30" s="173"/>
      <c r="N30" s="22"/>
      <c r="O30" s="22"/>
      <c r="P30" s="22"/>
      <c r="Q30" s="22"/>
      <c r="R30" s="22"/>
      <c r="S30" s="22"/>
      <c r="T30" s="22"/>
      <c r="U30" s="22"/>
      <c r="V30" s="22"/>
      <c r="W30" s="22"/>
      <c r="X30" s="22"/>
      <c r="Y30" s="28"/>
      <c r="Z30" s="27"/>
      <c r="AA30" s="22"/>
      <c r="AB30" s="27"/>
      <c r="AC30" s="27"/>
      <c r="AD30" s="27"/>
      <c r="AE30" s="27"/>
      <c r="AF30" s="27"/>
      <c r="AG30" s="27"/>
      <c r="AH30" s="30" t="str">
        <f t="shared" si="4"/>
        <v/>
      </c>
      <c r="AI30" s="27"/>
      <c r="AJ30" s="27"/>
      <c r="AK30" s="27"/>
    </row>
    <row r="31" spans="1:37" s="3" customFormat="1" ht="15.75" customHeight="1">
      <c r="A31" s="3" t="str">
        <f>基本信息输入表!$K$6&amp;"填表人："&amp;基本信息输入表!$M$13</f>
        <v>被评估单位填表人：徐刚、杨灵芝</v>
      </c>
      <c r="J31" s="3" t="str">
        <f>"评估人员："&amp;基本信息输入表!$Q$13</f>
        <v>评估人员：雍国锋、路育</v>
      </c>
    </row>
    <row r="32" spans="1:37" s="3" customFormat="1" ht="15.75" customHeight="1">
      <c r="A32" s="3" t="str">
        <f>"填表日期："&amp;YEAR(基本信息输入表!$O$13)&amp;"年"&amp;MONTH(基本信息输入表!$O$13)&amp;"月"&amp;DAY(基本信息输入表!$O$13)&amp;"日"</f>
        <v>填表日期：2023年2月1日</v>
      </c>
    </row>
    <row r="33" spans="13:13" ht="15.75" customHeight="1">
      <c r="M33" s="218" t="s">
        <v>461</v>
      </c>
    </row>
  </sheetData>
  <mergeCells count="28">
    <mergeCell ref="AJ5:AJ6"/>
    <mergeCell ref="AK5:AK6"/>
    <mergeCell ref="A30:B30"/>
    <mergeCell ref="N5:N6"/>
    <mergeCell ref="O5:O6"/>
    <mergeCell ref="P5:P6"/>
    <mergeCell ref="Q5:Q6"/>
    <mergeCell ref="AE4:AG4"/>
    <mergeCell ref="AH4:AK4"/>
    <mergeCell ref="K5:L5"/>
    <mergeCell ref="V5:Z5"/>
    <mergeCell ref="AA5:AB5"/>
    <mergeCell ref="R5:R6"/>
    <mergeCell ref="S5:S6"/>
    <mergeCell ref="T5:T6"/>
    <mergeCell ref="U5:U6"/>
    <mergeCell ref="AC5:AC6"/>
    <mergeCell ref="AD5:AD6"/>
    <mergeCell ref="AE5:AE6"/>
    <mergeCell ref="AF5:AF6"/>
    <mergeCell ref="AG5:AG6"/>
    <mergeCell ref="AH5:AH6"/>
    <mergeCell ref="AI5:AI6"/>
    <mergeCell ref="A2:L2"/>
    <mergeCell ref="A3:K3"/>
    <mergeCell ref="K4:L4"/>
    <mergeCell ref="N4:U4"/>
    <mergeCell ref="V4:AD4"/>
  </mergeCells>
  <phoneticPr fontId="13" type="noConversion"/>
  <dataValidations count="1">
    <dataValidation type="list" allowBlank="1" showInputMessage="1" showErrorMessage="1" sqref="V7:X30" xr:uid="{00000000-0002-0000-0B00-000001000000}">
      <formula1>$A$108:$A$109</formula1>
    </dataValidation>
  </dataValidations>
  <hyperlinks>
    <hyperlink ref="A1" location="索引目录!A1" display="返回索引目录" xr:uid="{00000000-0004-0000-0B00-000000000000}"/>
  </hyperlinks>
  <printOptions horizontalCentered="1"/>
  <pageMargins left="0.98402777777777795" right="0.98402777777777795" top="0.98402777777777795" bottom="0.98402777777777795" header="0.31388888888888899" footer="0.35416666666666702"/>
  <pageSetup paperSize="9" scale="81"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基本信息输入表!$A$121:$A$123</xm:f>
          </x14:formula1>
          <xm:sqref>AA7:AA30</xm:sqref>
        </x14:dataValidation>
        <x14:dataValidation type="list" allowBlank="1" showInputMessage="1" showErrorMessage="1" xr:uid="{00000000-0002-0000-0B00-000002000000}">
          <x14:formula1>
            <xm:f>基本信息输入表!$A$109:$A$110</xm:f>
          </x14:formula1>
          <xm:sqref>N7:S30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K29"/>
  <sheetViews>
    <sheetView showGridLines="0" workbookViewId="0">
      <selection activeCell="F8" sqref="F8"/>
    </sheetView>
  </sheetViews>
  <sheetFormatPr defaultColWidth="9" defaultRowHeight="15.75" customHeight="1" outlineLevelCol="1"/>
  <cols>
    <col min="1" max="1" width="5.25" style="168" customWidth="1"/>
    <col min="2" max="2" width="16.5" style="168" customWidth="1"/>
    <col min="3" max="3" width="14.75" style="168" customWidth="1"/>
    <col min="4" max="4" width="6.5" style="168" customWidth="1"/>
    <col min="5" max="5" width="11.25" style="168" customWidth="1"/>
    <col min="6" max="6" width="12.25" style="168" customWidth="1"/>
    <col min="7" max="8" width="15.58203125" style="168" hidden="1" customWidth="1" outlineLevel="1"/>
    <col min="9" max="9" width="15.58203125" style="168" customWidth="1" collapsed="1"/>
    <col min="10" max="10" width="15.58203125" style="168" customWidth="1"/>
    <col min="11" max="11" width="8.75" style="168" customWidth="1"/>
    <col min="12" max="13" width="9" style="168"/>
    <col min="14" max="19" width="5.58203125" style="4" customWidth="1" outlineLevel="1"/>
    <col min="20" max="20" width="14.75" style="4" customWidth="1" outlineLevel="1"/>
    <col min="21" max="21" width="13.58203125" style="4" customWidth="1"/>
    <col min="22" max="24" width="5.58203125" style="4" customWidth="1" outlineLevel="1"/>
    <col min="25" max="25" width="7.25" style="4" customWidth="1" outlineLevel="1"/>
    <col min="26" max="26" width="5.58203125" style="4" customWidth="1" outlineLevel="1"/>
    <col min="27" max="28" width="8.58203125" style="4" customWidth="1" outlineLevel="1"/>
    <col min="29" max="29" width="14.58203125" style="4" customWidth="1" outlineLevel="1"/>
    <col min="30" max="30" width="13.58203125" style="4" customWidth="1"/>
    <col min="31" max="32" width="8.58203125" style="4" customWidth="1" outlineLevel="1"/>
    <col min="33" max="33" width="8.58203125" style="4" customWidth="1"/>
    <col min="34" max="36" width="13.58203125" style="4" customWidth="1" outlineLevel="1"/>
    <col min="37" max="37" width="13.58203125" style="4" customWidth="1"/>
    <col min="38" max="16384" width="9" style="168"/>
  </cols>
  <sheetData>
    <row r="1" spans="1:37" ht="15.75" customHeight="1">
      <c r="A1" s="5" t="s">
        <v>430</v>
      </c>
    </row>
    <row r="2" spans="1:37" s="215" customFormat="1" ht="30" customHeight="1">
      <c r="A2" s="547" t="s">
        <v>632</v>
      </c>
      <c r="B2" s="547"/>
      <c r="C2" s="547"/>
      <c r="D2" s="547"/>
      <c r="E2" s="547"/>
      <c r="F2" s="547"/>
      <c r="G2" s="547"/>
      <c r="H2" s="547"/>
      <c r="I2" s="547"/>
      <c r="J2" s="547"/>
      <c r="K2" s="547"/>
      <c r="L2" s="547"/>
      <c r="N2" s="17"/>
      <c r="O2" s="17"/>
      <c r="P2" s="17"/>
      <c r="Q2" s="17"/>
      <c r="R2" s="17"/>
      <c r="S2" s="17"/>
      <c r="T2" s="17"/>
      <c r="U2" s="17"/>
      <c r="V2" s="17"/>
      <c r="W2" s="17"/>
      <c r="X2" s="17"/>
      <c r="Y2" s="17"/>
      <c r="Z2" s="17"/>
      <c r="AA2" s="17"/>
      <c r="AB2" s="17"/>
      <c r="AC2" s="17"/>
      <c r="AD2" s="17"/>
      <c r="AE2" s="17"/>
      <c r="AF2" s="17"/>
      <c r="AG2" s="17"/>
      <c r="AH2" s="17"/>
      <c r="AI2" s="17"/>
      <c r="AJ2" s="17"/>
      <c r="AK2" s="17"/>
    </row>
    <row r="3" spans="1:37" ht="15.75" customHeight="1">
      <c r="A3" s="548" t="str">
        <f>"评估基准日："&amp;TEXT(基本信息输入表!M7,"yyyy年mm月dd日")</f>
        <v>评估基准日：2022年12月31日</v>
      </c>
      <c r="B3" s="548"/>
      <c r="C3" s="548"/>
      <c r="D3" s="548"/>
      <c r="E3" s="548"/>
      <c r="F3" s="548"/>
      <c r="G3" s="548"/>
      <c r="H3" s="548"/>
      <c r="I3" s="548"/>
      <c r="J3" s="548"/>
      <c r="K3" s="548"/>
      <c r="L3" s="548"/>
    </row>
    <row r="4" spans="1:37" ht="14.15" customHeight="1">
      <c r="A4" s="184"/>
      <c r="B4" s="184"/>
      <c r="C4" s="184"/>
      <c r="D4" s="184"/>
      <c r="E4" s="184"/>
      <c r="F4" s="184"/>
      <c r="G4" s="184"/>
      <c r="H4" s="184"/>
      <c r="I4" s="184"/>
      <c r="J4" s="184"/>
      <c r="K4" s="184"/>
      <c r="L4" s="193" t="s">
        <v>633</v>
      </c>
      <c r="N4" s="531" t="s">
        <v>595</v>
      </c>
      <c r="O4" s="531"/>
      <c r="P4" s="531"/>
      <c r="Q4" s="531"/>
      <c r="R4" s="531"/>
      <c r="S4" s="531"/>
      <c r="T4" s="531"/>
      <c r="U4" s="531"/>
      <c r="V4" s="532" t="s">
        <v>596</v>
      </c>
      <c r="W4" s="533"/>
      <c r="X4" s="533"/>
      <c r="Y4" s="533"/>
      <c r="Z4" s="533"/>
      <c r="AA4" s="533"/>
      <c r="AB4" s="533"/>
      <c r="AC4" s="533"/>
      <c r="AD4" s="534"/>
      <c r="AE4" s="535" t="s">
        <v>597</v>
      </c>
      <c r="AF4" s="536"/>
      <c r="AG4" s="537"/>
      <c r="AH4" s="538" t="s">
        <v>598</v>
      </c>
      <c r="AI4" s="538"/>
      <c r="AJ4" s="538"/>
      <c r="AK4" s="538"/>
    </row>
    <row r="5" spans="1:37" ht="15.75" customHeight="1">
      <c r="A5" s="168" t="str">
        <f>基本信息输入表!K6&amp;"："&amp;基本信息输入表!M6</f>
        <v>被评估单位：贵州华能焦化制气股份有限公司</v>
      </c>
      <c r="L5" s="193" t="s">
        <v>464</v>
      </c>
      <c r="N5" s="531" t="s">
        <v>599</v>
      </c>
      <c r="O5" s="552" t="s">
        <v>624</v>
      </c>
      <c r="P5" s="553" t="s">
        <v>625</v>
      </c>
      <c r="Q5" s="553" t="s">
        <v>626</v>
      </c>
      <c r="R5" s="542" t="s">
        <v>627</v>
      </c>
      <c r="S5" s="542" t="s">
        <v>601</v>
      </c>
      <c r="T5" s="531" t="s">
        <v>602</v>
      </c>
      <c r="U5" s="531"/>
      <c r="V5" s="532" t="s">
        <v>603</v>
      </c>
      <c r="W5" s="533"/>
      <c r="X5" s="533"/>
      <c r="Y5" s="533"/>
      <c r="Z5" s="534"/>
      <c r="AA5" s="538" t="s">
        <v>604</v>
      </c>
      <c r="AB5" s="538"/>
      <c r="AC5" s="538" t="s">
        <v>605</v>
      </c>
      <c r="AD5" s="543"/>
      <c r="AE5" s="545" t="s">
        <v>606</v>
      </c>
      <c r="AF5" s="545" t="s">
        <v>438</v>
      </c>
      <c r="AG5" s="545"/>
      <c r="AH5" s="543" t="s">
        <v>607</v>
      </c>
      <c r="AI5" s="543" t="s">
        <v>608</v>
      </c>
      <c r="AJ5" s="538" t="s">
        <v>609</v>
      </c>
      <c r="AK5" s="543"/>
    </row>
    <row r="6" spans="1:37" s="184" customFormat="1" ht="15.75" customHeight="1">
      <c r="A6" s="147" t="s">
        <v>465</v>
      </c>
      <c r="B6" s="147" t="s">
        <v>634</v>
      </c>
      <c r="C6" s="147" t="s">
        <v>635</v>
      </c>
      <c r="D6" s="147" t="s">
        <v>611</v>
      </c>
      <c r="E6" s="147" t="s">
        <v>612</v>
      </c>
      <c r="F6" s="147" t="s">
        <v>613</v>
      </c>
      <c r="G6" s="9" t="s">
        <v>435</v>
      </c>
      <c r="H6" s="9" t="s">
        <v>436</v>
      </c>
      <c r="I6" s="147" t="s">
        <v>437</v>
      </c>
      <c r="J6" s="147" t="s">
        <v>438</v>
      </c>
      <c r="K6" s="147" t="s">
        <v>440</v>
      </c>
      <c r="L6" s="147" t="s">
        <v>585</v>
      </c>
      <c r="N6" s="531"/>
      <c r="O6" s="531"/>
      <c r="P6" s="531"/>
      <c r="Q6" s="531"/>
      <c r="R6" s="531"/>
      <c r="S6" s="531"/>
      <c r="T6" s="531"/>
      <c r="U6" s="531"/>
      <c r="V6" s="26" t="s">
        <v>614</v>
      </c>
      <c r="W6" s="26" t="s">
        <v>630</v>
      </c>
      <c r="X6" s="26" t="s">
        <v>615</v>
      </c>
      <c r="Y6" s="26" t="s">
        <v>617</v>
      </c>
      <c r="Z6" s="24" t="s">
        <v>618</v>
      </c>
      <c r="AA6" s="26" t="s">
        <v>619</v>
      </c>
      <c r="AB6" s="26" t="s">
        <v>620</v>
      </c>
      <c r="AC6" s="538"/>
      <c r="AD6" s="544"/>
      <c r="AE6" s="546"/>
      <c r="AF6" s="546"/>
      <c r="AG6" s="546"/>
      <c r="AH6" s="544"/>
      <c r="AI6" s="544"/>
      <c r="AJ6" s="538"/>
      <c r="AK6" s="544"/>
    </row>
    <row r="7" spans="1:37" ht="15.75" customHeight="1">
      <c r="A7" s="11" t="str">
        <f>IF(B7="","",ROW()-6)</f>
        <v/>
      </c>
      <c r="B7" s="59"/>
      <c r="C7" s="59"/>
      <c r="D7" s="147"/>
      <c r="E7" s="48"/>
      <c r="F7" s="147"/>
      <c r="G7" s="147"/>
      <c r="H7" s="147"/>
      <c r="I7" s="212">
        <f t="shared" ref="I7:I9" si="0">G7+H7</f>
        <v>0</v>
      </c>
      <c r="J7" s="48"/>
      <c r="K7" s="48" t="str">
        <f>IF(I7=0,"",(J7-I7)/I7*100)</f>
        <v/>
      </c>
      <c r="L7" s="173"/>
      <c r="N7" s="22"/>
      <c r="O7" s="22"/>
      <c r="P7" s="22"/>
      <c r="Q7" s="22"/>
      <c r="R7" s="22"/>
      <c r="S7" s="22"/>
      <c r="T7" s="22"/>
      <c r="U7" s="22"/>
      <c r="V7" s="22"/>
      <c r="W7" s="22"/>
      <c r="X7" s="22"/>
      <c r="Y7" s="27"/>
      <c r="Z7" s="27"/>
      <c r="AA7" s="22"/>
      <c r="AB7" s="27"/>
      <c r="AC7" s="27"/>
      <c r="AD7" s="27"/>
      <c r="AE7" s="27"/>
      <c r="AF7" s="27"/>
      <c r="AG7" s="27"/>
      <c r="AH7" s="30" t="str">
        <f>IFERROR((AF7-I7)/I7*100,"")</f>
        <v/>
      </c>
      <c r="AI7" s="27"/>
      <c r="AJ7" s="27"/>
      <c r="AK7" s="27"/>
    </row>
    <row r="8" spans="1:37" ht="15.75" customHeight="1">
      <c r="A8" s="11" t="str">
        <f t="shared" ref="A8:A25" si="1">IF(B8="","",ROW()-6)</f>
        <v/>
      </c>
      <c r="B8" s="59"/>
      <c r="C8" s="59"/>
      <c r="D8" s="147"/>
      <c r="E8" s="48"/>
      <c r="F8" s="147"/>
      <c r="G8" s="147"/>
      <c r="H8" s="147"/>
      <c r="I8" s="212">
        <f t="shared" si="0"/>
        <v>0</v>
      </c>
      <c r="J8" s="48"/>
      <c r="K8" s="48" t="str">
        <f t="shared" ref="K8:K26" si="2">IF(I8=0,"",(J8-I8)/I8*100)</f>
        <v/>
      </c>
      <c r="L8" s="173"/>
      <c r="N8" s="22"/>
      <c r="O8" s="22"/>
      <c r="P8" s="22"/>
      <c r="Q8" s="22"/>
      <c r="R8" s="22"/>
      <c r="S8" s="22"/>
      <c r="T8" s="22"/>
      <c r="U8" s="22"/>
      <c r="V8" s="22"/>
      <c r="W8" s="22"/>
      <c r="X8" s="22"/>
      <c r="Y8" s="28"/>
      <c r="Z8" s="27"/>
      <c r="AA8" s="22"/>
      <c r="AB8" s="27"/>
      <c r="AC8" s="27"/>
      <c r="AD8" s="27"/>
      <c r="AE8" s="27"/>
      <c r="AF8" s="27"/>
      <c r="AG8" s="27"/>
      <c r="AH8" s="30" t="str">
        <f t="shared" ref="AH8:AH26" si="3">IFERROR((AF8-I8)/I8*100,"")</f>
        <v/>
      </c>
      <c r="AI8" s="27"/>
      <c r="AJ8" s="27"/>
      <c r="AK8" s="27"/>
    </row>
    <row r="9" spans="1:37" ht="15.75" customHeight="1">
      <c r="A9" s="11" t="str">
        <f t="shared" si="1"/>
        <v/>
      </c>
      <c r="B9" s="59"/>
      <c r="C9" s="59"/>
      <c r="D9" s="147"/>
      <c r="E9" s="48"/>
      <c r="F9" s="147"/>
      <c r="G9" s="147"/>
      <c r="H9" s="147"/>
      <c r="I9" s="212">
        <f t="shared" si="0"/>
        <v>0</v>
      </c>
      <c r="J9" s="48"/>
      <c r="K9" s="48" t="str">
        <f t="shared" si="2"/>
        <v/>
      </c>
      <c r="L9" s="173"/>
      <c r="N9" s="22"/>
      <c r="O9" s="22"/>
      <c r="P9" s="22"/>
      <c r="Q9" s="22"/>
      <c r="R9" s="22"/>
      <c r="S9" s="22"/>
      <c r="T9" s="22"/>
      <c r="U9" s="22"/>
      <c r="V9" s="22"/>
      <c r="W9" s="22"/>
      <c r="X9" s="22"/>
      <c r="Y9" s="28"/>
      <c r="Z9" s="27"/>
      <c r="AA9" s="22"/>
      <c r="AB9" s="27"/>
      <c r="AC9" s="27"/>
      <c r="AD9" s="27"/>
      <c r="AE9" s="27"/>
      <c r="AF9" s="27"/>
      <c r="AG9" s="27"/>
      <c r="AH9" s="30" t="str">
        <f t="shared" si="3"/>
        <v/>
      </c>
      <c r="AI9" s="27"/>
      <c r="AJ9" s="27"/>
      <c r="AK9" s="27"/>
    </row>
    <row r="10" spans="1:37" ht="15.75" customHeight="1">
      <c r="A10" s="11" t="str">
        <f t="shared" si="1"/>
        <v/>
      </c>
      <c r="B10" s="59"/>
      <c r="C10" s="59"/>
      <c r="D10" s="147"/>
      <c r="E10" s="48"/>
      <c r="F10" s="147"/>
      <c r="G10" s="147"/>
      <c r="H10" s="147"/>
      <c r="I10" s="212">
        <f t="shared" ref="I10:I25" si="4">G10+H10</f>
        <v>0</v>
      </c>
      <c r="J10" s="48"/>
      <c r="K10" s="48" t="str">
        <f t="shared" si="2"/>
        <v/>
      </c>
      <c r="L10" s="173"/>
      <c r="N10" s="22"/>
      <c r="O10" s="22"/>
      <c r="P10" s="22"/>
      <c r="Q10" s="22"/>
      <c r="R10" s="22"/>
      <c r="S10" s="22"/>
      <c r="T10" s="22"/>
      <c r="U10" s="22"/>
      <c r="V10" s="22"/>
      <c r="W10" s="22"/>
      <c r="X10" s="22"/>
      <c r="Y10" s="28"/>
      <c r="Z10" s="27"/>
      <c r="AA10" s="22"/>
      <c r="AB10" s="27"/>
      <c r="AC10" s="27"/>
      <c r="AD10" s="27"/>
      <c r="AE10" s="27"/>
      <c r="AF10" s="27"/>
      <c r="AG10" s="27"/>
      <c r="AH10" s="30" t="str">
        <f t="shared" si="3"/>
        <v/>
      </c>
      <c r="AI10" s="27"/>
      <c r="AJ10" s="27"/>
      <c r="AK10" s="27"/>
    </row>
    <row r="11" spans="1:37" ht="15.75" customHeight="1">
      <c r="A11" s="11" t="str">
        <f t="shared" si="1"/>
        <v/>
      </c>
      <c r="B11" s="59"/>
      <c r="C11" s="59"/>
      <c r="D11" s="147"/>
      <c r="E11" s="48"/>
      <c r="F11" s="147"/>
      <c r="G11" s="147"/>
      <c r="H11" s="147"/>
      <c r="I11" s="212">
        <f t="shared" si="4"/>
        <v>0</v>
      </c>
      <c r="J11" s="48"/>
      <c r="K11" s="48" t="str">
        <f t="shared" si="2"/>
        <v/>
      </c>
      <c r="L11" s="173"/>
      <c r="N11" s="22"/>
      <c r="O11" s="22"/>
      <c r="P11" s="22"/>
      <c r="Q11" s="22"/>
      <c r="R11" s="22"/>
      <c r="S11" s="22"/>
      <c r="T11" s="22"/>
      <c r="U11" s="22"/>
      <c r="V11" s="22"/>
      <c r="W11" s="22"/>
      <c r="X11" s="22"/>
      <c r="Y11" s="28"/>
      <c r="Z11" s="27"/>
      <c r="AA11" s="22"/>
      <c r="AB11" s="27"/>
      <c r="AC11" s="27"/>
      <c r="AD11" s="27"/>
      <c r="AE11" s="27"/>
      <c r="AF11" s="27"/>
      <c r="AG11" s="27"/>
      <c r="AH11" s="30" t="str">
        <f t="shared" si="3"/>
        <v/>
      </c>
      <c r="AI11" s="27"/>
      <c r="AJ11" s="27"/>
      <c r="AK11" s="27"/>
    </row>
    <row r="12" spans="1:37" ht="15.75" customHeight="1">
      <c r="A12" s="11" t="str">
        <f t="shared" si="1"/>
        <v/>
      </c>
      <c r="B12" s="59"/>
      <c r="C12" s="59"/>
      <c r="D12" s="147"/>
      <c r="E12" s="48"/>
      <c r="F12" s="147"/>
      <c r="G12" s="147"/>
      <c r="H12" s="147"/>
      <c r="I12" s="212">
        <f t="shared" si="4"/>
        <v>0</v>
      </c>
      <c r="J12" s="48"/>
      <c r="K12" s="48" t="str">
        <f t="shared" si="2"/>
        <v/>
      </c>
      <c r="L12" s="173"/>
      <c r="N12" s="22"/>
      <c r="O12" s="22"/>
      <c r="P12" s="22"/>
      <c r="Q12" s="22"/>
      <c r="R12" s="22"/>
      <c r="S12" s="22"/>
      <c r="T12" s="22"/>
      <c r="U12" s="22"/>
      <c r="V12" s="22"/>
      <c r="W12" s="22"/>
      <c r="X12" s="22"/>
      <c r="Y12" s="28"/>
      <c r="Z12" s="27"/>
      <c r="AA12" s="22"/>
      <c r="AB12" s="27"/>
      <c r="AC12" s="27"/>
      <c r="AD12" s="27"/>
      <c r="AE12" s="27"/>
      <c r="AF12" s="27"/>
      <c r="AG12" s="27"/>
      <c r="AH12" s="30" t="str">
        <f t="shared" si="3"/>
        <v/>
      </c>
      <c r="AI12" s="27"/>
      <c r="AJ12" s="27"/>
      <c r="AK12" s="27"/>
    </row>
    <row r="13" spans="1:37" ht="15.75" customHeight="1">
      <c r="A13" s="11" t="str">
        <f t="shared" si="1"/>
        <v/>
      </c>
      <c r="B13" s="59"/>
      <c r="C13" s="59"/>
      <c r="D13" s="147"/>
      <c r="E13" s="48"/>
      <c r="F13" s="147"/>
      <c r="G13" s="147"/>
      <c r="H13" s="147"/>
      <c r="I13" s="212">
        <f t="shared" si="4"/>
        <v>0</v>
      </c>
      <c r="J13" s="48"/>
      <c r="K13" s="48" t="str">
        <f t="shared" si="2"/>
        <v/>
      </c>
      <c r="L13" s="173"/>
      <c r="N13" s="22"/>
      <c r="O13" s="22"/>
      <c r="P13" s="22"/>
      <c r="Q13" s="22"/>
      <c r="R13" s="22"/>
      <c r="S13" s="22"/>
      <c r="T13" s="22"/>
      <c r="U13" s="22"/>
      <c r="V13" s="22"/>
      <c r="W13" s="22"/>
      <c r="X13" s="22"/>
      <c r="Y13" s="28"/>
      <c r="Z13" s="27"/>
      <c r="AA13" s="22"/>
      <c r="AB13" s="27"/>
      <c r="AC13" s="27"/>
      <c r="AD13" s="27"/>
      <c r="AE13" s="27"/>
      <c r="AF13" s="27"/>
      <c r="AG13" s="27"/>
      <c r="AH13" s="30" t="str">
        <f t="shared" si="3"/>
        <v/>
      </c>
      <c r="AI13" s="27"/>
      <c r="AJ13" s="27"/>
      <c r="AK13" s="27"/>
    </row>
    <row r="14" spans="1:37" ht="15.75" customHeight="1">
      <c r="A14" s="11" t="str">
        <f t="shared" si="1"/>
        <v/>
      </c>
      <c r="B14" s="59"/>
      <c r="C14" s="59"/>
      <c r="D14" s="147"/>
      <c r="E14" s="48"/>
      <c r="F14" s="147"/>
      <c r="G14" s="147"/>
      <c r="H14" s="147"/>
      <c r="I14" s="212">
        <f t="shared" si="4"/>
        <v>0</v>
      </c>
      <c r="J14" s="48"/>
      <c r="K14" s="48" t="str">
        <f t="shared" si="2"/>
        <v/>
      </c>
      <c r="L14" s="173"/>
      <c r="N14" s="22"/>
      <c r="O14" s="22"/>
      <c r="P14" s="22"/>
      <c r="Q14" s="22"/>
      <c r="R14" s="22"/>
      <c r="S14" s="22"/>
      <c r="T14" s="22"/>
      <c r="U14" s="22"/>
      <c r="V14" s="22"/>
      <c r="W14" s="22"/>
      <c r="X14" s="22"/>
      <c r="Y14" s="28"/>
      <c r="Z14" s="27"/>
      <c r="AA14" s="22"/>
      <c r="AB14" s="27"/>
      <c r="AC14" s="27"/>
      <c r="AD14" s="27"/>
      <c r="AE14" s="27"/>
      <c r="AF14" s="27"/>
      <c r="AG14" s="27"/>
      <c r="AH14" s="30" t="str">
        <f t="shared" si="3"/>
        <v/>
      </c>
      <c r="AI14" s="27"/>
      <c r="AJ14" s="27"/>
      <c r="AK14" s="27"/>
    </row>
    <row r="15" spans="1:37" ht="15.75" customHeight="1">
      <c r="A15" s="11"/>
      <c r="B15" s="59"/>
      <c r="C15" s="59"/>
      <c r="D15" s="147"/>
      <c r="E15" s="48"/>
      <c r="F15" s="147"/>
      <c r="G15" s="147"/>
      <c r="H15" s="147"/>
      <c r="I15" s="212">
        <f t="shared" ref="I15:I17" si="5">G15+H15</f>
        <v>0</v>
      </c>
      <c r="J15" s="48"/>
      <c r="K15" s="48" t="str">
        <f t="shared" ref="K15:K17" si="6">IF(I15=0,"",(J15-I15)/I15*100)</f>
        <v/>
      </c>
      <c r="L15" s="173"/>
      <c r="N15" s="22"/>
      <c r="O15" s="22"/>
      <c r="P15" s="22"/>
      <c r="Q15" s="22"/>
      <c r="R15" s="22"/>
      <c r="S15" s="22"/>
      <c r="T15" s="22"/>
      <c r="U15" s="22"/>
      <c r="V15" s="22"/>
      <c r="W15" s="22"/>
      <c r="X15" s="22"/>
      <c r="Y15" s="28"/>
      <c r="Z15" s="27"/>
      <c r="AA15" s="22"/>
      <c r="AB15" s="27"/>
      <c r="AC15" s="27"/>
      <c r="AD15" s="27"/>
      <c r="AE15" s="27"/>
      <c r="AF15" s="27"/>
      <c r="AG15" s="27"/>
      <c r="AH15" s="30"/>
      <c r="AI15" s="27"/>
      <c r="AJ15" s="27"/>
      <c r="AK15" s="27"/>
    </row>
    <row r="16" spans="1:37" ht="15.75" customHeight="1">
      <c r="A16" s="11"/>
      <c r="B16" s="59"/>
      <c r="C16" s="59"/>
      <c r="D16" s="147"/>
      <c r="E16" s="48"/>
      <c r="F16" s="147"/>
      <c r="G16" s="147"/>
      <c r="H16" s="147"/>
      <c r="I16" s="212">
        <f t="shared" si="5"/>
        <v>0</v>
      </c>
      <c r="J16" s="48"/>
      <c r="K16" s="48" t="str">
        <f t="shared" si="6"/>
        <v/>
      </c>
      <c r="L16" s="173"/>
      <c r="N16" s="22"/>
      <c r="O16" s="22"/>
      <c r="P16" s="22"/>
      <c r="Q16" s="22"/>
      <c r="R16" s="22"/>
      <c r="S16" s="22"/>
      <c r="T16" s="22"/>
      <c r="U16" s="22"/>
      <c r="V16" s="22"/>
      <c r="W16" s="22"/>
      <c r="X16" s="22"/>
      <c r="Y16" s="28"/>
      <c r="Z16" s="27"/>
      <c r="AA16" s="22"/>
      <c r="AB16" s="27"/>
      <c r="AC16" s="27"/>
      <c r="AD16" s="27"/>
      <c r="AE16" s="27"/>
      <c r="AF16" s="27"/>
      <c r="AG16" s="27"/>
      <c r="AH16" s="30"/>
      <c r="AI16" s="27"/>
      <c r="AJ16" s="27"/>
      <c r="AK16" s="27"/>
    </row>
    <row r="17" spans="1:37" ht="15.75" customHeight="1">
      <c r="A17" s="11"/>
      <c r="B17" s="59"/>
      <c r="C17" s="59"/>
      <c r="D17" s="147"/>
      <c r="E17" s="48"/>
      <c r="F17" s="147"/>
      <c r="G17" s="147"/>
      <c r="H17" s="147"/>
      <c r="I17" s="212">
        <f t="shared" si="5"/>
        <v>0</v>
      </c>
      <c r="J17" s="48"/>
      <c r="K17" s="48" t="str">
        <f t="shared" si="6"/>
        <v/>
      </c>
      <c r="L17" s="173"/>
      <c r="N17" s="22"/>
      <c r="O17" s="22"/>
      <c r="P17" s="22"/>
      <c r="Q17" s="22"/>
      <c r="R17" s="22"/>
      <c r="S17" s="22"/>
      <c r="T17" s="22"/>
      <c r="U17" s="22"/>
      <c r="V17" s="22"/>
      <c r="W17" s="22"/>
      <c r="X17" s="22"/>
      <c r="Y17" s="28"/>
      <c r="Z17" s="27"/>
      <c r="AA17" s="22"/>
      <c r="AB17" s="27"/>
      <c r="AC17" s="27"/>
      <c r="AD17" s="27"/>
      <c r="AE17" s="27"/>
      <c r="AF17" s="27"/>
      <c r="AG17" s="27"/>
      <c r="AH17" s="30"/>
      <c r="AI17" s="27"/>
      <c r="AJ17" s="27"/>
      <c r="AK17" s="27"/>
    </row>
    <row r="18" spans="1:37" ht="15.75" customHeight="1">
      <c r="A18" s="11" t="str">
        <f t="shared" si="1"/>
        <v/>
      </c>
      <c r="B18" s="59"/>
      <c r="C18" s="59"/>
      <c r="D18" s="147"/>
      <c r="E18" s="48"/>
      <c r="F18" s="147"/>
      <c r="G18" s="147"/>
      <c r="H18" s="147"/>
      <c r="I18" s="212">
        <f t="shared" si="4"/>
        <v>0</v>
      </c>
      <c r="J18" s="48"/>
      <c r="K18" s="48" t="str">
        <f t="shared" si="2"/>
        <v/>
      </c>
      <c r="L18" s="173"/>
      <c r="N18" s="22"/>
      <c r="O18" s="22"/>
      <c r="P18" s="22"/>
      <c r="Q18" s="22"/>
      <c r="R18" s="22"/>
      <c r="S18" s="22"/>
      <c r="T18" s="22"/>
      <c r="U18" s="22"/>
      <c r="V18" s="22"/>
      <c r="W18" s="22"/>
      <c r="X18" s="22"/>
      <c r="Y18" s="28"/>
      <c r="Z18" s="27"/>
      <c r="AA18" s="22"/>
      <c r="AB18" s="27"/>
      <c r="AC18" s="27"/>
      <c r="AD18" s="27"/>
      <c r="AE18" s="27"/>
      <c r="AF18" s="27"/>
      <c r="AG18" s="27"/>
      <c r="AH18" s="30" t="str">
        <f t="shared" si="3"/>
        <v/>
      </c>
      <c r="AI18" s="27"/>
      <c r="AJ18" s="27"/>
      <c r="AK18" s="27"/>
    </row>
    <row r="19" spans="1:37" ht="15.75" customHeight="1">
      <c r="A19" s="11" t="str">
        <f t="shared" si="1"/>
        <v/>
      </c>
      <c r="B19" s="59"/>
      <c r="C19" s="59"/>
      <c r="D19" s="147"/>
      <c r="E19" s="48"/>
      <c r="F19" s="147"/>
      <c r="G19" s="147"/>
      <c r="H19" s="147"/>
      <c r="I19" s="212">
        <f t="shared" si="4"/>
        <v>0</v>
      </c>
      <c r="J19" s="48"/>
      <c r="K19" s="48" t="str">
        <f t="shared" si="2"/>
        <v/>
      </c>
      <c r="L19" s="173"/>
      <c r="N19" s="22"/>
      <c r="O19" s="22"/>
      <c r="P19" s="22"/>
      <c r="Q19" s="22"/>
      <c r="R19" s="22"/>
      <c r="S19" s="22"/>
      <c r="T19" s="22"/>
      <c r="U19" s="22"/>
      <c r="V19" s="22"/>
      <c r="W19" s="22"/>
      <c r="X19" s="22"/>
      <c r="Y19" s="28"/>
      <c r="Z19" s="27"/>
      <c r="AA19" s="22"/>
      <c r="AB19" s="27"/>
      <c r="AC19" s="27"/>
      <c r="AD19" s="27"/>
      <c r="AE19" s="27"/>
      <c r="AF19" s="27"/>
      <c r="AG19" s="27"/>
      <c r="AH19" s="30" t="str">
        <f t="shared" si="3"/>
        <v/>
      </c>
      <c r="AI19" s="27"/>
      <c r="AJ19" s="27"/>
      <c r="AK19" s="27"/>
    </row>
    <row r="20" spans="1:37" ht="15.75" customHeight="1">
      <c r="A20" s="11" t="str">
        <f t="shared" si="1"/>
        <v/>
      </c>
      <c r="B20" s="59"/>
      <c r="C20" s="59"/>
      <c r="D20" s="147"/>
      <c r="E20" s="48"/>
      <c r="F20" s="147"/>
      <c r="G20" s="147"/>
      <c r="H20" s="147"/>
      <c r="I20" s="212">
        <f t="shared" si="4"/>
        <v>0</v>
      </c>
      <c r="J20" s="48"/>
      <c r="K20" s="48" t="str">
        <f t="shared" si="2"/>
        <v/>
      </c>
      <c r="L20" s="173"/>
      <c r="N20" s="22"/>
      <c r="O20" s="22"/>
      <c r="P20" s="22"/>
      <c r="Q20" s="22"/>
      <c r="R20" s="22"/>
      <c r="S20" s="22"/>
      <c r="T20" s="22"/>
      <c r="U20" s="22"/>
      <c r="V20" s="22"/>
      <c r="W20" s="22"/>
      <c r="X20" s="22"/>
      <c r="Y20" s="28"/>
      <c r="Z20" s="27"/>
      <c r="AA20" s="22"/>
      <c r="AB20" s="27"/>
      <c r="AC20" s="27"/>
      <c r="AD20" s="27"/>
      <c r="AE20" s="27"/>
      <c r="AF20" s="27"/>
      <c r="AG20" s="27"/>
      <c r="AH20" s="30" t="str">
        <f t="shared" si="3"/>
        <v/>
      </c>
      <c r="AI20" s="27"/>
      <c r="AJ20" s="27"/>
      <c r="AK20" s="27"/>
    </row>
    <row r="21" spans="1:37" ht="15.75" customHeight="1">
      <c r="A21" s="11" t="str">
        <f t="shared" si="1"/>
        <v/>
      </c>
      <c r="B21" s="59"/>
      <c r="C21" s="59"/>
      <c r="D21" s="147"/>
      <c r="E21" s="48"/>
      <c r="F21" s="147"/>
      <c r="G21" s="147"/>
      <c r="H21" s="147"/>
      <c r="I21" s="212">
        <f t="shared" si="4"/>
        <v>0</v>
      </c>
      <c r="J21" s="48"/>
      <c r="K21" s="48" t="str">
        <f t="shared" si="2"/>
        <v/>
      </c>
      <c r="L21" s="173"/>
      <c r="N21" s="22"/>
      <c r="O21" s="22"/>
      <c r="P21" s="22"/>
      <c r="Q21" s="22"/>
      <c r="R21" s="22"/>
      <c r="S21" s="22"/>
      <c r="T21" s="22"/>
      <c r="U21" s="22"/>
      <c r="V21" s="22"/>
      <c r="W21" s="22"/>
      <c r="X21" s="22"/>
      <c r="Y21" s="28"/>
      <c r="Z21" s="27"/>
      <c r="AA21" s="22"/>
      <c r="AB21" s="27"/>
      <c r="AC21" s="27"/>
      <c r="AD21" s="27"/>
      <c r="AE21" s="27"/>
      <c r="AF21" s="27"/>
      <c r="AG21" s="27"/>
      <c r="AH21" s="30" t="str">
        <f t="shared" si="3"/>
        <v/>
      </c>
      <c r="AI21" s="27"/>
      <c r="AJ21" s="27"/>
      <c r="AK21" s="27"/>
    </row>
    <row r="22" spans="1:37" ht="15.75" customHeight="1">
      <c r="A22" s="11" t="str">
        <f t="shared" si="1"/>
        <v/>
      </c>
      <c r="B22" s="59"/>
      <c r="C22" s="59"/>
      <c r="D22" s="147"/>
      <c r="E22" s="48"/>
      <c r="F22" s="147"/>
      <c r="G22" s="147"/>
      <c r="H22" s="147"/>
      <c r="I22" s="212">
        <f t="shared" si="4"/>
        <v>0</v>
      </c>
      <c r="J22" s="48"/>
      <c r="K22" s="48" t="str">
        <f t="shared" si="2"/>
        <v/>
      </c>
      <c r="L22" s="173"/>
      <c r="N22" s="22"/>
      <c r="O22" s="22"/>
      <c r="P22" s="22"/>
      <c r="Q22" s="22"/>
      <c r="R22" s="22"/>
      <c r="S22" s="22"/>
      <c r="T22" s="22"/>
      <c r="U22" s="22"/>
      <c r="V22" s="22"/>
      <c r="W22" s="22"/>
      <c r="X22" s="22"/>
      <c r="Y22" s="28"/>
      <c r="Z22" s="27"/>
      <c r="AA22" s="22"/>
      <c r="AB22" s="27"/>
      <c r="AC22" s="27"/>
      <c r="AD22" s="27"/>
      <c r="AE22" s="27"/>
      <c r="AF22" s="27"/>
      <c r="AG22" s="27"/>
      <c r="AH22" s="30" t="str">
        <f t="shared" si="3"/>
        <v/>
      </c>
      <c r="AI22" s="27"/>
      <c r="AJ22" s="27"/>
      <c r="AK22" s="27"/>
    </row>
    <row r="23" spans="1:37" ht="15.75" customHeight="1">
      <c r="A23" s="11" t="str">
        <f t="shared" si="1"/>
        <v/>
      </c>
      <c r="B23" s="59"/>
      <c r="C23" s="59"/>
      <c r="D23" s="147"/>
      <c r="E23" s="48"/>
      <c r="F23" s="147"/>
      <c r="G23" s="147"/>
      <c r="H23" s="147"/>
      <c r="I23" s="212">
        <f t="shared" si="4"/>
        <v>0</v>
      </c>
      <c r="J23" s="48"/>
      <c r="K23" s="48" t="str">
        <f t="shared" si="2"/>
        <v/>
      </c>
      <c r="L23" s="173"/>
      <c r="N23" s="22"/>
      <c r="O23" s="22"/>
      <c r="P23" s="22"/>
      <c r="Q23" s="22"/>
      <c r="R23" s="22"/>
      <c r="S23" s="22"/>
      <c r="T23" s="22"/>
      <c r="U23" s="22"/>
      <c r="V23" s="22"/>
      <c r="W23" s="22"/>
      <c r="X23" s="22"/>
      <c r="Y23" s="28"/>
      <c r="Z23" s="27"/>
      <c r="AA23" s="22"/>
      <c r="AB23" s="27"/>
      <c r="AC23" s="27"/>
      <c r="AD23" s="27"/>
      <c r="AE23" s="27"/>
      <c r="AF23" s="27"/>
      <c r="AG23" s="27"/>
      <c r="AH23" s="30" t="str">
        <f t="shared" si="3"/>
        <v/>
      </c>
      <c r="AI23" s="27"/>
      <c r="AJ23" s="27"/>
      <c r="AK23" s="27"/>
    </row>
    <row r="24" spans="1:37" ht="15.75" customHeight="1">
      <c r="A24" s="11" t="str">
        <f t="shared" si="1"/>
        <v/>
      </c>
      <c r="B24" s="59"/>
      <c r="C24" s="59"/>
      <c r="D24" s="147"/>
      <c r="E24" s="48"/>
      <c r="F24" s="147"/>
      <c r="G24" s="147"/>
      <c r="H24" s="147"/>
      <c r="I24" s="212">
        <f t="shared" si="4"/>
        <v>0</v>
      </c>
      <c r="J24" s="48"/>
      <c r="K24" s="48" t="str">
        <f t="shared" si="2"/>
        <v/>
      </c>
      <c r="L24" s="173"/>
      <c r="N24" s="22"/>
      <c r="O24" s="22"/>
      <c r="P24" s="22"/>
      <c r="Q24" s="22"/>
      <c r="R24" s="22"/>
      <c r="S24" s="22"/>
      <c r="T24" s="22"/>
      <c r="U24" s="22"/>
      <c r="V24" s="22"/>
      <c r="W24" s="22"/>
      <c r="X24" s="22"/>
      <c r="Y24" s="28"/>
      <c r="Z24" s="27"/>
      <c r="AA24" s="22"/>
      <c r="AB24" s="27"/>
      <c r="AC24" s="27"/>
      <c r="AD24" s="27"/>
      <c r="AE24" s="27"/>
      <c r="AF24" s="27"/>
      <c r="AG24" s="27"/>
      <c r="AH24" s="30" t="str">
        <f t="shared" si="3"/>
        <v/>
      </c>
      <c r="AI24" s="27"/>
      <c r="AJ24" s="27"/>
      <c r="AK24" s="27"/>
    </row>
    <row r="25" spans="1:37" ht="15.75" customHeight="1">
      <c r="A25" s="11" t="str">
        <f t="shared" si="1"/>
        <v/>
      </c>
      <c r="B25" s="59"/>
      <c r="C25" s="59"/>
      <c r="D25" s="147"/>
      <c r="E25" s="48"/>
      <c r="F25" s="147"/>
      <c r="G25" s="147"/>
      <c r="H25" s="147"/>
      <c r="I25" s="212">
        <f t="shared" si="4"/>
        <v>0</v>
      </c>
      <c r="J25" s="48"/>
      <c r="K25" s="48" t="str">
        <f t="shared" si="2"/>
        <v/>
      </c>
      <c r="L25" s="173"/>
      <c r="N25" s="22"/>
      <c r="O25" s="22"/>
      <c r="P25" s="22"/>
      <c r="Q25" s="22"/>
      <c r="R25" s="22"/>
      <c r="S25" s="22"/>
      <c r="T25" s="22"/>
      <c r="U25" s="22"/>
      <c r="V25" s="22"/>
      <c r="W25" s="22"/>
      <c r="X25" s="22"/>
      <c r="Y25" s="28"/>
      <c r="Z25" s="27"/>
      <c r="AA25" s="22"/>
      <c r="AB25" s="27"/>
      <c r="AC25" s="27"/>
      <c r="AD25" s="27"/>
      <c r="AE25" s="27"/>
      <c r="AF25" s="27"/>
      <c r="AG25" s="27"/>
      <c r="AH25" s="30" t="str">
        <f t="shared" si="3"/>
        <v/>
      </c>
      <c r="AI25" s="27"/>
      <c r="AJ25" s="27"/>
      <c r="AK25" s="27"/>
    </row>
    <row r="26" spans="1:37" ht="15.75" customHeight="1">
      <c r="A26" s="550" t="s">
        <v>631</v>
      </c>
      <c r="B26" s="551"/>
      <c r="C26" s="173"/>
      <c r="D26" s="173"/>
      <c r="E26" s="48"/>
      <c r="F26" s="173"/>
      <c r="G26" s="48">
        <f>SUM(G7:G25)</f>
        <v>0</v>
      </c>
      <c r="H26" s="48">
        <f>SUM(H7:H25)</f>
        <v>0</v>
      </c>
      <c r="I26" s="48">
        <f>SUM(I7:I25)</f>
        <v>0</v>
      </c>
      <c r="J26" s="48">
        <f>SUM(J7:J25)</f>
        <v>0</v>
      </c>
      <c r="K26" s="48" t="str">
        <f t="shared" si="2"/>
        <v/>
      </c>
      <c r="L26" s="173"/>
      <c r="N26" s="22"/>
      <c r="O26" s="22"/>
      <c r="P26" s="22"/>
      <c r="Q26" s="22"/>
      <c r="R26" s="22"/>
      <c r="S26" s="22"/>
      <c r="T26" s="22"/>
      <c r="U26" s="22"/>
      <c r="V26" s="22"/>
      <c r="W26" s="22"/>
      <c r="X26" s="22"/>
      <c r="Y26" s="28"/>
      <c r="Z26" s="27"/>
      <c r="AA26" s="22"/>
      <c r="AB26" s="27"/>
      <c r="AC26" s="27"/>
      <c r="AD26" s="27"/>
      <c r="AE26" s="27"/>
      <c r="AF26" s="27"/>
      <c r="AG26" s="27"/>
      <c r="AH26" s="30" t="str">
        <f t="shared" si="3"/>
        <v/>
      </c>
      <c r="AI26" s="27"/>
      <c r="AJ26" s="27"/>
      <c r="AK26" s="27"/>
    </row>
    <row r="27" spans="1:37" s="3" customFormat="1" ht="15.75" customHeight="1">
      <c r="A27" s="3" t="str">
        <f>基本信息输入表!$K$6&amp;"填表人："&amp;基本信息输入表!$M$14</f>
        <v>被评估单位填表人：徐刚、杨灵芝</v>
      </c>
      <c r="J27" s="3" t="str">
        <f>"评估人员："&amp;基本信息输入表!$Q$14</f>
        <v>评估人员：雍国锋、路育</v>
      </c>
    </row>
    <row r="28" spans="1:37" s="3" customFormat="1" ht="15.75" customHeight="1">
      <c r="A28" s="3" t="str">
        <f>"填表日期："&amp;YEAR(基本信息输入表!$O$14)&amp;"年"&amp;MONTH(基本信息输入表!$O$14)&amp;"月"&amp;DAY(基本信息输入表!$O$14)&amp;"日"</f>
        <v>填表日期：2023年2月1日</v>
      </c>
    </row>
    <row r="29" spans="1:37" ht="15.75" customHeight="1">
      <c r="M29" s="218" t="s">
        <v>461</v>
      </c>
    </row>
  </sheetData>
  <mergeCells count="26">
    <mergeCell ref="AG5:AG6"/>
    <mergeCell ref="AH5:AH6"/>
    <mergeCell ref="AI5:AI6"/>
    <mergeCell ref="AJ5:AJ6"/>
    <mergeCell ref="AK5:AK6"/>
    <mergeCell ref="AH4:AK4"/>
    <mergeCell ref="V5:Z5"/>
    <mergeCell ref="AA5:AB5"/>
    <mergeCell ref="A26:B26"/>
    <mergeCell ref="N5:N6"/>
    <mergeCell ref="O5:O6"/>
    <mergeCell ref="P5:P6"/>
    <mergeCell ref="Q5:Q6"/>
    <mergeCell ref="R5:R6"/>
    <mergeCell ref="S5:S6"/>
    <mergeCell ref="T5:T6"/>
    <mergeCell ref="U5:U6"/>
    <mergeCell ref="AC5:AC6"/>
    <mergeCell ref="AD5:AD6"/>
    <mergeCell ref="AE5:AE6"/>
    <mergeCell ref="AF5:AF6"/>
    <mergeCell ref="A2:L2"/>
    <mergeCell ref="A3:L3"/>
    <mergeCell ref="N4:U4"/>
    <mergeCell ref="V4:AD4"/>
    <mergeCell ref="AE4:AG4"/>
  </mergeCells>
  <phoneticPr fontId="13" type="noConversion"/>
  <dataValidations count="1">
    <dataValidation type="list" allowBlank="1" showInputMessage="1" showErrorMessage="1" sqref="V7:X26" xr:uid="{00000000-0002-0000-0C00-000001000000}">
      <formula1>$A$108:$A$109</formula1>
    </dataValidation>
  </dataValidations>
  <hyperlinks>
    <hyperlink ref="A1" location="索引目录!A1" display="返回索引目录" xr:uid="{00000000-0004-0000-0C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基本信息输入表!$A$121:$A$123</xm:f>
          </x14:formula1>
          <xm:sqref>AA7:AA26</xm:sqref>
        </x14:dataValidation>
        <x14:dataValidation type="list" allowBlank="1" showInputMessage="1" showErrorMessage="1" xr:uid="{00000000-0002-0000-0C00-000002000000}">
          <x14:formula1>
            <xm:f>基本信息输入表!$A$109:$A$110</xm:f>
          </x14:formula1>
          <xm:sqref>N7:S26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7"/>
  <sheetViews>
    <sheetView showGridLines="0" workbookViewId="0">
      <selection activeCell="F8" sqref="F8"/>
    </sheetView>
  </sheetViews>
  <sheetFormatPr defaultColWidth="9" defaultRowHeight="15.75" customHeight="1" outlineLevelCol="1"/>
  <cols>
    <col min="1" max="1" width="7.5" style="168" customWidth="1"/>
    <col min="2" max="2" width="28" style="168" customWidth="1"/>
    <col min="3" max="4" width="18.58203125" style="168" hidden="1" customWidth="1" outlineLevel="1"/>
    <col min="5" max="5" width="18.58203125" style="168" customWidth="1" collapsed="1"/>
    <col min="6" max="7" width="18.58203125" style="168" customWidth="1"/>
    <col min="8" max="8" width="14.25" style="168" customWidth="1"/>
    <col min="9" max="16384" width="9" style="168"/>
  </cols>
  <sheetData>
    <row r="1" spans="1:8" ht="15.75" customHeight="1">
      <c r="A1" s="5" t="s">
        <v>430</v>
      </c>
    </row>
    <row r="2" spans="1:8" s="215" customFormat="1" ht="30" customHeight="1">
      <c r="A2" s="547" t="s">
        <v>636</v>
      </c>
      <c r="B2" s="547"/>
      <c r="C2" s="547"/>
      <c r="D2" s="547"/>
      <c r="E2" s="547"/>
      <c r="F2" s="547"/>
      <c r="G2" s="547"/>
      <c r="H2" s="547"/>
    </row>
    <row r="3" spans="1:8" ht="15.75" customHeight="1">
      <c r="A3" s="548" t="str">
        <f>"评估基准日："&amp;TEXT(基本信息输入表!M7,"yyyy年mm月dd日")</f>
        <v>评估基准日：2022年12月31日</v>
      </c>
      <c r="B3" s="548"/>
      <c r="C3" s="548"/>
      <c r="D3" s="548"/>
      <c r="E3" s="548"/>
      <c r="F3" s="548"/>
      <c r="G3" s="548"/>
      <c r="H3" s="548"/>
    </row>
    <row r="4" spans="1:8" ht="14.15" customHeight="1">
      <c r="A4" s="184"/>
      <c r="B4" s="184"/>
      <c r="C4" s="184"/>
      <c r="D4" s="184"/>
      <c r="E4" s="184"/>
      <c r="F4" s="184"/>
      <c r="G4" s="184"/>
      <c r="H4" s="193" t="s">
        <v>637</v>
      </c>
    </row>
    <row r="5" spans="1:8" ht="15.75" customHeight="1">
      <c r="A5" s="554" t="str">
        <f>基本信息输入表!K6&amp;"："&amp;基本信息输入表!M6</f>
        <v>被评估单位：贵州华能焦化制气股份有限公司</v>
      </c>
      <c r="B5" s="554"/>
      <c r="C5" s="554"/>
      <c r="D5" s="554"/>
      <c r="E5" s="554"/>
      <c r="H5" s="216" t="s">
        <v>464</v>
      </c>
    </row>
    <row r="6" spans="1:8" s="184" customFormat="1" ht="15.75" customHeight="1">
      <c r="A6" s="147" t="s">
        <v>583</v>
      </c>
      <c r="B6" s="147" t="s">
        <v>584</v>
      </c>
      <c r="C6" s="9" t="s">
        <v>435</v>
      </c>
      <c r="D6" s="9" t="s">
        <v>436</v>
      </c>
      <c r="E6" s="147" t="s">
        <v>437</v>
      </c>
      <c r="F6" s="147" t="s">
        <v>438</v>
      </c>
      <c r="G6" s="187" t="s">
        <v>439</v>
      </c>
      <c r="H6" s="147" t="s">
        <v>440</v>
      </c>
    </row>
    <row r="7" spans="1:8" ht="15.75" customHeight="1">
      <c r="A7" s="147" t="s">
        <v>638</v>
      </c>
      <c r="B7" s="147" t="s">
        <v>639</v>
      </c>
      <c r="C7" s="188">
        <f>'3-2-1交易性-股票'!I29</f>
        <v>0</v>
      </c>
      <c r="D7" s="188">
        <f>'3-2-1交易性-股票'!J29</f>
        <v>0</v>
      </c>
      <c r="E7" s="178">
        <f>'3-2-1交易性-股票'!K29</f>
        <v>0</v>
      </c>
      <c r="F7" s="178">
        <f>'3-2-1交易性-股票'!L29</f>
        <v>0</v>
      </c>
      <c r="G7" s="48">
        <f>F7-E7</f>
        <v>0</v>
      </c>
      <c r="H7" s="217" t="str">
        <f>IF(E7=0,"",G7/E7*100)</f>
        <v/>
      </c>
    </row>
    <row r="8" spans="1:8" ht="15.75" customHeight="1">
      <c r="A8" s="147" t="s">
        <v>640</v>
      </c>
      <c r="B8" s="147" t="s">
        <v>641</v>
      </c>
      <c r="C8" s="188">
        <f>'3-2-2交易性-债券'!I28</f>
        <v>0</v>
      </c>
      <c r="D8" s="188">
        <f>'3-2-2交易性-债券'!J28</f>
        <v>0</v>
      </c>
      <c r="E8" s="178">
        <f>'3-2-2交易性-债券'!K28</f>
        <v>0</v>
      </c>
      <c r="F8" s="178">
        <f>'3-2-2交易性-债券'!L28</f>
        <v>0</v>
      </c>
      <c r="G8" s="48">
        <f>F8-E8</f>
        <v>0</v>
      </c>
      <c r="H8" s="217" t="str">
        <f>IF(E8=0,"",G8/E8*100)</f>
        <v/>
      </c>
    </row>
    <row r="9" spans="1:8" ht="15.75" customHeight="1">
      <c r="A9" s="147" t="s">
        <v>642</v>
      </c>
      <c r="B9" s="147" t="s">
        <v>643</v>
      </c>
      <c r="C9" s="188">
        <f>'3-2-3交易性-基金'!I28</f>
        <v>0</v>
      </c>
      <c r="D9" s="188">
        <f>'3-2-3交易性-基金'!J28</f>
        <v>0</v>
      </c>
      <c r="E9" s="178">
        <f>'3-2-3交易性-基金'!K28</f>
        <v>0</v>
      </c>
      <c r="F9" s="178">
        <f>'3-2-3交易性-基金'!L28</f>
        <v>0</v>
      </c>
      <c r="G9" s="48">
        <f>F9-E9</f>
        <v>0</v>
      </c>
      <c r="H9" s="217" t="str">
        <f>IF(E9=0,"",G9/E9*100)</f>
        <v/>
      </c>
    </row>
    <row r="10" spans="1:8" ht="15.75" customHeight="1">
      <c r="A10" s="147" t="s">
        <v>644</v>
      </c>
      <c r="B10" s="147" t="s">
        <v>645</v>
      </c>
      <c r="C10" s="188"/>
      <c r="D10" s="188"/>
      <c r="E10" s="178"/>
      <c r="F10" s="48"/>
      <c r="G10" s="48">
        <f>F10-E10</f>
        <v>0</v>
      </c>
      <c r="H10" s="217" t="str">
        <f>IF(E10=0,"",G10/E10*100)</f>
        <v/>
      </c>
    </row>
    <row r="11" spans="1:8" ht="15.75" customHeight="1">
      <c r="A11" s="147" t="s">
        <v>646</v>
      </c>
      <c r="B11" s="147" t="s">
        <v>647</v>
      </c>
      <c r="C11" s="188"/>
      <c r="D11" s="188"/>
      <c r="E11" s="178"/>
      <c r="F11" s="48"/>
      <c r="G11" s="48">
        <f>F11-E11</f>
        <v>0</v>
      </c>
      <c r="H11" s="217" t="str">
        <f>IF(E11=0,"",G11/E11*100)</f>
        <v/>
      </c>
    </row>
    <row r="12" spans="1:8" ht="15.75" customHeight="1">
      <c r="A12" s="147"/>
      <c r="B12" s="173"/>
      <c r="C12" s="207"/>
      <c r="D12" s="207"/>
      <c r="E12" s="178"/>
      <c r="F12" s="48"/>
      <c r="G12" s="48"/>
      <c r="H12" s="48"/>
    </row>
    <row r="13" spans="1:8" ht="15.75" customHeight="1">
      <c r="A13" s="147"/>
      <c r="B13" s="173"/>
      <c r="C13" s="207"/>
      <c r="D13" s="207"/>
      <c r="E13" s="178"/>
      <c r="F13" s="48"/>
      <c r="G13" s="48"/>
      <c r="H13" s="48"/>
    </row>
    <row r="14" spans="1:8" ht="15.75" customHeight="1">
      <c r="A14" s="147"/>
      <c r="B14" s="173"/>
      <c r="C14" s="207"/>
      <c r="D14" s="207"/>
      <c r="E14" s="178"/>
      <c r="F14" s="48"/>
      <c r="G14" s="48"/>
      <c r="H14" s="48"/>
    </row>
    <row r="15" spans="1:8" ht="15.75" customHeight="1">
      <c r="A15" s="147"/>
      <c r="B15" s="173"/>
      <c r="C15" s="207"/>
      <c r="D15" s="207"/>
      <c r="E15" s="178"/>
      <c r="F15" s="48"/>
      <c r="G15" s="48"/>
      <c r="H15" s="48"/>
    </row>
    <row r="16" spans="1:8" ht="15.75" customHeight="1">
      <c r="A16" s="147"/>
      <c r="B16" s="173"/>
      <c r="C16" s="207"/>
      <c r="D16" s="207"/>
      <c r="E16" s="178"/>
      <c r="F16" s="48"/>
      <c r="G16" s="48"/>
      <c r="H16" s="48"/>
    </row>
    <row r="17" spans="1:9" ht="15.75" customHeight="1">
      <c r="A17" s="147"/>
      <c r="B17" s="173"/>
      <c r="C17" s="207"/>
      <c r="D17" s="207"/>
      <c r="E17" s="178"/>
      <c r="F17" s="48"/>
      <c r="G17" s="48"/>
      <c r="H17" s="48"/>
    </row>
    <row r="18" spans="1:9" ht="15.75" customHeight="1">
      <c r="A18" s="147"/>
      <c r="B18" s="173"/>
      <c r="C18" s="207"/>
      <c r="D18" s="207"/>
      <c r="E18" s="178"/>
      <c r="F18" s="48"/>
      <c r="G18" s="48"/>
      <c r="H18" s="48"/>
    </row>
    <row r="19" spans="1:9" ht="15.75" customHeight="1">
      <c r="A19" s="147"/>
      <c r="B19" s="173"/>
      <c r="C19" s="207"/>
      <c r="D19" s="207"/>
      <c r="E19" s="178"/>
      <c r="F19" s="48"/>
      <c r="G19" s="48"/>
      <c r="H19" s="48"/>
    </row>
    <row r="20" spans="1:9" ht="15.75" customHeight="1">
      <c r="A20" s="147"/>
      <c r="B20" s="173"/>
      <c r="C20" s="207"/>
      <c r="D20" s="207"/>
      <c r="E20" s="178"/>
      <c r="F20" s="48"/>
      <c r="G20" s="48"/>
      <c r="H20" s="48"/>
    </row>
    <row r="21" spans="1:9" ht="15.75" customHeight="1">
      <c r="A21" s="147"/>
      <c r="B21" s="173"/>
      <c r="C21" s="207"/>
      <c r="D21" s="207"/>
      <c r="E21" s="178"/>
      <c r="F21" s="48"/>
      <c r="G21" s="48"/>
      <c r="H21" s="48"/>
    </row>
    <row r="22" spans="1:9" ht="15.75" customHeight="1">
      <c r="A22" s="147"/>
      <c r="B22" s="173"/>
      <c r="C22" s="207"/>
      <c r="D22" s="207"/>
      <c r="E22" s="178"/>
      <c r="F22" s="48"/>
      <c r="G22" s="48"/>
      <c r="H22" s="48"/>
    </row>
    <row r="23" spans="1:9" ht="15.75" customHeight="1">
      <c r="A23" s="147"/>
      <c r="B23" s="173"/>
      <c r="C23" s="207"/>
      <c r="D23" s="207"/>
      <c r="E23" s="178"/>
      <c r="F23" s="48"/>
      <c r="G23" s="48"/>
      <c r="H23" s="48"/>
    </row>
    <row r="24" spans="1:9" ht="15.75" customHeight="1">
      <c r="A24" s="147"/>
      <c r="B24" s="173"/>
      <c r="C24" s="207"/>
      <c r="D24" s="207"/>
      <c r="E24" s="178"/>
      <c r="F24" s="48"/>
      <c r="G24" s="48"/>
      <c r="H24" s="48"/>
    </row>
    <row r="25" spans="1:9" ht="15.75" customHeight="1">
      <c r="A25" s="550" t="s">
        <v>648</v>
      </c>
      <c r="B25" s="551"/>
      <c r="C25" s="178">
        <f>SUM(C7:C24)</f>
        <v>0</v>
      </c>
      <c r="D25" s="178">
        <f>SUM(D7:D24)</f>
        <v>0</v>
      </c>
      <c r="E25" s="178">
        <f>SUM(E7:E24)</f>
        <v>0</v>
      </c>
      <c r="F25" s="178">
        <f>SUM(F7:F24)</f>
        <v>0</v>
      </c>
      <c r="G25" s="48">
        <f>F25-E25</f>
        <v>0</v>
      </c>
      <c r="H25" s="217" t="str">
        <f>IF(E25=0,"",G25/E25*100)</f>
        <v/>
      </c>
    </row>
    <row r="26" spans="1:9" s="3" customFormat="1" ht="15.75" customHeight="1">
      <c r="F26" s="3" t="str">
        <f>"评估人员："&amp;基本信息输入表!$Q$15</f>
        <v>评估人员：雍国锋、路育</v>
      </c>
    </row>
    <row r="27" spans="1:9" s="3" customFormat="1" ht="15.75" customHeight="1">
      <c r="I27" s="23" t="s">
        <v>461</v>
      </c>
    </row>
  </sheetData>
  <mergeCells count="4">
    <mergeCell ref="A2:H2"/>
    <mergeCell ref="A3:H3"/>
    <mergeCell ref="A5:E5"/>
    <mergeCell ref="A25:B25"/>
  </mergeCells>
  <phoneticPr fontId="13" type="noConversion"/>
  <hyperlinks>
    <hyperlink ref="A1" location="索引目录!A1" display="返回索引目录" xr:uid="{00000000-0004-0000-0D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X32"/>
  <sheetViews>
    <sheetView showGridLines="0" workbookViewId="0">
      <selection activeCell="F8" sqref="F8"/>
    </sheetView>
  </sheetViews>
  <sheetFormatPr defaultColWidth="9" defaultRowHeight="15.75" customHeight="1" outlineLevelCol="2"/>
  <cols>
    <col min="1" max="1" width="5.75" style="3" customWidth="1"/>
    <col min="2" max="2" width="15.08203125" style="3" customWidth="1"/>
    <col min="3" max="4" width="9" style="3"/>
    <col min="5" max="5" width="7.25" style="3" customWidth="1"/>
    <col min="6" max="6" width="7.75" style="3" customWidth="1"/>
    <col min="7" max="7" width="8.08203125" style="3" customWidth="1"/>
    <col min="8" max="8" width="18.25" style="3" customWidth="1"/>
    <col min="9" max="10" width="15.58203125" style="3" hidden="1" customWidth="1" outlineLevel="1"/>
    <col min="11" max="11" width="15.58203125" style="3" customWidth="1" collapsed="1"/>
    <col min="12" max="12" width="15.58203125" style="3" customWidth="1"/>
    <col min="13" max="13" width="8.5" style="3" customWidth="1"/>
    <col min="14" max="15" width="9" style="3"/>
    <col min="16" max="20" width="5.58203125" style="4" customWidth="1" outlineLevel="1"/>
    <col min="21" max="21" width="14.75" style="4" customWidth="1" outlineLevel="1"/>
    <col min="22" max="22" width="13.58203125" style="4" customWidth="1"/>
    <col min="23" max="26" width="5.58203125" style="4" customWidth="1" outlineLevel="1"/>
    <col min="27" max="28" width="7.25" style="4" customWidth="1" outlineLevel="1"/>
    <col min="29" max="29" width="5.58203125" style="4" customWidth="1" outlineLevel="1"/>
    <col min="30" max="33" width="8.58203125" style="4" customWidth="1" outlineLevel="1"/>
    <col min="34" max="34" width="14.58203125" style="4" customWidth="1" outlineLevel="1"/>
    <col min="35" max="35" width="13.58203125" style="4" customWidth="1"/>
    <col min="36" max="37" width="8.58203125" style="4" customWidth="1" outlineLevel="2"/>
    <col min="38" max="38" width="11.25" style="4" customWidth="1" outlineLevel="2"/>
    <col min="39" max="44" width="8.58203125" style="4" customWidth="1" outlineLevel="2"/>
    <col min="45" max="45" width="8.58203125" style="4" customWidth="1" outlineLevel="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649</v>
      </c>
      <c r="B2" s="519"/>
      <c r="C2" s="519"/>
      <c r="D2" s="519"/>
      <c r="E2" s="519"/>
      <c r="F2" s="519"/>
      <c r="G2" s="519"/>
      <c r="H2" s="519"/>
      <c r="I2" s="519"/>
      <c r="J2" s="519"/>
      <c r="K2" s="519"/>
      <c r="L2" s="519"/>
      <c r="M2" s="519"/>
      <c r="N2" s="5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row>
    <row r="4" spans="1:50" ht="14.15" customHeight="1">
      <c r="A4" s="2"/>
      <c r="B4" s="2"/>
      <c r="C4" s="2"/>
      <c r="D4" s="2"/>
      <c r="E4" s="2"/>
      <c r="F4" s="2"/>
      <c r="G4" s="2"/>
      <c r="H4" s="2"/>
      <c r="I4" s="2"/>
      <c r="J4" s="2"/>
      <c r="K4" s="2"/>
      <c r="L4" s="2"/>
      <c r="M4" s="524" t="s">
        <v>650</v>
      </c>
      <c r="N4" s="524"/>
      <c r="P4" s="531" t="s">
        <v>595</v>
      </c>
      <c r="Q4" s="531"/>
      <c r="R4" s="531"/>
      <c r="S4" s="531"/>
      <c r="T4" s="531"/>
      <c r="U4" s="531"/>
      <c r="V4" s="531"/>
      <c r="W4" s="532" t="s">
        <v>596</v>
      </c>
      <c r="X4" s="533"/>
      <c r="Y4" s="533"/>
      <c r="Z4" s="533"/>
      <c r="AA4" s="533"/>
      <c r="AB4" s="533"/>
      <c r="AC4" s="533"/>
      <c r="AD4" s="533"/>
      <c r="AE4" s="533"/>
      <c r="AF4" s="533"/>
      <c r="AG4" s="533"/>
      <c r="AH4" s="533"/>
      <c r="AI4" s="534"/>
      <c r="AJ4" s="535" t="s">
        <v>597</v>
      </c>
      <c r="AK4" s="536"/>
      <c r="AL4" s="536"/>
      <c r="AM4" s="536"/>
      <c r="AN4" s="536"/>
      <c r="AO4" s="536"/>
      <c r="AP4" s="536"/>
      <c r="AQ4" s="536"/>
      <c r="AR4" s="536"/>
      <c r="AS4" s="536"/>
      <c r="AT4" s="537"/>
      <c r="AU4" s="538" t="s">
        <v>598</v>
      </c>
      <c r="AV4" s="538"/>
      <c r="AW4" s="538"/>
      <c r="AX4" s="538"/>
    </row>
    <row r="5" spans="1:50" ht="15.75" customHeight="1">
      <c r="A5" s="3" t="str">
        <f>基本信息输入表!K6&amp;"："&amp;基本信息输入表!M6</f>
        <v>被评估单位：贵州华能焦化制气股份有限公司</v>
      </c>
      <c r="M5" s="525" t="s">
        <v>464</v>
      </c>
      <c r="N5" s="525"/>
      <c r="P5" s="531" t="s">
        <v>599</v>
      </c>
      <c r="Q5" s="531" t="s">
        <v>651</v>
      </c>
      <c r="R5" s="531" t="s">
        <v>652</v>
      </c>
      <c r="S5" s="542" t="s">
        <v>627</v>
      </c>
      <c r="T5" s="542" t="s">
        <v>601</v>
      </c>
      <c r="U5" s="531" t="s">
        <v>602</v>
      </c>
      <c r="V5" s="531"/>
      <c r="W5" s="532" t="s">
        <v>603</v>
      </c>
      <c r="X5" s="533"/>
      <c r="Y5" s="533"/>
      <c r="Z5" s="533"/>
      <c r="AA5" s="533"/>
      <c r="AB5" s="533"/>
      <c r="AC5" s="534"/>
      <c r="AD5" s="538" t="s">
        <v>604</v>
      </c>
      <c r="AE5" s="538"/>
      <c r="AF5" s="538" t="s">
        <v>653</v>
      </c>
      <c r="AG5" s="538"/>
      <c r="AH5" s="538" t="s">
        <v>605</v>
      </c>
      <c r="AI5" s="543"/>
      <c r="AJ5" s="531" t="s">
        <v>606</v>
      </c>
      <c r="AK5" s="531" t="s">
        <v>654</v>
      </c>
      <c r="AL5" s="531"/>
      <c r="AM5" s="555" t="s">
        <v>655</v>
      </c>
      <c r="AN5" s="556"/>
      <c r="AO5" s="556"/>
      <c r="AP5" s="556"/>
      <c r="AQ5" s="556"/>
      <c r="AR5" s="557"/>
      <c r="AS5" s="531" t="s">
        <v>438</v>
      </c>
      <c r="AT5" s="558"/>
      <c r="AU5" s="543" t="s">
        <v>607</v>
      </c>
      <c r="AV5" s="543" t="s">
        <v>608</v>
      </c>
      <c r="AW5" s="538" t="s">
        <v>609</v>
      </c>
      <c r="AX5" s="543"/>
    </row>
    <row r="6" spans="1:50" s="2" customFormat="1" ht="15.75" customHeight="1">
      <c r="A6" s="8" t="s">
        <v>465</v>
      </c>
      <c r="B6" s="8" t="s">
        <v>656</v>
      </c>
      <c r="C6" s="8" t="s">
        <v>657</v>
      </c>
      <c r="D6" s="8" t="s">
        <v>658</v>
      </c>
      <c r="E6" s="8" t="s">
        <v>659</v>
      </c>
      <c r="F6" s="8" t="s">
        <v>660</v>
      </c>
      <c r="G6" s="8" t="s">
        <v>661</v>
      </c>
      <c r="H6" s="8" t="s">
        <v>662</v>
      </c>
      <c r="I6" s="9" t="s">
        <v>435</v>
      </c>
      <c r="J6" s="9" t="s">
        <v>436</v>
      </c>
      <c r="K6" s="8" t="s">
        <v>437</v>
      </c>
      <c r="L6" s="8" t="s">
        <v>438</v>
      </c>
      <c r="M6" s="8" t="s">
        <v>440</v>
      </c>
      <c r="N6" s="8" t="s">
        <v>585</v>
      </c>
      <c r="P6" s="531"/>
      <c r="Q6" s="531"/>
      <c r="R6" s="531"/>
      <c r="S6" s="531"/>
      <c r="T6" s="531"/>
      <c r="U6" s="531"/>
      <c r="V6" s="531"/>
      <c r="W6" s="26" t="s">
        <v>614</v>
      </c>
      <c r="X6" s="40" t="s">
        <v>663</v>
      </c>
      <c r="Y6" s="26" t="s">
        <v>630</v>
      </c>
      <c r="Z6" s="26" t="s">
        <v>615</v>
      </c>
      <c r="AA6" s="26" t="s">
        <v>664</v>
      </c>
      <c r="AB6" s="26" t="s">
        <v>617</v>
      </c>
      <c r="AC6" s="24" t="s">
        <v>618</v>
      </c>
      <c r="AD6" s="26" t="s">
        <v>619</v>
      </c>
      <c r="AE6" s="26" t="s">
        <v>620</v>
      </c>
      <c r="AF6" s="26" t="s">
        <v>619</v>
      </c>
      <c r="AG6" s="26" t="s">
        <v>665</v>
      </c>
      <c r="AH6" s="538"/>
      <c r="AI6" s="544"/>
      <c r="AJ6" s="531"/>
      <c r="AK6" s="19" t="s">
        <v>666</v>
      </c>
      <c r="AL6" s="19" t="s">
        <v>667</v>
      </c>
      <c r="AM6" s="49" t="s">
        <v>668</v>
      </c>
      <c r="AN6" s="49" t="s">
        <v>669</v>
      </c>
      <c r="AO6" s="49" t="s">
        <v>670</v>
      </c>
      <c r="AP6" s="19"/>
      <c r="AQ6" s="19"/>
      <c r="AR6" s="19"/>
      <c r="AS6" s="531"/>
      <c r="AT6" s="559"/>
      <c r="AU6" s="544"/>
      <c r="AV6" s="544"/>
      <c r="AW6" s="538"/>
      <c r="AX6" s="544"/>
    </row>
    <row r="7" spans="1:50" ht="15.75" customHeight="1">
      <c r="A7" s="47" t="str">
        <f>IF(C7="","",ROW()-6)</f>
        <v/>
      </c>
      <c r="B7" s="12"/>
      <c r="C7" s="8"/>
      <c r="D7" s="8"/>
      <c r="E7" s="8"/>
      <c r="F7" s="15"/>
      <c r="G7" s="8"/>
      <c r="H7" s="15"/>
      <c r="I7" s="48"/>
      <c r="J7" s="15"/>
      <c r="K7" s="213">
        <f t="shared" ref="K7:K9" si="0">I7+J7</f>
        <v>0</v>
      </c>
      <c r="L7" s="15"/>
      <c r="M7" s="15" t="str">
        <f>IF(K7=0,"",(L7-K7)/K7*100)</f>
        <v/>
      </c>
      <c r="N7" s="21"/>
      <c r="P7" s="22"/>
      <c r="Q7" s="22"/>
      <c r="R7" s="22"/>
      <c r="S7" s="22"/>
      <c r="T7" s="22"/>
      <c r="U7" s="22"/>
      <c r="V7" s="22"/>
      <c r="W7" s="22"/>
      <c r="X7" s="22"/>
      <c r="Y7" s="22"/>
      <c r="Z7" s="22"/>
      <c r="AA7" s="22"/>
      <c r="AB7" s="27"/>
      <c r="AC7" s="27"/>
      <c r="AD7" s="22"/>
      <c r="AE7" s="27"/>
      <c r="AF7" s="27"/>
      <c r="AG7" s="27"/>
      <c r="AH7" s="27"/>
      <c r="AI7" s="27"/>
      <c r="AJ7" s="27"/>
      <c r="AK7" s="27" t="s">
        <v>203</v>
      </c>
      <c r="AL7" s="27"/>
      <c r="AM7" s="27"/>
      <c r="AN7" s="27"/>
      <c r="AO7" s="27"/>
      <c r="AP7" s="27"/>
      <c r="AQ7" s="27"/>
      <c r="AR7" s="27"/>
      <c r="AS7" s="27"/>
      <c r="AT7" s="27"/>
      <c r="AU7" s="30" t="str">
        <f t="shared" ref="AU7:AU29" si="1">IFERROR((AS7-K7)/K7*100,"")</f>
        <v/>
      </c>
      <c r="AV7" s="27"/>
      <c r="AW7" s="27"/>
      <c r="AX7" s="27"/>
    </row>
    <row r="8" spans="1:50" ht="15.75" customHeight="1">
      <c r="A8" s="47" t="str">
        <f t="shared" ref="A8:A28" si="2">IF(C8="","",ROW()-6)</f>
        <v/>
      </c>
      <c r="B8" s="12"/>
      <c r="C8" s="8"/>
      <c r="D8" s="8"/>
      <c r="E8" s="8"/>
      <c r="F8" s="15" t="s">
        <v>671</v>
      </c>
      <c r="G8" s="8"/>
      <c r="H8" s="15"/>
      <c r="I8" s="48"/>
      <c r="J8" s="15"/>
      <c r="K8" s="213">
        <f t="shared" si="0"/>
        <v>0</v>
      </c>
      <c r="L8" s="15"/>
      <c r="M8" s="15" t="str">
        <f t="shared" ref="M8:M29" si="3">IF(K8=0,"",(L8-K8)/K8*100)</f>
        <v/>
      </c>
      <c r="N8" s="21"/>
      <c r="P8" s="22"/>
      <c r="Q8" s="22"/>
      <c r="R8" s="22"/>
      <c r="S8" s="22"/>
      <c r="T8" s="22"/>
      <c r="U8" s="22"/>
      <c r="V8" s="22"/>
      <c r="W8" s="22"/>
      <c r="X8" s="22"/>
      <c r="Y8" s="22"/>
      <c r="Z8" s="22"/>
      <c r="AA8" s="22"/>
      <c r="AB8" s="28"/>
      <c r="AC8" s="27"/>
      <c r="AD8" s="22"/>
      <c r="AE8" s="27"/>
      <c r="AF8" s="27"/>
      <c r="AG8" s="27"/>
      <c r="AH8" s="27"/>
      <c r="AI8" s="27"/>
      <c r="AJ8" s="27"/>
      <c r="AK8" s="27"/>
      <c r="AL8" s="27"/>
      <c r="AM8" s="27"/>
      <c r="AN8" s="27"/>
      <c r="AO8" s="27"/>
      <c r="AP8" s="27"/>
      <c r="AQ8" s="27"/>
      <c r="AR8" s="27"/>
      <c r="AS8" s="27"/>
      <c r="AT8" s="27"/>
      <c r="AU8" s="30" t="str">
        <f t="shared" si="1"/>
        <v/>
      </c>
      <c r="AV8" s="27"/>
      <c r="AW8" s="27"/>
      <c r="AX8" s="27"/>
    </row>
    <row r="9" spans="1:50" ht="15.75" customHeight="1">
      <c r="A9" s="47" t="str">
        <f t="shared" si="2"/>
        <v/>
      </c>
      <c r="B9" s="12"/>
      <c r="C9" s="8"/>
      <c r="D9" s="8"/>
      <c r="E9" s="8"/>
      <c r="F9" s="15"/>
      <c r="G9" s="8"/>
      <c r="H9" s="15"/>
      <c r="I9" s="48"/>
      <c r="J9" s="15"/>
      <c r="K9" s="213">
        <f t="shared" si="0"/>
        <v>0</v>
      </c>
      <c r="L9" s="15"/>
      <c r="M9" s="15" t="str">
        <f t="shared" si="3"/>
        <v/>
      </c>
      <c r="N9" s="21"/>
      <c r="P9" s="22"/>
      <c r="Q9" s="22"/>
      <c r="R9" s="22"/>
      <c r="S9" s="22"/>
      <c r="T9" s="22"/>
      <c r="U9" s="22"/>
      <c r="V9" s="22"/>
      <c r="W9" s="22"/>
      <c r="X9" s="22"/>
      <c r="Y9" s="22"/>
      <c r="Z9" s="22"/>
      <c r="AA9" s="22"/>
      <c r="AB9" s="28"/>
      <c r="AC9" s="27"/>
      <c r="AD9" s="22"/>
      <c r="AE9" s="27"/>
      <c r="AF9" s="27"/>
      <c r="AG9" s="27"/>
      <c r="AH9" s="27"/>
      <c r="AI9" s="27"/>
      <c r="AJ9" s="27"/>
      <c r="AK9" s="27"/>
      <c r="AL9" s="27"/>
      <c r="AM9" s="27"/>
      <c r="AN9" s="27"/>
      <c r="AO9" s="27"/>
      <c r="AP9" s="27"/>
      <c r="AQ9" s="27"/>
      <c r="AR9" s="27"/>
      <c r="AS9" s="27"/>
      <c r="AT9" s="27"/>
      <c r="AU9" s="30" t="str">
        <f t="shared" si="1"/>
        <v/>
      </c>
      <c r="AV9" s="27"/>
      <c r="AW9" s="27"/>
      <c r="AX9" s="27"/>
    </row>
    <row r="10" spans="1:50" ht="15.75" customHeight="1">
      <c r="A10" s="47" t="str">
        <f t="shared" si="2"/>
        <v/>
      </c>
      <c r="B10" s="12"/>
      <c r="C10" s="8"/>
      <c r="D10" s="8"/>
      <c r="E10" s="8"/>
      <c r="F10" s="15"/>
      <c r="G10" s="8"/>
      <c r="H10" s="15"/>
      <c r="I10" s="48"/>
      <c r="J10" s="15"/>
      <c r="K10" s="213">
        <f t="shared" ref="K10:K28" si="4">I10+J10</f>
        <v>0</v>
      </c>
      <c r="L10" s="15"/>
      <c r="M10" s="15" t="str">
        <f t="shared" si="3"/>
        <v/>
      </c>
      <c r="N10" s="21"/>
      <c r="P10" s="22"/>
      <c r="Q10" s="22"/>
      <c r="R10" s="22"/>
      <c r="S10" s="22"/>
      <c r="T10" s="22"/>
      <c r="U10" s="22"/>
      <c r="V10" s="22"/>
      <c r="W10" s="22"/>
      <c r="X10" s="22"/>
      <c r="Y10" s="22"/>
      <c r="Z10" s="22"/>
      <c r="AA10" s="22"/>
      <c r="AB10" s="28"/>
      <c r="AC10" s="27"/>
      <c r="AD10" s="22"/>
      <c r="AE10" s="27"/>
      <c r="AF10" s="27"/>
      <c r="AG10" s="27"/>
      <c r="AH10" s="27"/>
      <c r="AI10" s="27"/>
      <c r="AJ10" s="27"/>
      <c r="AK10" s="27"/>
      <c r="AL10" s="27"/>
      <c r="AM10" s="27"/>
      <c r="AN10" s="27"/>
      <c r="AO10" s="27"/>
      <c r="AP10" s="27"/>
      <c r="AQ10" s="27"/>
      <c r="AR10" s="27"/>
      <c r="AS10" s="27"/>
      <c r="AT10" s="27"/>
      <c r="AU10" s="30" t="str">
        <f t="shared" si="1"/>
        <v/>
      </c>
      <c r="AV10" s="27"/>
      <c r="AW10" s="27"/>
      <c r="AX10" s="27"/>
    </row>
    <row r="11" spans="1:50" ht="15.75" customHeight="1">
      <c r="A11" s="47" t="str">
        <f t="shared" si="2"/>
        <v/>
      </c>
      <c r="B11" s="12"/>
      <c r="C11" s="8"/>
      <c r="D11" s="8"/>
      <c r="E11" s="8"/>
      <c r="F11" s="15"/>
      <c r="G11" s="8"/>
      <c r="H11" s="15"/>
      <c r="I11" s="48"/>
      <c r="J11" s="15"/>
      <c r="K11" s="213">
        <f t="shared" si="4"/>
        <v>0</v>
      </c>
      <c r="L11" s="15"/>
      <c r="M11" s="15" t="str">
        <f t="shared" si="3"/>
        <v/>
      </c>
      <c r="N11" s="21"/>
      <c r="P11" s="22"/>
      <c r="Q11" s="22"/>
      <c r="R11" s="22"/>
      <c r="S11" s="22"/>
      <c r="T11" s="22"/>
      <c r="U11" s="22"/>
      <c r="V11" s="22"/>
      <c r="W11" s="22"/>
      <c r="X11" s="22"/>
      <c r="Y11" s="22"/>
      <c r="Z11" s="22"/>
      <c r="AA11" s="22"/>
      <c r="AB11" s="28"/>
      <c r="AC11" s="27"/>
      <c r="AD11" s="22"/>
      <c r="AE11" s="27"/>
      <c r="AF11" s="27"/>
      <c r="AG11" s="27"/>
      <c r="AH11" s="27"/>
      <c r="AI11" s="27"/>
      <c r="AJ11" s="27"/>
      <c r="AK11" s="27"/>
      <c r="AL11" s="27"/>
      <c r="AM11" s="27"/>
      <c r="AN11" s="27"/>
      <c r="AO11" s="27"/>
      <c r="AP11" s="27"/>
      <c r="AQ11" s="27"/>
      <c r="AR11" s="27"/>
      <c r="AS11" s="27"/>
      <c r="AT11" s="27"/>
      <c r="AU11" s="30" t="str">
        <f t="shared" si="1"/>
        <v/>
      </c>
      <c r="AV11" s="27"/>
      <c r="AW11" s="27"/>
      <c r="AX11" s="27"/>
    </row>
    <row r="12" spans="1:50" ht="15.75" customHeight="1">
      <c r="A12" s="47" t="str">
        <f t="shared" si="2"/>
        <v/>
      </c>
      <c r="B12" s="12"/>
      <c r="C12" s="8"/>
      <c r="D12" s="8"/>
      <c r="E12" s="8"/>
      <c r="F12" s="15"/>
      <c r="G12" s="8"/>
      <c r="H12" s="15"/>
      <c r="I12" s="48"/>
      <c r="J12" s="15"/>
      <c r="K12" s="213">
        <f t="shared" si="4"/>
        <v>0</v>
      </c>
      <c r="L12" s="15"/>
      <c r="M12" s="15" t="str">
        <f t="shared" si="3"/>
        <v/>
      </c>
      <c r="N12" s="21"/>
      <c r="P12" s="22"/>
      <c r="Q12" s="22"/>
      <c r="R12" s="22"/>
      <c r="S12" s="22"/>
      <c r="T12" s="22"/>
      <c r="U12" s="22"/>
      <c r="V12" s="22"/>
      <c r="W12" s="22"/>
      <c r="X12" s="22"/>
      <c r="Y12" s="22"/>
      <c r="Z12" s="22"/>
      <c r="AA12" s="22"/>
      <c r="AB12" s="28"/>
      <c r="AC12" s="27"/>
      <c r="AD12" s="22"/>
      <c r="AE12" s="27"/>
      <c r="AF12" s="27"/>
      <c r="AG12" s="27"/>
      <c r="AH12" s="27"/>
      <c r="AI12" s="27"/>
      <c r="AJ12" s="27"/>
      <c r="AK12" s="27"/>
      <c r="AL12" s="27"/>
      <c r="AM12" s="27"/>
      <c r="AN12" s="27"/>
      <c r="AO12" s="27"/>
      <c r="AP12" s="27"/>
      <c r="AQ12" s="27"/>
      <c r="AR12" s="27"/>
      <c r="AS12" s="27"/>
      <c r="AT12" s="27"/>
      <c r="AU12" s="30" t="str">
        <f t="shared" si="1"/>
        <v/>
      </c>
      <c r="AV12" s="27"/>
      <c r="AW12" s="27"/>
      <c r="AX12" s="27"/>
    </row>
    <row r="13" spans="1:50" ht="15.75" customHeight="1">
      <c r="A13" s="47" t="str">
        <f t="shared" si="2"/>
        <v/>
      </c>
      <c r="B13" s="12"/>
      <c r="C13" s="8"/>
      <c r="D13" s="8"/>
      <c r="E13" s="8"/>
      <c r="F13" s="15"/>
      <c r="G13" s="8"/>
      <c r="H13" s="15"/>
      <c r="I13" s="48"/>
      <c r="J13" s="15"/>
      <c r="K13" s="213">
        <f t="shared" si="4"/>
        <v>0</v>
      </c>
      <c r="L13" s="15"/>
      <c r="M13" s="15" t="str">
        <f t="shared" si="3"/>
        <v/>
      </c>
      <c r="N13" s="21"/>
      <c r="P13" s="22"/>
      <c r="Q13" s="22"/>
      <c r="R13" s="22"/>
      <c r="S13" s="22"/>
      <c r="T13" s="22"/>
      <c r="U13" s="22"/>
      <c r="V13" s="22"/>
      <c r="W13" s="22"/>
      <c r="X13" s="22"/>
      <c r="Y13" s="22"/>
      <c r="Z13" s="22"/>
      <c r="AA13" s="22"/>
      <c r="AB13" s="28"/>
      <c r="AC13" s="27"/>
      <c r="AD13" s="22"/>
      <c r="AE13" s="27"/>
      <c r="AF13" s="27"/>
      <c r="AG13" s="27"/>
      <c r="AH13" s="27"/>
      <c r="AI13" s="27"/>
      <c r="AJ13" s="27"/>
      <c r="AK13" s="27"/>
      <c r="AL13" s="27"/>
      <c r="AM13" s="27"/>
      <c r="AN13" s="27"/>
      <c r="AO13" s="27"/>
      <c r="AP13" s="27"/>
      <c r="AQ13" s="27"/>
      <c r="AR13" s="27"/>
      <c r="AS13" s="27"/>
      <c r="AT13" s="27"/>
      <c r="AU13" s="30" t="str">
        <f t="shared" si="1"/>
        <v/>
      </c>
      <c r="AV13" s="27"/>
      <c r="AW13" s="27"/>
      <c r="AX13" s="27"/>
    </row>
    <row r="14" spans="1:50" ht="15.75" customHeight="1">
      <c r="A14" s="47" t="str">
        <f t="shared" si="2"/>
        <v/>
      </c>
      <c r="B14" s="12"/>
      <c r="C14" s="8"/>
      <c r="D14" s="8"/>
      <c r="E14" s="8"/>
      <c r="F14" s="15"/>
      <c r="G14" s="8"/>
      <c r="H14" s="15"/>
      <c r="I14" s="48"/>
      <c r="J14" s="15"/>
      <c r="K14" s="213">
        <f t="shared" si="4"/>
        <v>0</v>
      </c>
      <c r="L14" s="15"/>
      <c r="M14" s="15" t="str">
        <f t="shared" si="3"/>
        <v/>
      </c>
      <c r="N14" s="21"/>
      <c r="P14" s="22"/>
      <c r="Q14" s="22"/>
      <c r="R14" s="22"/>
      <c r="S14" s="22"/>
      <c r="T14" s="22"/>
      <c r="U14" s="22"/>
      <c r="V14" s="22"/>
      <c r="W14" s="22"/>
      <c r="X14" s="22"/>
      <c r="Y14" s="22"/>
      <c r="Z14" s="22"/>
      <c r="AA14" s="22"/>
      <c r="AB14" s="28"/>
      <c r="AC14" s="27"/>
      <c r="AD14" s="22"/>
      <c r="AE14" s="27"/>
      <c r="AF14" s="27"/>
      <c r="AG14" s="27"/>
      <c r="AH14" s="27"/>
      <c r="AI14" s="27"/>
      <c r="AJ14" s="27"/>
      <c r="AK14" s="27"/>
      <c r="AL14" s="27"/>
      <c r="AM14" s="27"/>
      <c r="AN14" s="27"/>
      <c r="AO14" s="27"/>
      <c r="AP14" s="27"/>
      <c r="AQ14" s="27"/>
      <c r="AR14" s="27"/>
      <c r="AS14" s="27"/>
      <c r="AT14" s="27"/>
      <c r="AU14" s="30" t="str">
        <f t="shared" si="1"/>
        <v/>
      </c>
      <c r="AV14" s="27"/>
      <c r="AW14" s="27"/>
      <c r="AX14" s="27"/>
    </row>
    <row r="15" spans="1:50" ht="15.75" customHeight="1">
      <c r="A15" s="47" t="str">
        <f t="shared" si="2"/>
        <v/>
      </c>
      <c r="B15" s="12"/>
      <c r="C15" s="8"/>
      <c r="D15" s="8"/>
      <c r="E15" s="8"/>
      <c r="F15" s="15"/>
      <c r="G15" s="8"/>
      <c r="H15" s="15"/>
      <c r="I15" s="48"/>
      <c r="J15" s="15"/>
      <c r="K15" s="213">
        <f t="shared" si="4"/>
        <v>0</v>
      </c>
      <c r="L15" s="15"/>
      <c r="M15" s="15" t="str">
        <f t="shared" si="3"/>
        <v/>
      </c>
      <c r="N15" s="21"/>
      <c r="P15" s="22"/>
      <c r="Q15" s="22"/>
      <c r="R15" s="22"/>
      <c r="S15" s="22"/>
      <c r="T15" s="22"/>
      <c r="U15" s="22"/>
      <c r="V15" s="22"/>
      <c r="W15" s="22"/>
      <c r="X15" s="22"/>
      <c r="Y15" s="22"/>
      <c r="Z15" s="22"/>
      <c r="AA15" s="22"/>
      <c r="AB15" s="28"/>
      <c r="AC15" s="27"/>
      <c r="AD15" s="22"/>
      <c r="AE15" s="27"/>
      <c r="AF15" s="27"/>
      <c r="AG15" s="27"/>
      <c r="AH15" s="27"/>
      <c r="AI15" s="27"/>
      <c r="AJ15" s="27"/>
      <c r="AK15" s="27"/>
      <c r="AL15" s="27"/>
      <c r="AM15" s="27"/>
      <c r="AN15" s="27"/>
      <c r="AO15" s="27"/>
      <c r="AP15" s="27"/>
      <c r="AQ15" s="27"/>
      <c r="AR15" s="27"/>
      <c r="AS15" s="27"/>
      <c r="AT15" s="27"/>
      <c r="AU15" s="30" t="str">
        <f t="shared" si="1"/>
        <v/>
      </c>
      <c r="AV15" s="27"/>
      <c r="AW15" s="27"/>
      <c r="AX15" s="27"/>
    </row>
    <row r="16" spans="1:50" ht="15.75" customHeight="1">
      <c r="A16" s="47" t="str">
        <f t="shared" si="2"/>
        <v/>
      </c>
      <c r="B16" s="12"/>
      <c r="C16" s="8"/>
      <c r="D16" s="8"/>
      <c r="E16" s="8"/>
      <c r="F16" s="15"/>
      <c r="G16" s="8"/>
      <c r="H16" s="15"/>
      <c r="I16" s="48"/>
      <c r="J16" s="15"/>
      <c r="K16" s="213">
        <f t="shared" si="4"/>
        <v>0</v>
      </c>
      <c r="L16" s="15"/>
      <c r="M16" s="15" t="str">
        <f t="shared" si="3"/>
        <v/>
      </c>
      <c r="N16" s="21"/>
      <c r="P16" s="22"/>
      <c r="Q16" s="22"/>
      <c r="R16" s="22"/>
      <c r="S16" s="22"/>
      <c r="T16" s="22"/>
      <c r="U16" s="22"/>
      <c r="V16" s="22"/>
      <c r="W16" s="22"/>
      <c r="X16" s="22"/>
      <c r="Y16" s="22"/>
      <c r="Z16" s="22"/>
      <c r="AA16" s="22"/>
      <c r="AB16" s="28"/>
      <c r="AC16" s="27"/>
      <c r="AD16" s="22"/>
      <c r="AE16" s="27"/>
      <c r="AF16" s="27"/>
      <c r="AG16" s="27"/>
      <c r="AH16" s="27"/>
      <c r="AI16" s="27"/>
      <c r="AJ16" s="27"/>
      <c r="AK16" s="27"/>
      <c r="AL16" s="27"/>
      <c r="AM16" s="27"/>
      <c r="AN16" s="27"/>
      <c r="AO16" s="27"/>
      <c r="AP16" s="27"/>
      <c r="AQ16" s="27"/>
      <c r="AR16" s="27"/>
      <c r="AS16" s="27"/>
      <c r="AT16" s="27"/>
      <c r="AU16" s="30" t="str">
        <f t="shared" si="1"/>
        <v/>
      </c>
      <c r="AV16" s="27"/>
      <c r="AW16" s="27"/>
      <c r="AX16" s="27"/>
    </row>
    <row r="17" spans="1:50" ht="15.75" customHeight="1">
      <c r="A17" s="47"/>
      <c r="B17" s="12"/>
      <c r="C17" s="8"/>
      <c r="D17" s="8"/>
      <c r="E17" s="8"/>
      <c r="F17" s="15"/>
      <c r="G17" s="8"/>
      <c r="H17" s="15"/>
      <c r="I17" s="48"/>
      <c r="J17" s="15"/>
      <c r="K17" s="213">
        <f t="shared" ref="K17:K19" si="5">I17+J17</f>
        <v>0</v>
      </c>
      <c r="L17" s="15"/>
      <c r="M17" s="15" t="str">
        <f t="shared" ref="M17:M19" si="6">IF(K17=0,"",(L17-K17)/K17*100)</f>
        <v/>
      </c>
      <c r="N17" s="21"/>
      <c r="P17" s="22"/>
      <c r="Q17" s="22"/>
      <c r="R17" s="22"/>
      <c r="S17" s="22"/>
      <c r="T17" s="22"/>
      <c r="U17" s="22"/>
      <c r="V17" s="22"/>
      <c r="W17" s="22"/>
      <c r="X17" s="22"/>
      <c r="Y17" s="22"/>
      <c r="Z17" s="22"/>
      <c r="AA17" s="22"/>
      <c r="AB17" s="28"/>
      <c r="AC17" s="27"/>
      <c r="AD17" s="22"/>
      <c r="AE17" s="27"/>
      <c r="AF17" s="27"/>
      <c r="AG17" s="27"/>
      <c r="AH17" s="27"/>
      <c r="AI17" s="27"/>
      <c r="AJ17" s="27"/>
      <c r="AK17" s="27"/>
      <c r="AL17" s="27"/>
      <c r="AM17" s="27"/>
      <c r="AN17" s="27"/>
      <c r="AO17" s="27"/>
      <c r="AP17" s="27"/>
      <c r="AQ17" s="27"/>
      <c r="AR17" s="27"/>
      <c r="AS17" s="27"/>
      <c r="AT17" s="27"/>
      <c r="AU17" s="30"/>
      <c r="AV17" s="27"/>
      <c r="AW17" s="27"/>
      <c r="AX17" s="27"/>
    </row>
    <row r="18" spans="1:50" ht="15.75" customHeight="1">
      <c r="A18" s="47"/>
      <c r="B18" s="12"/>
      <c r="C18" s="8"/>
      <c r="D18" s="8"/>
      <c r="E18" s="8"/>
      <c r="F18" s="15"/>
      <c r="G18" s="8"/>
      <c r="H18" s="15"/>
      <c r="I18" s="48"/>
      <c r="J18" s="15"/>
      <c r="K18" s="213">
        <f t="shared" si="5"/>
        <v>0</v>
      </c>
      <c r="L18" s="15"/>
      <c r="M18" s="15" t="str">
        <f t="shared" si="6"/>
        <v/>
      </c>
      <c r="N18" s="21"/>
      <c r="P18" s="22"/>
      <c r="Q18" s="22"/>
      <c r="R18" s="22"/>
      <c r="S18" s="22"/>
      <c r="T18" s="22"/>
      <c r="U18" s="22"/>
      <c r="V18" s="22"/>
      <c r="W18" s="22"/>
      <c r="X18" s="22"/>
      <c r="Y18" s="22"/>
      <c r="Z18" s="22"/>
      <c r="AA18" s="22"/>
      <c r="AB18" s="28"/>
      <c r="AC18" s="27"/>
      <c r="AD18" s="22"/>
      <c r="AE18" s="27"/>
      <c r="AF18" s="27"/>
      <c r="AG18" s="27"/>
      <c r="AH18" s="27"/>
      <c r="AI18" s="27"/>
      <c r="AJ18" s="27"/>
      <c r="AK18" s="27"/>
      <c r="AL18" s="27"/>
      <c r="AM18" s="27"/>
      <c r="AN18" s="27"/>
      <c r="AO18" s="27"/>
      <c r="AP18" s="27"/>
      <c r="AQ18" s="27"/>
      <c r="AR18" s="27"/>
      <c r="AS18" s="27"/>
      <c r="AT18" s="27"/>
      <c r="AU18" s="30"/>
      <c r="AV18" s="27"/>
      <c r="AW18" s="27"/>
      <c r="AX18" s="27"/>
    </row>
    <row r="19" spans="1:50" ht="15.75" customHeight="1">
      <c r="A19" s="47" t="str">
        <f t="shared" si="2"/>
        <v/>
      </c>
      <c r="B19" s="12"/>
      <c r="C19" s="8"/>
      <c r="D19" s="8"/>
      <c r="E19" s="8"/>
      <c r="F19" s="15"/>
      <c r="G19" s="8"/>
      <c r="H19" s="15"/>
      <c r="I19" s="48"/>
      <c r="J19" s="15"/>
      <c r="K19" s="213">
        <f t="shared" si="5"/>
        <v>0</v>
      </c>
      <c r="L19" s="15"/>
      <c r="M19" s="15" t="str">
        <f t="shared" si="6"/>
        <v/>
      </c>
      <c r="N19" s="21"/>
      <c r="P19" s="22"/>
      <c r="Q19" s="22"/>
      <c r="R19" s="22"/>
      <c r="S19" s="22"/>
      <c r="T19" s="22"/>
      <c r="U19" s="22"/>
      <c r="V19" s="22"/>
      <c r="W19" s="22"/>
      <c r="X19" s="22"/>
      <c r="Y19" s="22"/>
      <c r="Z19" s="22"/>
      <c r="AA19" s="22"/>
      <c r="AB19" s="28"/>
      <c r="AC19" s="27"/>
      <c r="AD19" s="22"/>
      <c r="AE19" s="27"/>
      <c r="AF19" s="27"/>
      <c r="AG19" s="27"/>
      <c r="AH19" s="27"/>
      <c r="AI19" s="27"/>
      <c r="AJ19" s="27"/>
      <c r="AK19" s="27"/>
      <c r="AL19" s="27"/>
      <c r="AM19" s="27"/>
      <c r="AN19" s="27"/>
      <c r="AO19" s="27"/>
      <c r="AP19" s="27"/>
      <c r="AQ19" s="27"/>
      <c r="AR19" s="27"/>
      <c r="AS19" s="27"/>
      <c r="AT19" s="27"/>
      <c r="AU19" s="30" t="str">
        <f t="shared" si="1"/>
        <v/>
      </c>
      <c r="AV19" s="27"/>
      <c r="AW19" s="27"/>
      <c r="AX19" s="27"/>
    </row>
    <row r="20" spans="1:50" ht="15.75" customHeight="1">
      <c r="A20" s="47" t="str">
        <f t="shared" si="2"/>
        <v/>
      </c>
      <c r="B20" s="12"/>
      <c r="C20" s="8"/>
      <c r="D20" s="8"/>
      <c r="E20" s="8"/>
      <c r="F20" s="15"/>
      <c r="G20" s="8"/>
      <c r="H20" s="15"/>
      <c r="I20" s="48"/>
      <c r="J20" s="15"/>
      <c r="K20" s="213">
        <f t="shared" si="4"/>
        <v>0</v>
      </c>
      <c r="L20" s="15"/>
      <c r="M20" s="15" t="str">
        <f t="shared" si="3"/>
        <v/>
      </c>
      <c r="N20" s="21"/>
      <c r="P20" s="22"/>
      <c r="Q20" s="22"/>
      <c r="R20" s="22"/>
      <c r="S20" s="22"/>
      <c r="T20" s="22"/>
      <c r="U20" s="22"/>
      <c r="V20" s="22"/>
      <c r="W20" s="22"/>
      <c r="X20" s="22"/>
      <c r="Y20" s="22"/>
      <c r="Z20" s="22"/>
      <c r="AA20" s="22"/>
      <c r="AB20" s="28"/>
      <c r="AC20" s="27"/>
      <c r="AD20" s="22"/>
      <c r="AE20" s="27"/>
      <c r="AF20" s="27"/>
      <c r="AG20" s="27"/>
      <c r="AH20" s="27"/>
      <c r="AI20" s="27"/>
      <c r="AJ20" s="27"/>
      <c r="AK20" s="27"/>
      <c r="AL20" s="27"/>
      <c r="AM20" s="27"/>
      <c r="AN20" s="27"/>
      <c r="AO20" s="27"/>
      <c r="AP20" s="27"/>
      <c r="AQ20" s="27"/>
      <c r="AR20" s="27"/>
      <c r="AS20" s="27"/>
      <c r="AT20" s="27"/>
      <c r="AU20" s="30" t="str">
        <f t="shared" si="1"/>
        <v/>
      </c>
      <c r="AV20" s="27"/>
      <c r="AW20" s="27"/>
      <c r="AX20" s="27"/>
    </row>
    <row r="21" spans="1:50" ht="15.75" customHeight="1">
      <c r="A21" s="47" t="str">
        <f t="shared" si="2"/>
        <v/>
      </c>
      <c r="B21" s="12"/>
      <c r="C21" s="8"/>
      <c r="D21" s="8"/>
      <c r="E21" s="8"/>
      <c r="F21" s="15"/>
      <c r="G21" s="8"/>
      <c r="H21" s="15"/>
      <c r="I21" s="48"/>
      <c r="J21" s="15"/>
      <c r="K21" s="213">
        <f t="shared" si="4"/>
        <v>0</v>
      </c>
      <c r="L21" s="15"/>
      <c r="M21" s="15" t="str">
        <f t="shared" si="3"/>
        <v/>
      </c>
      <c r="N21" s="21"/>
      <c r="P21" s="22"/>
      <c r="Q21" s="22"/>
      <c r="R21" s="22"/>
      <c r="S21" s="22"/>
      <c r="T21" s="22"/>
      <c r="U21" s="22"/>
      <c r="V21" s="22"/>
      <c r="W21" s="22"/>
      <c r="X21" s="22"/>
      <c r="Y21" s="22"/>
      <c r="Z21" s="22"/>
      <c r="AA21" s="22"/>
      <c r="AB21" s="28"/>
      <c r="AC21" s="27"/>
      <c r="AD21" s="22"/>
      <c r="AE21" s="27"/>
      <c r="AF21" s="27"/>
      <c r="AG21" s="27"/>
      <c r="AH21" s="27"/>
      <c r="AI21" s="27"/>
      <c r="AJ21" s="27"/>
      <c r="AK21" s="27"/>
      <c r="AL21" s="27"/>
      <c r="AM21" s="27"/>
      <c r="AN21" s="27"/>
      <c r="AO21" s="27"/>
      <c r="AP21" s="27"/>
      <c r="AQ21" s="27"/>
      <c r="AR21" s="27"/>
      <c r="AS21" s="27"/>
      <c r="AT21" s="27"/>
      <c r="AU21" s="30" t="str">
        <f t="shared" si="1"/>
        <v/>
      </c>
      <c r="AV21" s="27"/>
      <c r="AW21" s="27"/>
      <c r="AX21" s="27"/>
    </row>
    <row r="22" spans="1:50" ht="15.75" customHeight="1">
      <c r="A22" s="47" t="str">
        <f t="shared" si="2"/>
        <v/>
      </c>
      <c r="B22" s="12"/>
      <c r="C22" s="8"/>
      <c r="D22" s="8"/>
      <c r="E22" s="8"/>
      <c r="F22" s="15"/>
      <c r="G22" s="8"/>
      <c r="H22" s="15"/>
      <c r="I22" s="48"/>
      <c r="J22" s="15"/>
      <c r="K22" s="213">
        <f t="shared" si="4"/>
        <v>0</v>
      </c>
      <c r="L22" s="15"/>
      <c r="M22" s="15" t="str">
        <f t="shared" si="3"/>
        <v/>
      </c>
      <c r="N22" s="21"/>
      <c r="P22" s="22"/>
      <c r="Q22" s="22"/>
      <c r="R22" s="22"/>
      <c r="S22" s="22"/>
      <c r="T22" s="22"/>
      <c r="U22" s="22"/>
      <c r="V22" s="22"/>
      <c r="W22" s="22"/>
      <c r="X22" s="22"/>
      <c r="Y22" s="22"/>
      <c r="Z22" s="22"/>
      <c r="AA22" s="22"/>
      <c r="AB22" s="28"/>
      <c r="AC22" s="27"/>
      <c r="AD22" s="22"/>
      <c r="AE22" s="27"/>
      <c r="AF22" s="27"/>
      <c r="AG22" s="27"/>
      <c r="AH22" s="27"/>
      <c r="AI22" s="27"/>
      <c r="AJ22" s="27"/>
      <c r="AK22" s="27"/>
      <c r="AL22" s="27"/>
      <c r="AM22" s="27"/>
      <c r="AN22" s="27"/>
      <c r="AO22" s="27"/>
      <c r="AP22" s="27"/>
      <c r="AQ22" s="27"/>
      <c r="AR22" s="27"/>
      <c r="AS22" s="27"/>
      <c r="AT22" s="27"/>
      <c r="AU22" s="30" t="str">
        <f t="shared" si="1"/>
        <v/>
      </c>
      <c r="AV22" s="27"/>
      <c r="AW22" s="27"/>
      <c r="AX22" s="27"/>
    </row>
    <row r="23" spans="1:50" ht="15.75" customHeight="1">
      <c r="A23" s="47" t="str">
        <f t="shared" si="2"/>
        <v/>
      </c>
      <c r="B23" s="12"/>
      <c r="C23" s="8"/>
      <c r="D23" s="8"/>
      <c r="E23" s="8"/>
      <c r="F23" s="15"/>
      <c r="G23" s="8"/>
      <c r="H23" s="15"/>
      <c r="I23" s="48"/>
      <c r="J23" s="15"/>
      <c r="K23" s="213">
        <f t="shared" si="4"/>
        <v>0</v>
      </c>
      <c r="L23" s="15"/>
      <c r="M23" s="15" t="str">
        <f t="shared" si="3"/>
        <v/>
      </c>
      <c r="N23" s="21"/>
      <c r="P23" s="22"/>
      <c r="Q23" s="22"/>
      <c r="R23" s="22"/>
      <c r="S23" s="22"/>
      <c r="T23" s="22"/>
      <c r="U23" s="22"/>
      <c r="V23" s="22"/>
      <c r="W23" s="22"/>
      <c r="X23" s="22"/>
      <c r="Y23" s="22"/>
      <c r="Z23" s="22"/>
      <c r="AA23" s="22"/>
      <c r="AB23" s="28"/>
      <c r="AC23" s="27"/>
      <c r="AD23" s="22"/>
      <c r="AE23" s="27"/>
      <c r="AF23" s="27"/>
      <c r="AG23" s="27"/>
      <c r="AH23" s="27"/>
      <c r="AI23" s="27"/>
      <c r="AJ23" s="27"/>
      <c r="AK23" s="27"/>
      <c r="AL23" s="27"/>
      <c r="AM23" s="27"/>
      <c r="AN23" s="27"/>
      <c r="AO23" s="27"/>
      <c r="AP23" s="27"/>
      <c r="AQ23" s="27"/>
      <c r="AR23" s="27"/>
      <c r="AS23" s="27"/>
      <c r="AT23" s="27"/>
      <c r="AU23" s="30" t="str">
        <f t="shared" si="1"/>
        <v/>
      </c>
      <c r="AV23" s="27"/>
      <c r="AW23" s="27"/>
      <c r="AX23" s="27"/>
    </row>
    <row r="24" spans="1:50" ht="15.75" customHeight="1">
      <c r="A24" s="47" t="str">
        <f t="shared" si="2"/>
        <v/>
      </c>
      <c r="B24" s="12"/>
      <c r="C24" s="8"/>
      <c r="D24" s="8"/>
      <c r="E24" s="8"/>
      <c r="F24" s="15"/>
      <c r="G24" s="8"/>
      <c r="H24" s="15"/>
      <c r="I24" s="48"/>
      <c r="J24" s="15"/>
      <c r="K24" s="213">
        <f t="shared" si="4"/>
        <v>0</v>
      </c>
      <c r="L24" s="15"/>
      <c r="M24" s="15" t="str">
        <f t="shared" si="3"/>
        <v/>
      </c>
      <c r="N24" s="21"/>
      <c r="P24" s="22"/>
      <c r="Q24" s="22"/>
      <c r="R24" s="22"/>
      <c r="S24" s="22"/>
      <c r="T24" s="22"/>
      <c r="U24" s="22"/>
      <c r="V24" s="22"/>
      <c r="W24" s="22"/>
      <c r="X24" s="22"/>
      <c r="Y24" s="22"/>
      <c r="Z24" s="22"/>
      <c r="AA24" s="22"/>
      <c r="AB24" s="28"/>
      <c r="AC24" s="27"/>
      <c r="AD24" s="22"/>
      <c r="AE24" s="27"/>
      <c r="AF24" s="27"/>
      <c r="AG24" s="27"/>
      <c r="AH24" s="27"/>
      <c r="AI24" s="27"/>
      <c r="AJ24" s="27"/>
      <c r="AK24" s="27"/>
      <c r="AL24" s="27"/>
      <c r="AM24" s="27"/>
      <c r="AN24" s="27"/>
      <c r="AO24" s="27"/>
      <c r="AP24" s="27"/>
      <c r="AQ24" s="27"/>
      <c r="AR24" s="27"/>
      <c r="AS24" s="27"/>
      <c r="AT24" s="27"/>
      <c r="AU24" s="30" t="str">
        <f t="shared" si="1"/>
        <v/>
      </c>
      <c r="AV24" s="27"/>
      <c r="AW24" s="27"/>
      <c r="AX24" s="27"/>
    </row>
    <row r="25" spans="1:50" ht="15.75" customHeight="1">
      <c r="A25" s="47" t="str">
        <f t="shared" si="2"/>
        <v/>
      </c>
      <c r="B25" s="12"/>
      <c r="C25" s="8"/>
      <c r="D25" s="8"/>
      <c r="E25" s="8"/>
      <c r="F25" s="15"/>
      <c r="G25" s="8"/>
      <c r="H25" s="15"/>
      <c r="I25" s="48"/>
      <c r="J25" s="15"/>
      <c r="K25" s="213">
        <f t="shared" si="4"/>
        <v>0</v>
      </c>
      <c r="L25" s="15"/>
      <c r="M25" s="15" t="str">
        <f t="shared" si="3"/>
        <v/>
      </c>
      <c r="N25" s="21"/>
      <c r="P25" s="22"/>
      <c r="Q25" s="22"/>
      <c r="R25" s="22"/>
      <c r="S25" s="22"/>
      <c r="T25" s="22"/>
      <c r="U25" s="22"/>
      <c r="V25" s="22"/>
      <c r="W25" s="22"/>
      <c r="X25" s="22"/>
      <c r="Y25" s="22"/>
      <c r="Z25" s="22"/>
      <c r="AA25" s="22"/>
      <c r="AB25" s="28"/>
      <c r="AC25" s="27"/>
      <c r="AD25" s="22"/>
      <c r="AE25" s="27"/>
      <c r="AF25" s="27"/>
      <c r="AG25" s="27"/>
      <c r="AH25" s="27"/>
      <c r="AI25" s="27"/>
      <c r="AJ25" s="27"/>
      <c r="AK25" s="27"/>
      <c r="AL25" s="27"/>
      <c r="AM25" s="27"/>
      <c r="AN25" s="27"/>
      <c r="AO25" s="27"/>
      <c r="AP25" s="27"/>
      <c r="AQ25" s="27"/>
      <c r="AR25" s="27"/>
      <c r="AS25" s="27"/>
      <c r="AT25" s="27"/>
      <c r="AU25" s="30" t="str">
        <f t="shared" si="1"/>
        <v/>
      </c>
      <c r="AV25" s="27"/>
      <c r="AW25" s="27"/>
      <c r="AX25" s="27"/>
    </row>
    <row r="26" spans="1:50" ht="15.75" customHeight="1">
      <c r="A26" s="47" t="str">
        <f t="shared" si="2"/>
        <v/>
      </c>
      <c r="B26" s="12"/>
      <c r="C26" s="8"/>
      <c r="D26" s="8"/>
      <c r="E26" s="8"/>
      <c r="F26" s="15"/>
      <c r="G26" s="8"/>
      <c r="H26" s="15"/>
      <c r="I26" s="48"/>
      <c r="J26" s="15"/>
      <c r="K26" s="213">
        <f t="shared" si="4"/>
        <v>0</v>
      </c>
      <c r="L26" s="15"/>
      <c r="M26" s="15" t="str">
        <f t="shared" ref="M26:M27" si="7">IF(K26=0,"",(L26-K26)/K26*100)</f>
        <v/>
      </c>
      <c r="N26" s="21"/>
      <c r="P26" s="22"/>
      <c r="Q26" s="22"/>
      <c r="R26" s="22"/>
      <c r="S26" s="22"/>
      <c r="T26" s="22"/>
      <c r="U26" s="22"/>
      <c r="V26" s="22"/>
      <c r="W26" s="22"/>
      <c r="X26" s="22"/>
      <c r="Y26" s="22"/>
      <c r="Z26" s="22"/>
      <c r="AA26" s="22"/>
      <c r="AB26" s="28"/>
      <c r="AC26" s="27"/>
      <c r="AD26" s="22"/>
      <c r="AE26" s="27"/>
      <c r="AF26" s="27"/>
      <c r="AG26" s="27"/>
      <c r="AH26" s="27"/>
      <c r="AI26" s="27"/>
      <c r="AJ26" s="27"/>
      <c r="AK26" s="27"/>
      <c r="AL26" s="27"/>
      <c r="AM26" s="27"/>
      <c r="AN26" s="27"/>
      <c r="AO26" s="27"/>
      <c r="AP26" s="27"/>
      <c r="AQ26" s="27"/>
      <c r="AR26" s="27"/>
      <c r="AS26" s="27"/>
      <c r="AT26" s="27"/>
      <c r="AU26" s="30" t="str">
        <f t="shared" si="1"/>
        <v/>
      </c>
      <c r="AV26" s="27"/>
      <c r="AW26" s="27"/>
      <c r="AX26" s="27"/>
    </row>
    <row r="27" spans="1:50" ht="15.75" customHeight="1">
      <c r="A27" s="47" t="str">
        <f t="shared" si="2"/>
        <v/>
      </c>
      <c r="B27" s="12"/>
      <c r="C27" s="8"/>
      <c r="D27" s="8"/>
      <c r="E27" s="8"/>
      <c r="F27" s="15"/>
      <c r="G27" s="8"/>
      <c r="H27" s="15"/>
      <c r="I27" s="48"/>
      <c r="J27" s="15"/>
      <c r="K27" s="213">
        <f t="shared" si="4"/>
        <v>0</v>
      </c>
      <c r="L27" s="15"/>
      <c r="M27" s="15" t="str">
        <f t="shared" si="7"/>
        <v/>
      </c>
      <c r="N27" s="21"/>
      <c r="P27" s="22"/>
      <c r="Q27" s="22"/>
      <c r="R27" s="22"/>
      <c r="S27" s="22"/>
      <c r="T27" s="22"/>
      <c r="U27" s="22"/>
      <c r="V27" s="22"/>
      <c r="W27" s="22"/>
      <c r="X27" s="22"/>
      <c r="Y27" s="22"/>
      <c r="Z27" s="22"/>
      <c r="AA27" s="22"/>
      <c r="AB27" s="28"/>
      <c r="AC27" s="27"/>
      <c r="AD27" s="22"/>
      <c r="AE27" s="27"/>
      <c r="AF27" s="27"/>
      <c r="AG27" s="27"/>
      <c r="AH27" s="27"/>
      <c r="AI27" s="27"/>
      <c r="AJ27" s="27"/>
      <c r="AK27" s="27"/>
      <c r="AL27" s="27"/>
      <c r="AM27" s="27"/>
      <c r="AN27" s="27"/>
      <c r="AO27" s="27"/>
      <c r="AP27" s="27"/>
      <c r="AQ27" s="27"/>
      <c r="AR27" s="27"/>
      <c r="AS27" s="27"/>
      <c r="AT27" s="27"/>
      <c r="AU27" s="30" t="str">
        <f t="shared" si="1"/>
        <v/>
      </c>
      <c r="AV27" s="27"/>
      <c r="AW27" s="27"/>
      <c r="AX27" s="27"/>
    </row>
    <row r="28" spans="1:50" ht="15.75" customHeight="1">
      <c r="A28" s="47" t="str">
        <f t="shared" si="2"/>
        <v/>
      </c>
      <c r="B28" s="12"/>
      <c r="C28" s="8"/>
      <c r="D28" s="8"/>
      <c r="E28" s="8"/>
      <c r="F28" s="15"/>
      <c r="G28" s="8"/>
      <c r="H28" s="15"/>
      <c r="I28" s="48"/>
      <c r="J28" s="15"/>
      <c r="K28" s="213">
        <f t="shared" si="4"/>
        <v>0</v>
      </c>
      <c r="L28" s="15"/>
      <c r="M28" s="15" t="str">
        <f t="shared" si="3"/>
        <v/>
      </c>
      <c r="N28" s="21"/>
      <c r="P28" s="22"/>
      <c r="Q28" s="22"/>
      <c r="R28" s="22"/>
      <c r="S28" s="22"/>
      <c r="T28" s="22"/>
      <c r="U28" s="22"/>
      <c r="V28" s="22"/>
      <c r="W28" s="22"/>
      <c r="X28" s="22"/>
      <c r="Y28" s="22"/>
      <c r="Z28" s="22"/>
      <c r="AA28" s="22"/>
      <c r="AB28" s="28"/>
      <c r="AC28" s="27"/>
      <c r="AD28" s="22"/>
      <c r="AE28" s="27"/>
      <c r="AF28" s="27"/>
      <c r="AG28" s="27"/>
      <c r="AH28" s="27"/>
      <c r="AI28" s="27"/>
      <c r="AJ28" s="27"/>
      <c r="AK28" s="27"/>
      <c r="AL28" s="27"/>
      <c r="AM28" s="27"/>
      <c r="AN28" s="27"/>
      <c r="AO28" s="27"/>
      <c r="AP28" s="27"/>
      <c r="AQ28" s="27"/>
      <c r="AR28" s="27"/>
      <c r="AS28" s="27"/>
      <c r="AT28" s="27"/>
      <c r="AU28" s="30" t="str">
        <f t="shared" si="1"/>
        <v/>
      </c>
      <c r="AV28" s="27"/>
      <c r="AW28" s="27"/>
      <c r="AX28" s="27"/>
    </row>
    <row r="29" spans="1:50" ht="15.75" customHeight="1">
      <c r="A29" s="526" t="s">
        <v>672</v>
      </c>
      <c r="B29" s="527"/>
      <c r="C29" s="21"/>
      <c r="D29" s="21"/>
      <c r="E29" s="8"/>
      <c r="F29" s="21"/>
      <c r="G29" s="21"/>
      <c r="H29" s="15"/>
      <c r="I29" s="15">
        <f>SUM(I7:I28)</f>
        <v>0</v>
      </c>
      <c r="J29" s="15">
        <f>SUM(J7:J28)</f>
        <v>0</v>
      </c>
      <c r="K29" s="15">
        <f>SUM(K7:K28)</f>
        <v>0</v>
      </c>
      <c r="L29" s="15">
        <f>SUM(L7:L28)</f>
        <v>0</v>
      </c>
      <c r="M29" s="15" t="str">
        <f t="shared" si="3"/>
        <v/>
      </c>
      <c r="N29" s="21"/>
      <c r="P29" s="22"/>
      <c r="Q29" s="22"/>
      <c r="R29" s="22"/>
      <c r="S29" s="22"/>
      <c r="T29" s="22"/>
      <c r="U29" s="22"/>
      <c r="V29" s="22"/>
      <c r="W29" s="22"/>
      <c r="X29" s="22"/>
      <c r="Y29" s="22"/>
      <c r="Z29" s="22"/>
      <c r="AA29" s="22"/>
      <c r="AB29" s="28"/>
      <c r="AC29" s="27"/>
      <c r="AD29" s="22"/>
      <c r="AE29" s="27"/>
      <c r="AF29" s="27"/>
      <c r="AG29" s="27"/>
      <c r="AH29" s="27"/>
      <c r="AI29" s="27"/>
      <c r="AJ29" s="27"/>
      <c r="AK29" s="27"/>
      <c r="AL29" s="27"/>
      <c r="AM29" s="27"/>
      <c r="AN29" s="27"/>
      <c r="AO29" s="27"/>
      <c r="AP29" s="27"/>
      <c r="AQ29" s="27"/>
      <c r="AR29" s="27"/>
      <c r="AS29" s="27"/>
      <c r="AT29" s="27"/>
      <c r="AU29" s="30" t="str">
        <f t="shared" si="1"/>
        <v/>
      </c>
      <c r="AV29" s="27"/>
      <c r="AW29" s="27"/>
      <c r="AX29" s="27"/>
    </row>
    <row r="30" spans="1:50" ht="15.75" customHeight="1">
      <c r="A30" s="3" t="str">
        <f>基本信息输入表!$K$6&amp;"填表人："&amp;基本信息输入表!$M$16</f>
        <v>被评估单位填表人：徐刚、杨灵芝</v>
      </c>
      <c r="L30" s="3" t="str">
        <f>"评估人员："&amp;基本信息输入表!$Q$16</f>
        <v>评估人员：雍国锋、路育</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3" t="str">
        <f>"填表日期："&amp;YEAR(基本信息输入表!$O$16)&amp;"年"&amp;MONTH(基本信息输入表!$O$16)&amp;"月"&amp;DAY(基本信息输入表!$O$16)&amp;"日"</f>
        <v>填表日期：2023年2月1日</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O32" s="23" t="s">
        <v>461</v>
      </c>
    </row>
  </sheetData>
  <mergeCells count="30">
    <mergeCell ref="AU5:AU6"/>
    <mergeCell ref="AV5:AV6"/>
    <mergeCell ref="AW5:AW6"/>
    <mergeCell ref="AX5:AX6"/>
    <mergeCell ref="A29:B29"/>
    <mergeCell ref="P5:P6"/>
    <mergeCell ref="Q5:Q6"/>
    <mergeCell ref="R5:R6"/>
    <mergeCell ref="S5:S6"/>
    <mergeCell ref="AJ4:AT4"/>
    <mergeCell ref="AU4:AX4"/>
    <mergeCell ref="M5:N5"/>
    <mergeCell ref="W5:AC5"/>
    <mergeCell ref="AD5:AE5"/>
    <mergeCell ref="AF5:AG5"/>
    <mergeCell ref="AK5:AL5"/>
    <mergeCell ref="AM5:AR5"/>
    <mergeCell ref="T5:T6"/>
    <mergeCell ref="U5:U6"/>
    <mergeCell ref="V5:V6"/>
    <mergeCell ref="AH5:AH6"/>
    <mergeCell ref="AI5:AI6"/>
    <mergeCell ref="AJ5:AJ6"/>
    <mergeCell ref="AS5:AS6"/>
    <mergeCell ref="AT5:AT6"/>
    <mergeCell ref="A2:N2"/>
    <mergeCell ref="A3:N3"/>
    <mergeCell ref="M4:N4"/>
    <mergeCell ref="P4:V4"/>
    <mergeCell ref="W4:AI4"/>
  </mergeCells>
  <phoneticPr fontId="13" type="noConversion"/>
  <dataValidations count="1">
    <dataValidation type="list" allowBlank="1" showInputMessage="1" showErrorMessage="1" sqref="P7:T29" xr:uid="{00000000-0002-0000-0E00-000001000000}">
      <formula1>$A$108:$A$109</formula1>
    </dataValidation>
  </dataValidations>
  <hyperlinks>
    <hyperlink ref="A1" location="索引目录!A1" display="返回索引目录" xr:uid="{00000000-0004-0000-0E00-000000000000}"/>
  </hyperlinks>
  <printOptions horizontalCentered="1"/>
  <pageMargins left="0.98402777777777795" right="0.98402777777777795" top="0.98402777777777795" bottom="0.98402777777777795" header="0.31388888888888899" footer="0.35416666666666702"/>
  <pageSetup paperSize="9" scale="90"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基本信息输入表!$A$121:$A$123</xm:f>
          </x14:formula1>
          <xm:sqref>AD7:AD29</xm:sqref>
        </x14:dataValidation>
        <x14:dataValidation type="list" allowBlank="1" showInputMessage="1" showErrorMessage="1" xr:uid="{00000000-0002-0000-0E00-000002000000}">
          <x14:formula1>
            <xm:f>基本信息输入表!$A$124:$A$127</xm:f>
          </x14:formula1>
          <xm:sqref>AF7:AF29</xm:sqref>
        </x14:dataValidation>
        <x14:dataValidation type="list" allowBlank="1" showInputMessage="1" showErrorMessage="1" xr:uid="{00000000-0002-0000-0E00-000003000000}">
          <x14:formula1>
            <xm:f>基本信息输入表!$A$109:$A$110</xm:f>
          </x14:formula1>
          <xm:sqref>W7:AA29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X31"/>
  <sheetViews>
    <sheetView showGridLines="0" workbookViewId="0">
      <selection activeCell="F8" sqref="F8"/>
    </sheetView>
  </sheetViews>
  <sheetFormatPr defaultColWidth="9" defaultRowHeight="15.75" customHeight="1" outlineLevelCol="2"/>
  <cols>
    <col min="1" max="1" width="5.5" style="3" customWidth="1"/>
    <col min="2" max="2" width="18.08203125" style="3" customWidth="1"/>
    <col min="3" max="4" width="9" style="3"/>
    <col min="5" max="6" width="8.25" style="3" customWidth="1"/>
    <col min="7" max="7" width="9" style="3"/>
    <col min="8" max="8" width="7.25" style="3" customWidth="1"/>
    <col min="9" max="10" width="15.58203125" style="3" hidden="1" customWidth="1" outlineLevel="1"/>
    <col min="11" max="11" width="15.58203125" style="3" customWidth="1" collapsed="1"/>
    <col min="12" max="12" width="15.58203125" style="3" customWidth="1"/>
    <col min="13" max="13" width="10.5" style="3" customWidth="1"/>
    <col min="14" max="14" width="7.75" style="3" customWidth="1"/>
    <col min="15" max="15" width="9" style="3"/>
    <col min="16" max="20" width="5.58203125" style="4" customWidth="1" outlineLevel="1"/>
    <col min="21" max="21" width="14.75" style="4" customWidth="1" outlineLevel="1"/>
    <col min="22" max="22" width="13.58203125" style="4" customWidth="1"/>
    <col min="23" max="26" width="5.58203125" style="4" customWidth="1" outlineLevel="1"/>
    <col min="27" max="28" width="7.25" style="4" customWidth="1" outlineLevel="1"/>
    <col min="29" max="29" width="5.58203125" style="4" customWidth="1" outlineLevel="1"/>
    <col min="30" max="33" width="8.58203125" style="4" customWidth="1" outlineLevel="1"/>
    <col min="34" max="34" width="14.58203125" style="4" customWidth="1" outlineLevel="1"/>
    <col min="35" max="35" width="13.58203125" style="4" customWidth="1"/>
    <col min="36" max="37" width="8.58203125" style="4" hidden="1" customWidth="1" outlineLevel="2"/>
    <col min="38" max="38" width="11.25" style="4" hidden="1" customWidth="1" outlineLevel="2"/>
    <col min="39" max="44" width="8.58203125" style="4" hidden="1" customWidth="1" outlineLevel="2"/>
    <col min="45" max="45" width="8.58203125" style="4" customWidth="1" outlineLevel="1" collapsed="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673</v>
      </c>
      <c r="B2" s="519"/>
      <c r="C2" s="519"/>
      <c r="D2" s="519"/>
      <c r="E2" s="519"/>
      <c r="F2" s="519"/>
      <c r="G2" s="519"/>
      <c r="H2" s="519"/>
      <c r="I2" s="519"/>
      <c r="J2" s="519"/>
      <c r="K2" s="519"/>
      <c r="L2" s="519"/>
      <c r="M2" s="5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row>
    <row r="4" spans="1:50" ht="14.15" customHeight="1">
      <c r="A4" s="2"/>
      <c r="B4" s="2"/>
      <c r="C4" s="2"/>
      <c r="D4" s="2"/>
      <c r="E4" s="2"/>
      <c r="F4" s="2"/>
      <c r="G4" s="2"/>
      <c r="H4" s="2"/>
      <c r="I4" s="2"/>
      <c r="J4" s="2"/>
      <c r="K4" s="2"/>
      <c r="L4" s="2"/>
      <c r="M4" s="524" t="s">
        <v>674</v>
      </c>
      <c r="N4" s="524"/>
      <c r="P4" s="531" t="s">
        <v>595</v>
      </c>
      <c r="Q4" s="531"/>
      <c r="R4" s="531"/>
      <c r="S4" s="531"/>
      <c r="T4" s="531"/>
      <c r="U4" s="531"/>
      <c r="V4" s="531"/>
      <c r="W4" s="532" t="s">
        <v>596</v>
      </c>
      <c r="X4" s="533"/>
      <c r="Y4" s="533"/>
      <c r="Z4" s="533"/>
      <c r="AA4" s="533"/>
      <c r="AB4" s="533"/>
      <c r="AC4" s="533"/>
      <c r="AD4" s="533"/>
      <c r="AE4" s="533"/>
      <c r="AF4" s="533"/>
      <c r="AG4" s="533"/>
      <c r="AH4" s="533"/>
      <c r="AI4" s="534"/>
      <c r="AJ4" s="535" t="s">
        <v>597</v>
      </c>
      <c r="AK4" s="536"/>
      <c r="AL4" s="536"/>
      <c r="AM4" s="536"/>
      <c r="AN4" s="536"/>
      <c r="AO4" s="536"/>
      <c r="AP4" s="536"/>
      <c r="AQ4" s="536"/>
      <c r="AR4" s="536"/>
      <c r="AS4" s="536"/>
      <c r="AT4" s="537"/>
      <c r="AU4" s="538" t="s">
        <v>598</v>
      </c>
      <c r="AV4" s="538"/>
      <c r="AW4" s="538"/>
      <c r="AX4" s="538"/>
    </row>
    <row r="5" spans="1:50" ht="15.75" customHeight="1">
      <c r="A5" s="3" t="str">
        <f>基本信息输入表!K6&amp;"："&amp;基本信息输入表!M6</f>
        <v>被评估单位：贵州华能焦化制气股份有限公司</v>
      </c>
      <c r="M5" s="525" t="s">
        <v>464</v>
      </c>
      <c r="N5" s="525"/>
      <c r="P5" s="531" t="s">
        <v>599</v>
      </c>
      <c r="Q5" s="531" t="s">
        <v>651</v>
      </c>
      <c r="R5" s="531" t="s">
        <v>652</v>
      </c>
      <c r="S5" s="542" t="s">
        <v>627</v>
      </c>
      <c r="T5" s="542" t="s">
        <v>601</v>
      </c>
      <c r="U5" s="531" t="s">
        <v>602</v>
      </c>
      <c r="V5" s="531"/>
      <c r="W5" s="532" t="s">
        <v>603</v>
      </c>
      <c r="X5" s="533"/>
      <c r="Y5" s="533"/>
      <c r="Z5" s="533"/>
      <c r="AA5" s="533"/>
      <c r="AB5" s="533"/>
      <c r="AC5" s="534"/>
      <c r="AD5" s="538" t="s">
        <v>604</v>
      </c>
      <c r="AE5" s="538"/>
      <c r="AF5" s="538" t="s">
        <v>653</v>
      </c>
      <c r="AG5" s="538"/>
      <c r="AH5" s="538" t="s">
        <v>605</v>
      </c>
      <c r="AI5" s="543"/>
      <c r="AJ5" s="531" t="s">
        <v>606</v>
      </c>
      <c r="AK5" s="531" t="s">
        <v>654</v>
      </c>
      <c r="AL5" s="531"/>
      <c r="AM5" s="555" t="s">
        <v>655</v>
      </c>
      <c r="AN5" s="556"/>
      <c r="AO5" s="556"/>
      <c r="AP5" s="556"/>
      <c r="AQ5" s="556"/>
      <c r="AR5" s="557"/>
      <c r="AS5" s="531" t="s">
        <v>438</v>
      </c>
      <c r="AT5" s="558"/>
      <c r="AU5" s="543" t="s">
        <v>607</v>
      </c>
      <c r="AV5" s="543" t="s">
        <v>608</v>
      </c>
      <c r="AW5" s="538" t="s">
        <v>609</v>
      </c>
      <c r="AX5" s="543"/>
    </row>
    <row r="6" spans="1:50" s="2" customFormat="1" ht="15.75" customHeight="1">
      <c r="A6" s="8" t="s">
        <v>465</v>
      </c>
      <c r="B6" s="8" t="s">
        <v>656</v>
      </c>
      <c r="C6" s="8" t="s">
        <v>675</v>
      </c>
      <c r="D6" s="8" t="s">
        <v>676</v>
      </c>
      <c r="E6" s="8" t="s">
        <v>677</v>
      </c>
      <c r="F6" s="8" t="s">
        <v>659</v>
      </c>
      <c r="G6" s="8" t="s">
        <v>678</v>
      </c>
      <c r="H6" s="8" t="s">
        <v>679</v>
      </c>
      <c r="I6" s="9" t="s">
        <v>435</v>
      </c>
      <c r="J6" s="9" t="s">
        <v>436</v>
      </c>
      <c r="K6" s="8" t="s">
        <v>437</v>
      </c>
      <c r="L6" s="8" t="s">
        <v>438</v>
      </c>
      <c r="M6" s="8" t="s">
        <v>440</v>
      </c>
      <c r="N6" s="8" t="s">
        <v>585</v>
      </c>
      <c r="P6" s="531"/>
      <c r="Q6" s="531"/>
      <c r="R6" s="531"/>
      <c r="S6" s="531"/>
      <c r="T6" s="531"/>
      <c r="U6" s="531"/>
      <c r="V6" s="531"/>
      <c r="W6" s="26" t="s">
        <v>614</v>
      </c>
      <c r="X6" s="40" t="s">
        <v>663</v>
      </c>
      <c r="Y6" s="26" t="s">
        <v>630</v>
      </c>
      <c r="Z6" s="26" t="s">
        <v>615</v>
      </c>
      <c r="AA6" s="26" t="s">
        <v>664</v>
      </c>
      <c r="AB6" s="26" t="s">
        <v>617</v>
      </c>
      <c r="AC6" s="24" t="s">
        <v>618</v>
      </c>
      <c r="AD6" s="26" t="s">
        <v>619</v>
      </c>
      <c r="AE6" s="26" t="s">
        <v>620</v>
      </c>
      <c r="AF6" s="26" t="s">
        <v>619</v>
      </c>
      <c r="AG6" s="26" t="s">
        <v>665</v>
      </c>
      <c r="AH6" s="538"/>
      <c r="AI6" s="544"/>
      <c r="AJ6" s="531"/>
      <c r="AK6" s="19" t="s">
        <v>666</v>
      </c>
      <c r="AL6" s="19" t="s">
        <v>667</v>
      </c>
      <c r="AM6" s="49" t="s">
        <v>668</v>
      </c>
      <c r="AN6" s="49" t="s">
        <v>669</v>
      </c>
      <c r="AO6" s="49" t="s">
        <v>670</v>
      </c>
      <c r="AP6" s="19"/>
      <c r="AQ6" s="19"/>
      <c r="AR6" s="19"/>
      <c r="AS6" s="531"/>
      <c r="AT6" s="559"/>
      <c r="AU6" s="544"/>
      <c r="AV6" s="544"/>
      <c r="AW6" s="538"/>
      <c r="AX6" s="544"/>
    </row>
    <row r="7" spans="1:50" ht="15.75" customHeight="1">
      <c r="A7" s="47" t="str">
        <f>IF(C7="","",ROW()-6)</f>
        <v/>
      </c>
      <c r="B7" s="12"/>
      <c r="C7" s="8"/>
      <c r="D7" s="8"/>
      <c r="E7" s="8"/>
      <c r="F7" s="8"/>
      <c r="G7" s="8"/>
      <c r="H7" s="8"/>
      <c r="I7" s="8"/>
      <c r="J7" s="8"/>
      <c r="K7" s="213">
        <f t="shared" ref="K7:K9" si="0">I7+J7</f>
        <v>0</v>
      </c>
      <c r="L7" s="15"/>
      <c r="M7" s="15" t="str">
        <f>IF(K7=0,"",(L7-K7)/K7*100)</f>
        <v/>
      </c>
      <c r="N7" s="21"/>
      <c r="P7" s="22"/>
      <c r="Q7" s="22"/>
      <c r="R7" s="22"/>
      <c r="S7" s="22"/>
      <c r="T7" s="22"/>
      <c r="U7" s="22"/>
      <c r="V7" s="22"/>
      <c r="W7" s="22"/>
      <c r="X7" s="22"/>
      <c r="Y7" s="22"/>
      <c r="Z7" s="22"/>
      <c r="AA7" s="22"/>
      <c r="AB7" s="27"/>
      <c r="AC7" s="27"/>
      <c r="AD7" s="22"/>
      <c r="AE7" s="27"/>
      <c r="AF7" s="27"/>
      <c r="AG7" s="27"/>
      <c r="AH7" s="27"/>
      <c r="AI7" s="27"/>
      <c r="AJ7" s="27"/>
      <c r="AK7" s="27" t="s">
        <v>203</v>
      </c>
      <c r="AL7" s="27"/>
      <c r="AM7" s="27"/>
      <c r="AN7" s="27"/>
      <c r="AO7" s="27"/>
      <c r="AP7" s="27"/>
      <c r="AQ7" s="27"/>
      <c r="AR7" s="27"/>
      <c r="AS7" s="27"/>
      <c r="AT7" s="27"/>
      <c r="AU7" s="30" t="str">
        <f t="shared" ref="AU7:AU28" si="1">IFERROR((AS7-K7)/K7*100,"")</f>
        <v/>
      </c>
      <c r="AV7" s="27"/>
      <c r="AW7" s="27"/>
      <c r="AX7" s="27"/>
    </row>
    <row r="8" spans="1:50" ht="15.75" customHeight="1">
      <c r="A8" s="47" t="str">
        <f t="shared" ref="A8:A27" si="2">IF(C8="","",ROW()-6)</f>
        <v/>
      </c>
      <c r="B8" s="12"/>
      <c r="C8" s="8"/>
      <c r="D8" s="8"/>
      <c r="E8" s="8"/>
      <c r="F8" s="8"/>
      <c r="G8" s="8"/>
      <c r="H8" s="8"/>
      <c r="I8" s="8"/>
      <c r="J8" s="8"/>
      <c r="K8" s="213">
        <f t="shared" si="0"/>
        <v>0</v>
      </c>
      <c r="L8" s="15"/>
      <c r="M8" s="15" t="str">
        <f t="shared" ref="M8:M28" si="3">IF(K8=0,"",(L8-K8)/K8*100)</f>
        <v/>
      </c>
      <c r="N8" s="21"/>
      <c r="P8" s="22"/>
      <c r="Q8" s="22"/>
      <c r="R8" s="22"/>
      <c r="S8" s="22"/>
      <c r="T8" s="22"/>
      <c r="U8" s="22"/>
      <c r="V8" s="22"/>
      <c r="W8" s="22"/>
      <c r="X8" s="22"/>
      <c r="Y8" s="22"/>
      <c r="Z8" s="22"/>
      <c r="AA8" s="22"/>
      <c r="AB8" s="28"/>
      <c r="AC8" s="27"/>
      <c r="AD8" s="22"/>
      <c r="AE8" s="27"/>
      <c r="AF8" s="27"/>
      <c r="AG8" s="27"/>
      <c r="AH8" s="27"/>
      <c r="AI8" s="27"/>
      <c r="AJ8" s="27"/>
      <c r="AK8" s="27"/>
      <c r="AL8" s="27"/>
      <c r="AM8" s="27"/>
      <c r="AN8" s="27"/>
      <c r="AO8" s="27"/>
      <c r="AP8" s="27"/>
      <c r="AQ8" s="27"/>
      <c r="AR8" s="27"/>
      <c r="AS8" s="27"/>
      <c r="AT8" s="27"/>
      <c r="AU8" s="30" t="str">
        <f t="shared" si="1"/>
        <v/>
      </c>
      <c r="AV8" s="27"/>
      <c r="AW8" s="27"/>
      <c r="AX8" s="27"/>
    </row>
    <row r="9" spans="1:50" ht="15.75" customHeight="1">
      <c r="A9" s="47" t="str">
        <f t="shared" si="2"/>
        <v/>
      </c>
      <c r="B9" s="12"/>
      <c r="C9" s="8"/>
      <c r="D9" s="8"/>
      <c r="E9" s="8"/>
      <c r="F9" s="8"/>
      <c r="G9" s="8"/>
      <c r="H9" s="8"/>
      <c r="I9" s="8"/>
      <c r="J9" s="8"/>
      <c r="K9" s="213">
        <f t="shared" si="0"/>
        <v>0</v>
      </c>
      <c r="L9" s="15"/>
      <c r="M9" s="15" t="str">
        <f t="shared" si="3"/>
        <v/>
      </c>
      <c r="N9" s="21"/>
      <c r="P9" s="22"/>
      <c r="Q9" s="22"/>
      <c r="R9" s="22"/>
      <c r="S9" s="22"/>
      <c r="T9" s="22"/>
      <c r="U9" s="22"/>
      <c r="V9" s="22"/>
      <c r="W9" s="22"/>
      <c r="X9" s="22"/>
      <c r="Y9" s="22"/>
      <c r="Z9" s="22"/>
      <c r="AA9" s="22"/>
      <c r="AB9" s="28"/>
      <c r="AC9" s="27"/>
      <c r="AD9" s="22"/>
      <c r="AE9" s="27"/>
      <c r="AF9" s="27"/>
      <c r="AG9" s="27"/>
      <c r="AH9" s="27"/>
      <c r="AI9" s="27"/>
      <c r="AJ9" s="27"/>
      <c r="AK9" s="27"/>
      <c r="AL9" s="27"/>
      <c r="AM9" s="27"/>
      <c r="AN9" s="27"/>
      <c r="AO9" s="27"/>
      <c r="AP9" s="27"/>
      <c r="AQ9" s="27"/>
      <c r="AR9" s="27"/>
      <c r="AS9" s="27"/>
      <c r="AT9" s="27"/>
      <c r="AU9" s="30" t="str">
        <f t="shared" si="1"/>
        <v/>
      </c>
      <c r="AV9" s="27"/>
      <c r="AW9" s="27"/>
      <c r="AX9" s="27"/>
    </row>
    <row r="10" spans="1:50" ht="15.75" customHeight="1">
      <c r="A10" s="47" t="str">
        <f t="shared" si="2"/>
        <v/>
      </c>
      <c r="B10" s="12"/>
      <c r="C10" s="8"/>
      <c r="D10" s="8"/>
      <c r="E10" s="8"/>
      <c r="F10" s="8"/>
      <c r="G10" s="8"/>
      <c r="H10" s="8"/>
      <c r="I10" s="8"/>
      <c r="J10" s="8"/>
      <c r="K10" s="213">
        <f t="shared" ref="K10:K27" si="4">I10+J10</f>
        <v>0</v>
      </c>
      <c r="L10" s="15"/>
      <c r="M10" s="15" t="str">
        <f t="shared" si="3"/>
        <v/>
      </c>
      <c r="N10" s="21"/>
      <c r="P10" s="22"/>
      <c r="Q10" s="22"/>
      <c r="R10" s="22"/>
      <c r="S10" s="22"/>
      <c r="T10" s="22"/>
      <c r="U10" s="22"/>
      <c r="V10" s="22"/>
      <c r="W10" s="22"/>
      <c r="X10" s="22"/>
      <c r="Y10" s="22"/>
      <c r="Z10" s="22"/>
      <c r="AA10" s="22"/>
      <c r="AB10" s="28"/>
      <c r="AC10" s="27"/>
      <c r="AD10" s="22"/>
      <c r="AE10" s="27"/>
      <c r="AF10" s="27"/>
      <c r="AG10" s="27"/>
      <c r="AH10" s="27"/>
      <c r="AI10" s="27"/>
      <c r="AJ10" s="27"/>
      <c r="AK10" s="27"/>
      <c r="AL10" s="27"/>
      <c r="AM10" s="27"/>
      <c r="AN10" s="27"/>
      <c r="AO10" s="27"/>
      <c r="AP10" s="27"/>
      <c r="AQ10" s="27"/>
      <c r="AR10" s="27"/>
      <c r="AS10" s="27"/>
      <c r="AT10" s="27"/>
      <c r="AU10" s="30" t="str">
        <f t="shared" si="1"/>
        <v/>
      </c>
      <c r="AV10" s="27"/>
      <c r="AW10" s="27"/>
      <c r="AX10" s="27"/>
    </row>
    <row r="11" spans="1:50" ht="15.75" customHeight="1">
      <c r="A11" s="47" t="str">
        <f t="shared" si="2"/>
        <v/>
      </c>
      <c r="B11" s="12"/>
      <c r="C11" s="8"/>
      <c r="D11" s="8"/>
      <c r="E11" s="8"/>
      <c r="F11" s="8"/>
      <c r="G11" s="8"/>
      <c r="H11" s="8"/>
      <c r="I11" s="8"/>
      <c r="J11" s="8"/>
      <c r="K11" s="213">
        <f t="shared" si="4"/>
        <v>0</v>
      </c>
      <c r="L11" s="15"/>
      <c r="M11" s="15" t="str">
        <f t="shared" si="3"/>
        <v/>
      </c>
      <c r="N11" s="21"/>
      <c r="P11" s="22"/>
      <c r="Q11" s="22"/>
      <c r="R11" s="22"/>
      <c r="S11" s="22"/>
      <c r="T11" s="22"/>
      <c r="U11" s="22"/>
      <c r="V11" s="22"/>
      <c r="W11" s="22"/>
      <c r="X11" s="22"/>
      <c r="Y11" s="22"/>
      <c r="Z11" s="22"/>
      <c r="AA11" s="22"/>
      <c r="AB11" s="28"/>
      <c r="AC11" s="27"/>
      <c r="AD11" s="22"/>
      <c r="AE11" s="27"/>
      <c r="AF11" s="27"/>
      <c r="AG11" s="27"/>
      <c r="AH11" s="27"/>
      <c r="AI11" s="27"/>
      <c r="AJ11" s="27"/>
      <c r="AK11" s="27"/>
      <c r="AL11" s="27"/>
      <c r="AM11" s="27"/>
      <c r="AN11" s="27"/>
      <c r="AO11" s="27"/>
      <c r="AP11" s="27"/>
      <c r="AQ11" s="27"/>
      <c r="AR11" s="27"/>
      <c r="AS11" s="27"/>
      <c r="AT11" s="27"/>
      <c r="AU11" s="30" t="str">
        <f t="shared" si="1"/>
        <v/>
      </c>
      <c r="AV11" s="27"/>
      <c r="AW11" s="27"/>
      <c r="AX11" s="27"/>
    </row>
    <row r="12" spans="1:50" ht="15.75" customHeight="1">
      <c r="A12" s="47" t="str">
        <f t="shared" si="2"/>
        <v/>
      </c>
      <c r="B12" s="12"/>
      <c r="C12" s="8"/>
      <c r="D12" s="8"/>
      <c r="E12" s="8"/>
      <c r="F12" s="8"/>
      <c r="G12" s="8"/>
      <c r="H12" s="8"/>
      <c r="I12" s="8"/>
      <c r="J12" s="8"/>
      <c r="K12" s="213">
        <f t="shared" si="4"/>
        <v>0</v>
      </c>
      <c r="L12" s="15"/>
      <c r="M12" s="15" t="str">
        <f t="shared" si="3"/>
        <v/>
      </c>
      <c r="N12" s="21"/>
      <c r="P12" s="22"/>
      <c r="Q12" s="22"/>
      <c r="R12" s="22"/>
      <c r="S12" s="22"/>
      <c r="T12" s="22"/>
      <c r="U12" s="22"/>
      <c r="V12" s="22"/>
      <c r="W12" s="22"/>
      <c r="X12" s="22"/>
      <c r="Y12" s="22"/>
      <c r="Z12" s="22"/>
      <c r="AA12" s="22"/>
      <c r="AB12" s="28"/>
      <c r="AC12" s="27"/>
      <c r="AD12" s="22"/>
      <c r="AE12" s="27"/>
      <c r="AF12" s="27"/>
      <c r="AG12" s="27"/>
      <c r="AH12" s="27"/>
      <c r="AI12" s="27"/>
      <c r="AJ12" s="27"/>
      <c r="AK12" s="27"/>
      <c r="AL12" s="27"/>
      <c r="AM12" s="27"/>
      <c r="AN12" s="27"/>
      <c r="AO12" s="27"/>
      <c r="AP12" s="27"/>
      <c r="AQ12" s="27"/>
      <c r="AR12" s="27"/>
      <c r="AS12" s="27"/>
      <c r="AT12" s="27"/>
      <c r="AU12" s="30" t="str">
        <f t="shared" si="1"/>
        <v/>
      </c>
      <c r="AV12" s="27"/>
      <c r="AW12" s="27"/>
      <c r="AX12" s="27"/>
    </row>
    <row r="13" spans="1:50" ht="15.75" customHeight="1">
      <c r="A13" s="47" t="str">
        <f t="shared" si="2"/>
        <v/>
      </c>
      <c r="B13" s="12"/>
      <c r="C13" s="8"/>
      <c r="D13" s="8"/>
      <c r="E13" s="8"/>
      <c r="F13" s="8"/>
      <c r="G13" s="8"/>
      <c r="H13" s="8"/>
      <c r="I13" s="8"/>
      <c r="J13" s="8"/>
      <c r="K13" s="213">
        <f t="shared" si="4"/>
        <v>0</v>
      </c>
      <c r="L13" s="15"/>
      <c r="M13" s="15" t="str">
        <f t="shared" si="3"/>
        <v/>
      </c>
      <c r="N13" s="21"/>
      <c r="P13" s="22"/>
      <c r="Q13" s="22"/>
      <c r="R13" s="22"/>
      <c r="S13" s="22"/>
      <c r="T13" s="22"/>
      <c r="U13" s="22"/>
      <c r="V13" s="22"/>
      <c r="W13" s="22"/>
      <c r="X13" s="22"/>
      <c r="Y13" s="22"/>
      <c r="Z13" s="22"/>
      <c r="AA13" s="22"/>
      <c r="AB13" s="28"/>
      <c r="AC13" s="27"/>
      <c r="AD13" s="22"/>
      <c r="AE13" s="27"/>
      <c r="AF13" s="27"/>
      <c r="AG13" s="27"/>
      <c r="AH13" s="27"/>
      <c r="AI13" s="27"/>
      <c r="AJ13" s="27"/>
      <c r="AK13" s="27"/>
      <c r="AL13" s="27"/>
      <c r="AM13" s="27"/>
      <c r="AN13" s="27"/>
      <c r="AO13" s="27"/>
      <c r="AP13" s="27"/>
      <c r="AQ13" s="27"/>
      <c r="AR13" s="27"/>
      <c r="AS13" s="27"/>
      <c r="AT13" s="27"/>
      <c r="AU13" s="30" t="str">
        <f t="shared" si="1"/>
        <v/>
      </c>
      <c r="AV13" s="27"/>
      <c r="AW13" s="27"/>
      <c r="AX13" s="27"/>
    </row>
    <row r="14" spans="1:50" ht="15.75" customHeight="1">
      <c r="A14" s="47" t="str">
        <f t="shared" si="2"/>
        <v/>
      </c>
      <c r="B14" s="12"/>
      <c r="C14" s="8"/>
      <c r="D14" s="8"/>
      <c r="E14" s="8"/>
      <c r="F14" s="8"/>
      <c r="G14" s="8"/>
      <c r="H14" s="8"/>
      <c r="I14" s="8"/>
      <c r="J14" s="8"/>
      <c r="K14" s="213">
        <f t="shared" si="4"/>
        <v>0</v>
      </c>
      <c r="L14" s="15"/>
      <c r="M14" s="15" t="str">
        <f t="shared" si="3"/>
        <v/>
      </c>
      <c r="N14" s="21"/>
      <c r="P14" s="22"/>
      <c r="Q14" s="22"/>
      <c r="R14" s="22"/>
      <c r="S14" s="22"/>
      <c r="T14" s="22"/>
      <c r="U14" s="22"/>
      <c r="V14" s="22"/>
      <c r="W14" s="22"/>
      <c r="X14" s="22"/>
      <c r="Y14" s="22"/>
      <c r="Z14" s="22"/>
      <c r="AA14" s="22"/>
      <c r="AB14" s="28"/>
      <c r="AC14" s="27"/>
      <c r="AD14" s="22"/>
      <c r="AE14" s="27"/>
      <c r="AF14" s="27"/>
      <c r="AG14" s="27"/>
      <c r="AH14" s="27"/>
      <c r="AI14" s="27"/>
      <c r="AJ14" s="27"/>
      <c r="AK14" s="27"/>
      <c r="AL14" s="27"/>
      <c r="AM14" s="27"/>
      <c r="AN14" s="27"/>
      <c r="AO14" s="27"/>
      <c r="AP14" s="27"/>
      <c r="AQ14" s="27"/>
      <c r="AR14" s="27"/>
      <c r="AS14" s="27"/>
      <c r="AT14" s="27"/>
      <c r="AU14" s="30" t="str">
        <f t="shared" si="1"/>
        <v/>
      </c>
      <c r="AV14" s="27"/>
      <c r="AW14" s="27"/>
      <c r="AX14" s="27"/>
    </row>
    <row r="15" spans="1:50" ht="15.75" customHeight="1">
      <c r="A15" s="47" t="str">
        <f t="shared" si="2"/>
        <v/>
      </c>
      <c r="B15" s="12"/>
      <c r="C15" s="8"/>
      <c r="D15" s="8"/>
      <c r="E15" s="8"/>
      <c r="F15" s="8"/>
      <c r="G15" s="8"/>
      <c r="H15" s="8"/>
      <c r="I15" s="8"/>
      <c r="J15" s="8"/>
      <c r="K15" s="213">
        <f t="shared" si="4"/>
        <v>0</v>
      </c>
      <c r="L15" s="15"/>
      <c r="M15" s="15" t="str">
        <f t="shared" si="3"/>
        <v/>
      </c>
      <c r="N15" s="21"/>
      <c r="P15" s="22"/>
      <c r="Q15" s="22"/>
      <c r="R15" s="22"/>
      <c r="S15" s="22"/>
      <c r="T15" s="22"/>
      <c r="U15" s="22"/>
      <c r="V15" s="22"/>
      <c r="W15" s="22"/>
      <c r="X15" s="22"/>
      <c r="Y15" s="22"/>
      <c r="Z15" s="22"/>
      <c r="AA15" s="22"/>
      <c r="AB15" s="28"/>
      <c r="AC15" s="27"/>
      <c r="AD15" s="22"/>
      <c r="AE15" s="27"/>
      <c r="AF15" s="27"/>
      <c r="AG15" s="27"/>
      <c r="AH15" s="27"/>
      <c r="AI15" s="27"/>
      <c r="AJ15" s="27"/>
      <c r="AK15" s="27"/>
      <c r="AL15" s="27"/>
      <c r="AM15" s="27"/>
      <c r="AN15" s="27"/>
      <c r="AO15" s="27"/>
      <c r="AP15" s="27"/>
      <c r="AQ15" s="27"/>
      <c r="AR15" s="27"/>
      <c r="AS15" s="27"/>
      <c r="AT15" s="27"/>
      <c r="AU15" s="30" t="str">
        <f t="shared" si="1"/>
        <v/>
      </c>
      <c r="AV15" s="27"/>
      <c r="AW15" s="27"/>
      <c r="AX15" s="27"/>
    </row>
    <row r="16" spans="1:50" ht="15.75" customHeight="1">
      <c r="A16" s="47" t="str">
        <f t="shared" si="2"/>
        <v/>
      </c>
      <c r="B16" s="12"/>
      <c r="C16" s="8"/>
      <c r="D16" s="8"/>
      <c r="E16" s="8"/>
      <c r="F16" s="8"/>
      <c r="G16" s="8"/>
      <c r="H16" s="8"/>
      <c r="I16" s="8"/>
      <c r="J16" s="8"/>
      <c r="K16" s="213">
        <f t="shared" si="4"/>
        <v>0</v>
      </c>
      <c r="L16" s="15"/>
      <c r="M16" s="15" t="str">
        <f t="shared" si="3"/>
        <v/>
      </c>
      <c r="N16" s="21"/>
      <c r="P16" s="22"/>
      <c r="Q16" s="22"/>
      <c r="R16" s="22"/>
      <c r="S16" s="22"/>
      <c r="T16" s="22"/>
      <c r="U16" s="22"/>
      <c r="V16" s="22"/>
      <c r="W16" s="22"/>
      <c r="X16" s="22"/>
      <c r="Y16" s="22"/>
      <c r="Z16" s="22"/>
      <c r="AA16" s="22"/>
      <c r="AB16" s="28"/>
      <c r="AC16" s="27"/>
      <c r="AD16" s="22"/>
      <c r="AE16" s="27"/>
      <c r="AF16" s="27"/>
      <c r="AG16" s="27"/>
      <c r="AH16" s="27"/>
      <c r="AI16" s="27"/>
      <c r="AJ16" s="27"/>
      <c r="AK16" s="27"/>
      <c r="AL16" s="27"/>
      <c r="AM16" s="27"/>
      <c r="AN16" s="27"/>
      <c r="AO16" s="27"/>
      <c r="AP16" s="27"/>
      <c r="AQ16" s="27"/>
      <c r="AR16" s="27"/>
      <c r="AS16" s="27"/>
      <c r="AT16" s="27"/>
      <c r="AU16" s="30" t="str">
        <f t="shared" si="1"/>
        <v/>
      </c>
      <c r="AV16" s="27"/>
      <c r="AW16" s="27"/>
      <c r="AX16" s="27"/>
    </row>
    <row r="17" spans="1:50" ht="15.75" customHeight="1">
      <c r="A17" s="47" t="str">
        <f t="shared" si="2"/>
        <v/>
      </c>
      <c r="B17" s="12"/>
      <c r="C17" s="8"/>
      <c r="D17" s="8"/>
      <c r="E17" s="8"/>
      <c r="F17" s="8"/>
      <c r="G17" s="8"/>
      <c r="H17" s="8"/>
      <c r="I17" s="8"/>
      <c r="J17" s="8"/>
      <c r="K17" s="213">
        <f t="shared" si="4"/>
        <v>0</v>
      </c>
      <c r="L17" s="15"/>
      <c r="M17" s="15" t="str">
        <f t="shared" si="3"/>
        <v/>
      </c>
      <c r="N17" s="21"/>
      <c r="P17" s="22"/>
      <c r="Q17" s="22"/>
      <c r="R17" s="22"/>
      <c r="S17" s="22"/>
      <c r="T17" s="22"/>
      <c r="U17" s="22"/>
      <c r="V17" s="22"/>
      <c r="W17" s="22"/>
      <c r="X17" s="22"/>
      <c r="Y17" s="22"/>
      <c r="Z17" s="22"/>
      <c r="AA17" s="22"/>
      <c r="AB17" s="28"/>
      <c r="AC17" s="27"/>
      <c r="AD17" s="22"/>
      <c r="AE17" s="27"/>
      <c r="AF17" s="27"/>
      <c r="AG17" s="27"/>
      <c r="AH17" s="27"/>
      <c r="AI17" s="27"/>
      <c r="AJ17" s="27"/>
      <c r="AK17" s="27"/>
      <c r="AL17" s="27"/>
      <c r="AM17" s="27"/>
      <c r="AN17" s="27"/>
      <c r="AO17" s="27"/>
      <c r="AP17" s="27"/>
      <c r="AQ17" s="27"/>
      <c r="AR17" s="27"/>
      <c r="AS17" s="27"/>
      <c r="AT17" s="27"/>
      <c r="AU17" s="30" t="str">
        <f t="shared" si="1"/>
        <v/>
      </c>
      <c r="AV17" s="27"/>
      <c r="AW17" s="27"/>
      <c r="AX17" s="27"/>
    </row>
    <row r="18" spans="1:50" ht="15.75" customHeight="1">
      <c r="A18" s="47" t="str">
        <f t="shared" si="2"/>
        <v/>
      </c>
      <c r="B18" s="12"/>
      <c r="C18" s="8"/>
      <c r="D18" s="8"/>
      <c r="E18" s="8"/>
      <c r="F18" s="8"/>
      <c r="G18" s="8"/>
      <c r="H18" s="8"/>
      <c r="I18" s="8"/>
      <c r="J18" s="8"/>
      <c r="K18" s="213">
        <f t="shared" si="4"/>
        <v>0</v>
      </c>
      <c r="L18" s="15"/>
      <c r="M18" s="15" t="str">
        <f t="shared" si="3"/>
        <v/>
      </c>
      <c r="N18" s="21"/>
      <c r="P18" s="22"/>
      <c r="Q18" s="22"/>
      <c r="R18" s="22"/>
      <c r="S18" s="22"/>
      <c r="T18" s="22"/>
      <c r="U18" s="22"/>
      <c r="V18" s="22"/>
      <c r="W18" s="22"/>
      <c r="X18" s="22"/>
      <c r="Y18" s="22"/>
      <c r="Z18" s="22"/>
      <c r="AA18" s="22"/>
      <c r="AB18" s="28"/>
      <c r="AC18" s="27"/>
      <c r="AD18" s="22"/>
      <c r="AE18" s="27"/>
      <c r="AF18" s="27"/>
      <c r="AG18" s="27"/>
      <c r="AH18" s="27"/>
      <c r="AI18" s="27"/>
      <c r="AJ18" s="27"/>
      <c r="AK18" s="27"/>
      <c r="AL18" s="27"/>
      <c r="AM18" s="27"/>
      <c r="AN18" s="27"/>
      <c r="AO18" s="27"/>
      <c r="AP18" s="27"/>
      <c r="AQ18" s="27"/>
      <c r="AR18" s="27"/>
      <c r="AS18" s="27"/>
      <c r="AT18" s="27"/>
      <c r="AU18" s="30" t="str">
        <f t="shared" si="1"/>
        <v/>
      </c>
      <c r="AV18" s="27"/>
      <c r="AW18" s="27"/>
      <c r="AX18" s="27"/>
    </row>
    <row r="19" spans="1:50" ht="15.75" customHeight="1">
      <c r="A19" s="47"/>
      <c r="B19" s="12"/>
      <c r="C19" s="8"/>
      <c r="D19" s="8"/>
      <c r="E19" s="8"/>
      <c r="F19" s="8"/>
      <c r="G19" s="8"/>
      <c r="H19" s="8"/>
      <c r="I19" s="8"/>
      <c r="J19" s="8"/>
      <c r="K19" s="213">
        <f t="shared" ref="K19:K20" si="5">I19+J19</f>
        <v>0</v>
      </c>
      <c r="L19" s="15"/>
      <c r="M19" s="15" t="str">
        <f t="shared" ref="M19:M20" si="6">IF(K19=0,"",(L19-K19)/K19*100)</f>
        <v/>
      </c>
      <c r="N19" s="21"/>
      <c r="P19" s="22"/>
      <c r="Q19" s="22"/>
      <c r="R19" s="22"/>
      <c r="S19" s="22"/>
      <c r="T19" s="22"/>
      <c r="U19" s="22"/>
      <c r="V19" s="22"/>
      <c r="W19" s="22"/>
      <c r="X19" s="22"/>
      <c r="Y19" s="22"/>
      <c r="Z19" s="22"/>
      <c r="AA19" s="22"/>
      <c r="AB19" s="28"/>
      <c r="AC19" s="27"/>
      <c r="AD19" s="22"/>
      <c r="AE19" s="27"/>
      <c r="AF19" s="27"/>
      <c r="AG19" s="27"/>
      <c r="AH19" s="27"/>
      <c r="AI19" s="27"/>
      <c r="AJ19" s="27"/>
      <c r="AK19" s="27"/>
      <c r="AL19" s="27"/>
      <c r="AM19" s="27"/>
      <c r="AN19" s="27"/>
      <c r="AO19" s="27"/>
      <c r="AP19" s="27"/>
      <c r="AQ19" s="27"/>
      <c r="AR19" s="27"/>
      <c r="AS19" s="27"/>
      <c r="AT19" s="27"/>
      <c r="AU19" s="30"/>
      <c r="AV19" s="27"/>
      <c r="AW19" s="27"/>
      <c r="AX19" s="27"/>
    </row>
    <row r="20" spans="1:50" ht="15.75" customHeight="1">
      <c r="A20" s="47"/>
      <c r="B20" s="12"/>
      <c r="C20" s="8"/>
      <c r="D20" s="8"/>
      <c r="E20" s="8"/>
      <c r="F20" s="8"/>
      <c r="G20" s="8"/>
      <c r="H20" s="8"/>
      <c r="I20" s="8"/>
      <c r="J20" s="8"/>
      <c r="K20" s="213">
        <f t="shared" si="5"/>
        <v>0</v>
      </c>
      <c r="L20" s="15"/>
      <c r="M20" s="15" t="str">
        <f t="shared" si="6"/>
        <v/>
      </c>
      <c r="N20" s="21"/>
      <c r="P20" s="22"/>
      <c r="Q20" s="22"/>
      <c r="R20" s="22"/>
      <c r="S20" s="22"/>
      <c r="T20" s="22"/>
      <c r="U20" s="22"/>
      <c r="V20" s="22"/>
      <c r="W20" s="22"/>
      <c r="X20" s="22"/>
      <c r="Y20" s="22"/>
      <c r="Z20" s="22"/>
      <c r="AA20" s="22"/>
      <c r="AB20" s="28"/>
      <c r="AC20" s="27"/>
      <c r="AD20" s="22"/>
      <c r="AE20" s="27"/>
      <c r="AF20" s="27"/>
      <c r="AG20" s="27"/>
      <c r="AH20" s="27"/>
      <c r="AI20" s="27"/>
      <c r="AJ20" s="27"/>
      <c r="AK20" s="27"/>
      <c r="AL20" s="27"/>
      <c r="AM20" s="27"/>
      <c r="AN20" s="27"/>
      <c r="AO20" s="27"/>
      <c r="AP20" s="27"/>
      <c r="AQ20" s="27"/>
      <c r="AR20" s="27"/>
      <c r="AS20" s="27"/>
      <c r="AT20" s="27"/>
      <c r="AU20" s="30"/>
      <c r="AV20" s="27"/>
      <c r="AW20" s="27"/>
      <c r="AX20" s="27"/>
    </row>
    <row r="21" spans="1:50" ht="15.75" customHeight="1">
      <c r="A21" s="47" t="str">
        <f t="shared" si="2"/>
        <v/>
      </c>
      <c r="B21" s="12"/>
      <c r="C21" s="8"/>
      <c r="D21" s="8"/>
      <c r="E21" s="8"/>
      <c r="F21" s="8"/>
      <c r="G21" s="8"/>
      <c r="H21" s="8"/>
      <c r="I21" s="8"/>
      <c r="J21" s="8"/>
      <c r="K21" s="213">
        <f t="shared" si="4"/>
        <v>0</v>
      </c>
      <c r="L21" s="15"/>
      <c r="M21" s="15" t="str">
        <f t="shared" si="3"/>
        <v/>
      </c>
      <c r="N21" s="21"/>
      <c r="P21" s="22"/>
      <c r="Q21" s="22"/>
      <c r="R21" s="22"/>
      <c r="S21" s="22"/>
      <c r="T21" s="22"/>
      <c r="U21" s="22"/>
      <c r="V21" s="22"/>
      <c r="W21" s="22"/>
      <c r="X21" s="22"/>
      <c r="Y21" s="22"/>
      <c r="Z21" s="22"/>
      <c r="AA21" s="22"/>
      <c r="AB21" s="28"/>
      <c r="AC21" s="27"/>
      <c r="AD21" s="22"/>
      <c r="AE21" s="27"/>
      <c r="AF21" s="27"/>
      <c r="AG21" s="27"/>
      <c r="AH21" s="27"/>
      <c r="AI21" s="27"/>
      <c r="AJ21" s="27"/>
      <c r="AK21" s="27"/>
      <c r="AL21" s="27"/>
      <c r="AM21" s="27"/>
      <c r="AN21" s="27"/>
      <c r="AO21" s="27"/>
      <c r="AP21" s="27"/>
      <c r="AQ21" s="27"/>
      <c r="AR21" s="27"/>
      <c r="AS21" s="27"/>
      <c r="AT21" s="27"/>
      <c r="AU21" s="30" t="str">
        <f t="shared" si="1"/>
        <v/>
      </c>
      <c r="AV21" s="27"/>
      <c r="AW21" s="27"/>
      <c r="AX21" s="27"/>
    </row>
    <row r="22" spans="1:50" ht="15.75" customHeight="1">
      <c r="A22" s="47" t="str">
        <f t="shared" si="2"/>
        <v/>
      </c>
      <c r="B22" s="12"/>
      <c r="C22" s="8"/>
      <c r="D22" s="8"/>
      <c r="E22" s="8"/>
      <c r="F22" s="8"/>
      <c r="G22" s="8"/>
      <c r="H22" s="8"/>
      <c r="I22" s="8"/>
      <c r="J22" s="8"/>
      <c r="K22" s="213">
        <f t="shared" si="4"/>
        <v>0</v>
      </c>
      <c r="L22" s="15"/>
      <c r="M22" s="15" t="str">
        <f t="shared" si="3"/>
        <v/>
      </c>
      <c r="N22" s="21"/>
      <c r="P22" s="22"/>
      <c r="Q22" s="22"/>
      <c r="R22" s="22"/>
      <c r="S22" s="22"/>
      <c r="T22" s="22"/>
      <c r="U22" s="22"/>
      <c r="V22" s="22"/>
      <c r="W22" s="22"/>
      <c r="X22" s="22"/>
      <c r="Y22" s="22"/>
      <c r="Z22" s="22"/>
      <c r="AA22" s="22"/>
      <c r="AB22" s="28"/>
      <c r="AC22" s="27"/>
      <c r="AD22" s="22"/>
      <c r="AE22" s="27"/>
      <c r="AF22" s="27"/>
      <c r="AG22" s="27"/>
      <c r="AH22" s="27"/>
      <c r="AI22" s="27"/>
      <c r="AJ22" s="27"/>
      <c r="AK22" s="27"/>
      <c r="AL22" s="27"/>
      <c r="AM22" s="27"/>
      <c r="AN22" s="27"/>
      <c r="AO22" s="27"/>
      <c r="AP22" s="27"/>
      <c r="AQ22" s="27"/>
      <c r="AR22" s="27"/>
      <c r="AS22" s="27"/>
      <c r="AT22" s="27"/>
      <c r="AU22" s="30" t="str">
        <f t="shared" si="1"/>
        <v/>
      </c>
      <c r="AV22" s="27"/>
      <c r="AW22" s="27"/>
      <c r="AX22" s="27"/>
    </row>
    <row r="23" spans="1:50" ht="15.75" customHeight="1">
      <c r="A23" s="47" t="str">
        <f t="shared" si="2"/>
        <v/>
      </c>
      <c r="B23" s="12"/>
      <c r="C23" s="8"/>
      <c r="D23" s="8"/>
      <c r="E23" s="8"/>
      <c r="F23" s="8"/>
      <c r="G23" s="8"/>
      <c r="H23" s="8"/>
      <c r="I23" s="8"/>
      <c r="J23" s="8"/>
      <c r="K23" s="213">
        <f t="shared" si="4"/>
        <v>0</v>
      </c>
      <c r="L23" s="15"/>
      <c r="M23" s="15" t="str">
        <f t="shared" si="3"/>
        <v/>
      </c>
      <c r="N23" s="21"/>
      <c r="P23" s="22"/>
      <c r="Q23" s="22"/>
      <c r="R23" s="22"/>
      <c r="S23" s="22"/>
      <c r="T23" s="22"/>
      <c r="U23" s="22"/>
      <c r="V23" s="22"/>
      <c r="W23" s="22"/>
      <c r="X23" s="22"/>
      <c r="Y23" s="22"/>
      <c r="Z23" s="22"/>
      <c r="AA23" s="22"/>
      <c r="AB23" s="28"/>
      <c r="AC23" s="27"/>
      <c r="AD23" s="22"/>
      <c r="AE23" s="27"/>
      <c r="AF23" s="27"/>
      <c r="AG23" s="27"/>
      <c r="AH23" s="27"/>
      <c r="AI23" s="27"/>
      <c r="AJ23" s="27"/>
      <c r="AK23" s="27"/>
      <c r="AL23" s="27"/>
      <c r="AM23" s="27"/>
      <c r="AN23" s="27"/>
      <c r="AO23" s="27"/>
      <c r="AP23" s="27"/>
      <c r="AQ23" s="27"/>
      <c r="AR23" s="27"/>
      <c r="AS23" s="27"/>
      <c r="AT23" s="27"/>
      <c r="AU23" s="30" t="str">
        <f t="shared" si="1"/>
        <v/>
      </c>
      <c r="AV23" s="27"/>
      <c r="AW23" s="27"/>
      <c r="AX23" s="27"/>
    </row>
    <row r="24" spans="1:50" ht="15.75" customHeight="1">
      <c r="A24" s="47" t="str">
        <f t="shared" si="2"/>
        <v/>
      </c>
      <c r="B24" s="12"/>
      <c r="C24" s="8"/>
      <c r="D24" s="8"/>
      <c r="E24" s="8"/>
      <c r="F24" s="8"/>
      <c r="G24" s="8"/>
      <c r="H24" s="8"/>
      <c r="I24" s="8"/>
      <c r="J24" s="8"/>
      <c r="K24" s="213">
        <f t="shared" si="4"/>
        <v>0</v>
      </c>
      <c r="L24" s="15"/>
      <c r="M24" s="15" t="str">
        <f t="shared" si="3"/>
        <v/>
      </c>
      <c r="N24" s="21"/>
      <c r="P24" s="22"/>
      <c r="Q24" s="22"/>
      <c r="R24" s="22"/>
      <c r="S24" s="22"/>
      <c r="T24" s="22"/>
      <c r="U24" s="22"/>
      <c r="V24" s="22"/>
      <c r="W24" s="22"/>
      <c r="X24" s="22"/>
      <c r="Y24" s="22"/>
      <c r="Z24" s="22"/>
      <c r="AA24" s="22"/>
      <c r="AB24" s="28"/>
      <c r="AC24" s="27"/>
      <c r="AD24" s="22"/>
      <c r="AE24" s="27"/>
      <c r="AF24" s="27"/>
      <c r="AG24" s="27"/>
      <c r="AH24" s="27"/>
      <c r="AI24" s="27"/>
      <c r="AJ24" s="27"/>
      <c r="AK24" s="27"/>
      <c r="AL24" s="27"/>
      <c r="AM24" s="27"/>
      <c r="AN24" s="27"/>
      <c r="AO24" s="27"/>
      <c r="AP24" s="27"/>
      <c r="AQ24" s="27"/>
      <c r="AR24" s="27"/>
      <c r="AS24" s="27"/>
      <c r="AT24" s="27"/>
      <c r="AU24" s="30" t="str">
        <f t="shared" si="1"/>
        <v/>
      </c>
      <c r="AV24" s="27"/>
      <c r="AW24" s="27"/>
      <c r="AX24" s="27"/>
    </row>
    <row r="25" spans="1:50" ht="15.75" customHeight="1">
      <c r="A25" s="47" t="str">
        <f t="shared" si="2"/>
        <v/>
      </c>
      <c r="B25" s="12"/>
      <c r="C25" s="8"/>
      <c r="D25" s="8"/>
      <c r="E25" s="8"/>
      <c r="F25" s="8"/>
      <c r="G25" s="8"/>
      <c r="H25" s="8"/>
      <c r="I25" s="8"/>
      <c r="J25" s="8"/>
      <c r="K25" s="213">
        <f t="shared" si="4"/>
        <v>0</v>
      </c>
      <c r="L25" s="15"/>
      <c r="M25" s="15" t="str">
        <f t="shared" si="3"/>
        <v/>
      </c>
      <c r="N25" s="21"/>
      <c r="P25" s="22"/>
      <c r="Q25" s="22"/>
      <c r="R25" s="22"/>
      <c r="S25" s="22"/>
      <c r="T25" s="22"/>
      <c r="U25" s="22"/>
      <c r="V25" s="22"/>
      <c r="W25" s="22"/>
      <c r="X25" s="22"/>
      <c r="Y25" s="22"/>
      <c r="Z25" s="22"/>
      <c r="AA25" s="22"/>
      <c r="AB25" s="28"/>
      <c r="AC25" s="27"/>
      <c r="AD25" s="22"/>
      <c r="AE25" s="27"/>
      <c r="AF25" s="27"/>
      <c r="AG25" s="27"/>
      <c r="AH25" s="27"/>
      <c r="AI25" s="27"/>
      <c r="AJ25" s="27"/>
      <c r="AK25" s="27"/>
      <c r="AL25" s="27"/>
      <c r="AM25" s="27"/>
      <c r="AN25" s="27"/>
      <c r="AO25" s="27"/>
      <c r="AP25" s="27"/>
      <c r="AQ25" s="27"/>
      <c r="AR25" s="27"/>
      <c r="AS25" s="27"/>
      <c r="AT25" s="27"/>
      <c r="AU25" s="30" t="str">
        <f t="shared" si="1"/>
        <v/>
      </c>
      <c r="AV25" s="27"/>
      <c r="AW25" s="27"/>
      <c r="AX25" s="27"/>
    </row>
    <row r="26" spans="1:50" ht="15.75" customHeight="1">
      <c r="A26" s="47" t="str">
        <f t="shared" si="2"/>
        <v/>
      </c>
      <c r="B26" s="12"/>
      <c r="C26" s="8"/>
      <c r="D26" s="8"/>
      <c r="E26" s="8"/>
      <c r="F26" s="8"/>
      <c r="G26" s="8"/>
      <c r="H26" s="8"/>
      <c r="I26" s="8"/>
      <c r="J26" s="8"/>
      <c r="K26" s="213">
        <f t="shared" si="4"/>
        <v>0</v>
      </c>
      <c r="L26" s="15"/>
      <c r="M26" s="15" t="str">
        <f t="shared" ref="M26" si="7">IF(K26=0,"",(L26-K26)/K26*100)</f>
        <v/>
      </c>
      <c r="N26" s="21"/>
      <c r="P26" s="22"/>
      <c r="Q26" s="22"/>
      <c r="R26" s="22"/>
      <c r="S26" s="22"/>
      <c r="T26" s="22"/>
      <c r="U26" s="22"/>
      <c r="V26" s="22"/>
      <c r="W26" s="22"/>
      <c r="X26" s="22"/>
      <c r="Y26" s="22"/>
      <c r="Z26" s="22"/>
      <c r="AA26" s="22"/>
      <c r="AB26" s="28"/>
      <c r="AC26" s="27"/>
      <c r="AD26" s="22"/>
      <c r="AE26" s="27"/>
      <c r="AF26" s="27"/>
      <c r="AG26" s="27"/>
      <c r="AH26" s="27"/>
      <c r="AI26" s="27"/>
      <c r="AJ26" s="27"/>
      <c r="AK26" s="27"/>
      <c r="AL26" s="27"/>
      <c r="AM26" s="27"/>
      <c r="AN26" s="27"/>
      <c r="AO26" s="27"/>
      <c r="AP26" s="27"/>
      <c r="AQ26" s="27"/>
      <c r="AR26" s="27"/>
      <c r="AS26" s="27"/>
      <c r="AT26" s="27"/>
      <c r="AU26" s="30" t="str">
        <f t="shared" si="1"/>
        <v/>
      </c>
      <c r="AV26" s="27"/>
      <c r="AW26" s="27"/>
      <c r="AX26" s="27"/>
    </row>
    <row r="27" spans="1:50" ht="15.75" customHeight="1">
      <c r="A27" s="47" t="str">
        <f t="shared" si="2"/>
        <v/>
      </c>
      <c r="B27" s="12"/>
      <c r="C27" s="8"/>
      <c r="D27" s="8"/>
      <c r="E27" s="8"/>
      <c r="F27" s="8"/>
      <c r="G27" s="8"/>
      <c r="H27" s="8"/>
      <c r="I27" s="8"/>
      <c r="J27" s="8"/>
      <c r="K27" s="213">
        <f t="shared" si="4"/>
        <v>0</v>
      </c>
      <c r="L27" s="15"/>
      <c r="M27" s="15" t="str">
        <f t="shared" si="3"/>
        <v/>
      </c>
      <c r="N27" s="21"/>
      <c r="P27" s="22"/>
      <c r="Q27" s="22"/>
      <c r="R27" s="22"/>
      <c r="S27" s="22"/>
      <c r="T27" s="22"/>
      <c r="U27" s="22"/>
      <c r="V27" s="22"/>
      <c r="W27" s="22"/>
      <c r="X27" s="22"/>
      <c r="Y27" s="22"/>
      <c r="Z27" s="22"/>
      <c r="AA27" s="22"/>
      <c r="AB27" s="28"/>
      <c r="AC27" s="27"/>
      <c r="AD27" s="22"/>
      <c r="AE27" s="27"/>
      <c r="AF27" s="27"/>
      <c r="AG27" s="27"/>
      <c r="AH27" s="27"/>
      <c r="AI27" s="27"/>
      <c r="AJ27" s="27"/>
      <c r="AK27" s="27"/>
      <c r="AL27" s="27"/>
      <c r="AM27" s="27"/>
      <c r="AN27" s="27"/>
      <c r="AO27" s="27"/>
      <c r="AP27" s="27"/>
      <c r="AQ27" s="27"/>
      <c r="AR27" s="27"/>
      <c r="AS27" s="27"/>
      <c r="AT27" s="27"/>
      <c r="AU27" s="30" t="str">
        <f t="shared" si="1"/>
        <v/>
      </c>
      <c r="AV27" s="27"/>
      <c r="AW27" s="27"/>
      <c r="AX27" s="27"/>
    </row>
    <row r="28" spans="1:50" ht="15.75" customHeight="1">
      <c r="A28" s="526" t="s">
        <v>672</v>
      </c>
      <c r="B28" s="527"/>
      <c r="C28" s="21"/>
      <c r="D28" s="21"/>
      <c r="E28" s="8"/>
      <c r="F28" s="8"/>
      <c r="G28" s="21"/>
      <c r="H28" s="21"/>
      <c r="I28" s="15">
        <f>SUM(I7:I27)</f>
        <v>0</v>
      </c>
      <c r="J28" s="15">
        <f>SUM(J7:J27)</f>
        <v>0</v>
      </c>
      <c r="K28" s="15">
        <f>SUM(K7:K27)</f>
        <v>0</v>
      </c>
      <c r="L28" s="15">
        <f>SUM(L7:L27)</f>
        <v>0</v>
      </c>
      <c r="M28" s="15" t="str">
        <f t="shared" si="3"/>
        <v/>
      </c>
      <c r="N28" s="21"/>
      <c r="P28" s="22"/>
      <c r="Q28" s="22"/>
      <c r="R28" s="22"/>
      <c r="S28" s="22"/>
      <c r="T28" s="22"/>
      <c r="U28" s="22"/>
      <c r="V28" s="22"/>
      <c r="W28" s="22"/>
      <c r="X28" s="22"/>
      <c r="Y28" s="22"/>
      <c r="Z28" s="22"/>
      <c r="AA28" s="22"/>
      <c r="AB28" s="28"/>
      <c r="AC28" s="27"/>
      <c r="AD28" s="22"/>
      <c r="AE28" s="27"/>
      <c r="AF28" s="27"/>
      <c r="AG28" s="27"/>
      <c r="AH28" s="27"/>
      <c r="AI28" s="27"/>
      <c r="AJ28" s="27"/>
      <c r="AK28" s="27"/>
      <c r="AL28" s="27"/>
      <c r="AM28" s="27"/>
      <c r="AN28" s="27"/>
      <c r="AO28" s="27"/>
      <c r="AP28" s="27"/>
      <c r="AQ28" s="27"/>
      <c r="AR28" s="27"/>
      <c r="AS28" s="27"/>
      <c r="AT28" s="27"/>
      <c r="AU28" s="30" t="str">
        <f t="shared" si="1"/>
        <v/>
      </c>
      <c r="AV28" s="27"/>
      <c r="AW28" s="27"/>
      <c r="AX28" s="27"/>
    </row>
    <row r="29" spans="1:50" ht="15.75" customHeight="1">
      <c r="A29" s="3" t="str">
        <f>基本信息输入表!$K$6&amp;"填表人："&amp;基本信息输入表!$M$17</f>
        <v>被评估单位填表人：徐刚、杨灵芝</v>
      </c>
      <c r="L29" s="3" t="str">
        <f>"评估人员："&amp;基本信息输入表!$Q$17</f>
        <v>评估人员：雍国锋、路育</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 t="str">
        <f>"填表日期："&amp;YEAR(基本信息输入表!$O$17)&amp;"年"&amp;MONTH(基本信息输入表!$O$17)&amp;"月"&amp;DAY(基本信息输入表!$O$17)&amp;"日"</f>
        <v>填表日期：2023年2月1日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O31" s="23" t="s">
        <v>461</v>
      </c>
    </row>
  </sheetData>
  <mergeCells count="30">
    <mergeCell ref="AU5:AU6"/>
    <mergeCell ref="AV5:AV6"/>
    <mergeCell ref="AW5:AW6"/>
    <mergeCell ref="AX5:AX6"/>
    <mergeCell ref="A28:B28"/>
    <mergeCell ref="P5:P6"/>
    <mergeCell ref="Q5:Q6"/>
    <mergeCell ref="R5:R6"/>
    <mergeCell ref="S5:S6"/>
    <mergeCell ref="AJ4:AT4"/>
    <mergeCell ref="AU4:AX4"/>
    <mergeCell ref="M5:N5"/>
    <mergeCell ref="W5:AC5"/>
    <mergeCell ref="AD5:AE5"/>
    <mergeCell ref="AF5:AG5"/>
    <mergeCell ref="AK5:AL5"/>
    <mergeCell ref="AM5:AR5"/>
    <mergeCell ref="T5:T6"/>
    <mergeCell ref="U5:U6"/>
    <mergeCell ref="V5:V6"/>
    <mergeCell ref="AH5:AH6"/>
    <mergeCell ref="AI5:AI6"/>
    <mergeCell ref="AJ5:AJ6"/>
    <mergeCell ref="AS5:AS6"/>
    <mergeCell ref="AT5:AT6"/>
    <mergeCell ref="A2:M2"/>
    <mergeCell ref="A3:M3"/>
    <mergeCell ref="M4:N4"/>
    <mergeCell ref="P4:V4"/>
    <mergeCell ref="W4:AI4"/>
  </mergeCells>
  <phoneticPr fontId="13" type="noConversion"/>
  <dataValidations count="1">
    <dataValidation type="list" allowBlank="1" showInputMessage="1" showErrorMessage="1" sqref="W7:AA28" xr:uid="{00000000-0002-0000-0F00-000001000000}">
      <formula1>$A$108:$A$109</formula1>
    </dataValidation>
  </dataValidations>
  <hyperlinks>
    <hyperlink ref="A1" location="索引目录!A1" display="返回索引目录" xr:uid="{00000000-0004-0000-0F00-000000000000}"/>
  </hyperlinks>
  <printOptions horizontalCentered="1"/>
  <pageMargins left="0.98402777777777795" right="0.98402777777777795" top="0.98402777777777795" bottom="0.98402777777777795" header="0.31388888888888899" footer="0.35416666666666702"/>
  <pageSetup paperSize="9" scale="94"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0000000}">
          <x14:formula1>
            <xm:f>基本信息输入表!$A$121:$A$123</xm:f>
          </x14:formula1>
          <xm:sqref>AD7:AD28</xm:sqref>
        </x14:dataValidation>
        <x14:dataValidation type="list" allowBlank="1" showInputMessage="1" showErrorMessage="1" xr:uid="{00000000-0002-0000-0F00-000002000000}">
          <x14:formula1>
            <xm:f>基本信息输入表!$A$124:$A$127</xm:f>
          </x14:formula1>
          <xm:sqref>AF7:AF28</xm:sqref>
        </x14:dataValidation>
        <x14:dataValidation type="list" allowBlank="1" showInputMessage="1" showErrorMessage="1" xr:uid="{00000000-0002-0000-0F00-000003000000}">
          <x14:formula1>
            <xm:f>基本信息输入表!$A$109:$A$110</xm:f>
          </x14:formula1>
          <xm:sqref>P7:T28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X31"/>
  <sheetViews>
    <sheetView showGridLines="0" workbookViewId="0">
      <selection activeCell="F8" sqref="F8"/>
    </sheetView>
  </sheetViews>
  <sheetFormatPr defaultColWidth="9" defaultRowHeight="15.75" customHeight="1" outlineLevelCol="2"/>
  <cols>
    <col min="1" max="1" width="4.25" style="3" customWidth="1"/>
    <col min="2" max="2" width="16.58203125" style="3" customWidth="1"/>
    <col min="3" max="3" width="10.75" style="3" customWidth="1"/>
    <col min="4" max="6" width="7.25" style="3" customWidth="1"/>
    <col min="7" max="7" width="9.25" style="3" customWidth="1"/>
    <col min="8" max="8" width="11.75" style="3" customWidth="1"/>
    <col min="9" max="10" width="11.75" style="3" hidden="1" customWidth="1" outlineLevel="1"/>
    <col min="11" max="11" width="14.58203125" style="3" customWidth="1" collapsed="1"/>
    <col min="12" max="12" width="14.58203125" style="3" customWidth="1"/>
    <col min="13" max="13" width="8.08203125" style="3" customWidth="1"/>
    <col min="14" max="15" width="9" style="3"/>
    <col min="16" max="20" width="5.58203125" style="4" customWidth="1" outlineLevel="1"/>
    <col min="21" max="21" width="14.75" style="4" customWidth="1" outlineLevel="1"/>
    <col min="22" max="22" width="13.58203125" style="4" customWidth="1"/>
    <col min="23" max="26" width="5.58203125" style="4" customWidth="1" outlineLevel="1"/>
    <col min="27" max="28" width="7.25" style="4" customWidth="1" outlineLevel="1"/>
    <col min="29" max="29" width="5.58203125" style="4" customWidth="1" outlineLevel="1"/>
    <col min="30" max="33" width="8.58203125" style="4" customWidth="1" outlineLevel="1"/>
    <col min="34" max="34" width="14.58203125" style="4" customWidth="1" outlineLevel="1"/>
    <col min="35" max="35" width="13.58203125" style="4" customWidth="1"/>
    <col min="36" max="37" width="8.58203125" style="4" hidden="1" customWidth="1" outlineLevel="2"/>
    <col min="38" max="38" width="11.25" style="4" hidden="1" customWidth="1" outlineLevel="2"/>
    <col min="39" max="44" width="8.58203125" style="4" hidden="1" customWidth="1" outlineLevel="2"/>
    <col min="45" max="45" width="8.58203125" style="4" customWidth="1" outlineLevel="1" collapsed="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680</v>
      </c>
      <c r="B2" s="519"/>
      <c r="C2" s="519"/>
      <c r="D2" s="519"/>
      <c r="E2" s="519"/>
      <c r="F2" s="519"/>
      <c r="G2" s="519"/>
      <c r="H2" s="519"/>
      <c r="I2" s="519"/>
      <c r="J2" s="519"/>
      <c r="K2" s="519"/>
      <c r="L2" s="519"/>
      <c r="M2" s="519"/>
      <c r="N2" s="5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row>
    <row r="4" spans="1:50" ht="14.15" customHeight="1">
      <c r="A4" s="2"/>
      <c r="B4" s="2"/>
      <c r="C4" s="2"/>
      <c r="D4" s="2"/>
      <c r="E4" s="2"/>
      <c r="F4" s="2"/>
      <c r="G4" s="2"/>
      <c r="H4" s="2"/>
      <c r="I4" s="2"/>
      <c r="J4" s="2"/>
      <c r="K4" s="2"/>
      <c r="L4" s="2"/>
      <c r="M4" s="524" t="s">
        <v>681</v>
      </c>
      <c r="N4" s="524"/>
      <c r="P4" s="531" t="s">
        <v>595</v>
      </c>
      <c r="Q4" s="531"/>
      <c r="R4" s="531"/>
      <c r="S4" s="531"/>
      <c r="T4" s="531"/>
      <c r="U4" s="531"/>
      <c r="V4" s="531"/>
      <c r="W4" s="532" t="s">
        <v>596</v>
      </c>
      <c r="X4" s="533"/>
      <c r="Y4" s="533"/>
      <c r="Z4" s="533"/>
      <c r="AA4" s="533"/>
      <c r="AB4" s="533"/>
      <c r="AC4" s="533"/>
      <c r="AD4" s="533"/>
      <c r="AE4" s="533"/>
      <c r="AF4" s="533"/>
      <c r="AG4" s="533"/>
      <c r="AH4" s="533"/>
      <c r="AI4" s="534"/>
      <c r="AJ4" s="535" t="s">
        <v>597</v>
      </c>
      <c r="AK4" s="536"/>
      <c r="AL4" s="536"/>
      <c r="AM4" s="536"/>
      <c r="AN4" s="536"/>
      <c r="AO4" s="536"/>
      <c r="AP4" s="536"/>
      <c r="AQ4" s="536"/>
      <c r="AR4" s="536"/>
      <c r="AS4" s="536"/>
      <c r="AT4" s="537"/>
      <c r="AU4" s="538" t="s">
        <v>598</v>
      </c>
      <c r="AV4" s="538"/>
      <c r="AW4" s="538"/>
      <c r="AX4" s="538"/>
    </row>
    <row r="5" spans="1:50" ht="15.75" customHeight="1">
      <c r="A5" s="3" t="str">
        <f>基本信息输入表!K6&amp;"："&amp;基本信息输入表!M6</f>
        <v>被评估单位：贵州华能焦化制气股份有限公司</v>
      </c>
      <c r="M5" s="525" t="s">
        <v>464</v>
      </c>
      <c r="N5" s="525"/>
      <c r="P5" s="531" t="s">
        <v>599</v>
      </c>
      <c r="Q5" s="531" t="s">
        <v>651</v>
      </c>
      <c r="R5" s="531" t="s">
        <v>652</v>
      </c>
      <c r="S5" s="542" t="s">
        <v>627</v>
      </c>
      <c r="T5" s="542" t="s">
        <v>601</v>
      </c>
      <c r="U5" s="531" t="s">
        <v>602</v>
      </c>
      <c r="V5" s="531"/>
      <c r="W5" s="532" t="s">
        <v>603</v>
      </c>
      <c r="X5" s="533"/>
      <c r="Y5" s="533"/>
      <c r="Z5" s="533"/>
      <c r="AA5" s="533"/>
      <c r="AB5" s="533"/>
      <c r="AC5" s="534"/>
      <c r="AD5" s="538" t="s">
        <v>604</v>
      </c>
      <c r="AE5" s="538"/>
      <c r="AF5" s="538" t="s">
        <v>653</v>
      </c>
      <c r="AG5" s="538"/>
      <c r="AH5" s="538" t="s">
        <v>605</v>
      </c>
      <c r="AI5" s="543"/>
      <c r="AJ5" s="531" t="s">
        <v>606</v>
      </c>
      <c r="AK5" s="531" t="s">
        <v>654</v>
      </c>
      <c r="AL5" s="531"/>
      <c r="AM5" s="555" t="s">
        <v>655</v>
      </c>
      <c r="AN5" s="556"/>
      <c r="AO5" s="556"/>
      <c r="AP5" s="556"/>
      <c r="AQ5" s="556"/>
      <c r="AR5" s="557"/>
      <c r="AS5" s="531" t="s">
        <v>438</v>
      </c>
      <c r="AT5" s="558"/>
      <c r="AU5" s="543" t="s">
        <v>607</v>
      </c>
      <c r="AV5" s="543" t="s">
        <v>608</v>
      </c>
      <c r="AW5" s="538" t="s">
        <v>609</v>
      </c>
      <c r="AX5" s="543"/>
    </row>
    <row r="6" spans="1:50" s="2" customFormat="1" ht="15.75" customHeight="1">
      <c r="A6" s="8" t="s">
        <v>465</v>
      </c>
      <c r="B6" s="8" t="s">
        <v>682</v>
      </c>
      <c r="C6" s="8" t="s">
        <v>683</v>
      </c>
      <c r="D6" s="8" t="s">
        <v>684</v>
      </c>
      <c r="E6" s="8" t="s">
        <v>685</v>
      </c>
      <c r="F6" s="8" t="s">
        <v>659</v>
      </c>
      <c r="G6" s="8" t="s">
        <v>679</v>
      </c>
      <c r="H6" s="8" t="s">
        <v>686</v>
      </c>
      <c r="I6" s="9" t="s">
        <v>435</v>
      </c>
      <c r="J6" s="9" t="s">
        <v>436</v>
      </c>
      <c r="K6" s="8" t="s">
        <v>437</v>
      </c>
      <c r="L6" s="8" t="s">
        <v>438</v>
      </c>
      <c r="M6" s="8" t="s">
        <v>440</v>
      </c>
      <c r="N6" s="8" t="s">
        <v>585</v>
      </c>
      <c r="P6" s="531"/>
      <c r="Q6" s="531"/>
      <c r="R6" s="531"/>
      <c r="S6" s="531"/>
      <c r="T6" s="531"/>
      <c r="U6" s="531"/>
      <c r="V6" s="531"/>
      <c r="W6" s="26" t="s">
        <v>614</v>
      </c>
      <c r="X6" s="40" t="s">
        <v>663</v>
      </c>
      <c r="Y6" s="26" t="s">
        <v>630</v>
      </c>
      <c r="Z6" s="26" t="s">
        <v>615</v>
      </c>
      <c r="AA6" s="26" t="s">
        <v>664</v>
      </c>
      <c r="AB6" s="26" t="s">
        <v>617</v>
      </c>
      <c r="AC6" s="24" t="s">
        <v>618</v>
      </c>
      <c r="AD6" s="26" t="s">
        <v>619</v>
      </c>
      <c r="AE6" s="26" t="s">
        <v>620</v>
      </c>
      <c r="AF6" s="26" t="s">
        <v>619</v>
      </c>
      <c r="AG6" s="26" t="s">
        <v>665</v>
      </c>
      <c r="AH6" s="538"/>
      <c r="AI6" s="544"/>
      <c r="AJ6" s="531"/>
      <c r="AK6" s="19" t="s">
        <v>666</v>
      </c>
      <c r="AL6" s="19" t="s">
        <v>667</v>
      </c>
      <c r="AM6" s="49" t="s">
        <v>668</v>
      </c>
      <c r="AN6" s="49" t="s">
        <v>669</v>
      </c>
      <c r="AO6" s="49" t="s">
        <v>670</v>
      </c>
      <c r="AP6" s="19"/>
      <c r="AQ6" s="19"/>
      <c r="AR6" s="19"/>
      <c r="AS6" s="531"/>
      <c r="AT6" s="559"/>
      <c r="AU6" s="544"/>
      <c r="AV6" s="544"/>
      <c r="AW6" s="538"/>
      <c r="AX6" s="544"/>
    </row>
    <row r="7" spans="1:50" ht="15.75" customHeight="1">
      <c r="A7" s="47" t="str">
        <f>IF(C7="","",ROW()-6)</f>
        <v/>
      </c>
      <c r="B7" s="12"/>
      <c r="C7" s="8"/>
      <c r="D7" s="8"/>
      <c r="E7" s="8"/>
      <c r="F7" s="8"/>
      <c r="G7" s="8"/>
      <c r="H7" s="15"/>
      <c r="I7" s="15"/>
      <c r="J7" s="15"/>
      <c r="K7" s="213">
        <f t="shared" ref="K7:K9" si="0">I7+J7</f>
        <v>0</v>
      </c>
      <c r="L7" s="15"/>
      <c r="M7" s="15" t="str">
        <f>IF(K7=0,"",(L7-K7)/K7*100)</f>
        <v/>
      </c>
      <c r="N7" s="21"/>
      <c r="P7" s="22"/>
      <c r="Q7" s="22"/>
      <c r="R7" s="22"/>
      <c r="S7" s="22"/>
      <c r="T7" s="22"/>
      <c r="U7" s="22"/>
      <c r="V7" s="22"/>
      <c r="W7" s="22"/>
      <c r="X7" s="22"/>
      <c r="Y7" s="22"/>
      <c r="Z7" s="22"/>
      <c r="AA7" s="22"/>
      <c r="AB7" s="27"/>
      <c r="AC7" s="27"/>
      <c r="AD7" s="22"/>
      <c r="AE7" s="27"/>
      <c r="AF7" s="27"/>
      <c r="AG7" s="27"/>
      <c r="AH7" s="27"/>
      <c r="AI7" s="27"/>
      <c r="AJ7" s="27"/>
      <c r="AK7" s="27" t="s">
        <v>203</v>
      </c>
      <c r="AL7" s="27"/>
      <c r="AM7" s="27"/>
      <c r="AN7" s="27"/>
      <c r="AO7" s="27"/>
      <c r="AP7" s="27"/>
      <c r="AQ7" s="27"/>
      <c r="AR7" s="27"/>
      <c r="AS7" s="27"/>
      <c r="AT7" s="27"/>
      <c r="AU7" s="30" t="str">
        <f t="shared" ref="AU7:AU28" si="1">IFERROR((AS7-K7)/K7*100,"")</f>
        <v/>
      </c>
      <c r="AV7" s="27"/>
      <c r="AW7" s="27"/>
      <c r="AX7" s="27"/>
    </row>
    <row r="8" spans="1:50" ht="15.75" customHeight="1">
      <c r="A8" s="47" t="str">
        <f t="shared" ref="A8:A27" si="2">IF(C8="","",ROW()-6)</f>
        <v/>
      </c>
      <c r="B8" s="12"/>
      <c r="C8" s="8"/>
      <c r="D8" s="8"/>
      <c r="E8" s="8"/>
      <c r="F8" s="15"/>
      <c r="G8" s="8"/>
      <c r="H8" s="15"/>
      <c r="I8" s="15"/>
      <c r="J8" s="15"/>
      <c r="K8" s="213">
        <f t="shared" si="0"/>
        <v>0</v>
      </c>
      <c r="L8" s="15"/>
      <c r="M8" s="15" t="str">
        <f t="shared" ref="M8:M28" si="3">IF(K8=0,"",(L8-K8)/K8*100)</f>
        <v/>
      </c>
      <c r="N8" s="21"/>
      <c r="P8" s="22"/>
      <c r="Q8" s="22"/>
      <c r="R8" s="22"/>
      <c r="S8" s="22"/>
      <c r="T8" s="22"/>
      <c r="U8" s="22"/>
      <c r="V8" s="22"/>
      <c r="W8" s="22"/>
      <c r="X8" s="22"/>
      <c r="Y8" s="22"/>
      <c r="Z8" s="22"/>
      <c r="AA8" s="22"/>
      <c r="AB8" s="28"/>
      <c r="AC8" s="27"/>
      <c r="AD8" s="22"/>
      <c r="AE8" s="27"/>
      <c r="AF8" s="27"/>
      <c r="AG8" s="27"/>
      <c r="AH8" s="27"/>
      <c r="AI8" s="27"/>
      <c r="AJ8" s="27"/>
      <c r="AK8" s="27"/>
      <c r="AL8" s="27"/>
      <c r="AM8" s="27"/>
      <c r="AN8" s="27"/>
      <c r="AO8" s="27"/>
      <c r="AP8" s="27"/>
      <c r="AQ8" s="27"/>
      <c r="AR8" s="27"/>
      <c r="AS8" s="27"/>
      <c r="AT8" s="27"/>
      <c r="AU8" s="30" t="str">
        <f t="shared" si="1"/>
        <v/>
      </c>
      <c r="AV8" s="27"/>
      <c r="AW8" s="27"/>
      <c r="AX8" s="27"/>
    </row>
    <row r="9" spans="1:50" ht="15.75" customHeight="1">
      <c r="A9" s="47" t="str">
        <f t="shared" si="2"/>
        <v/>
      </c>
      <c r="B9" s="12"/>
      <c r="C9" s="8"/>
      <c r="D9" s="8"/>
      <c r="E9" s="8"/>
      <c r="F9" s="15"/>
      <c r="G9" s="8"/>
      <c r="H9" s="15"/>
      <c r="I9" s="15"/>
      <c r="J9" s="15"/>
      <c r="K9" s="213">
        <f t="shared" si="0"/>
        <v>0</v>
      </c>
      <c r="L9" s="15"/>
      <c r="M9" s="15" t="str">
        <f t="shared" si="3"/>
        <v/>
      </c>
      <c r="N9" s="21"/>
      <c r="P9" s="22"/>
      <c r="Q9" s="22"/>
      <c r="R9" s="22"/>
      <c r="S9" s="22"/>
      <c r="T9" s="22"/>
      <c r="U9" s="22"/>
      <c r="V9" s="22"/>
      <c r="W9" s="22"/>
      <c r="X9" s="22"/>
      <c r="Y9" s="22"/>
      <c r="Z9" s="22"/>
      <c r="AA9" s="22"/>
      <c r="AB9" s="28"/>
      <c r="AC9" s="27"/>
      <c r="AD9" s="22"/>
      <c r="AE9" s="27"/>
      <c r="AF9" s="27"/>
      <c r="AG9" s="27"/>
      <c r="AH9" s="27"/>
      <c r="AI9" s="27"/>
      <c r="AJ9" s="27"/>
      <c r="AK9" s="27"/>
      <c r="AL9" s="27"/>
      <c r="AM9" s="27"/>
      <c r="AN9" s="27"/>
      <c r="AO9" s="27"/>
      <c r="AP9" s="27"/>
      <c r="AQ9" s="27"/>
      <c r="AR9" s="27"/>
      <c r="AS9" s="27"/>
      <c r="AT9" s="27"/>
      <c r="AU9" s="30" t="str">
        <f t="shared" si="1"/>
        <v/>
      </c>
      <c r="AV9" s="27"/>
      <c r="AW9" s="27"/>
      <c r="AX9" s="27"/>
    </row>
    <row r="10" spans="1:50" ht="15.75" customHeight="1">
      <c r="A10" s="47" t="str">
        <f t="shared" si="2"/>
        <v/>
      </c>
      <c r="B10" s="12"/>
      <c r="C10" s="8"/>
      <c r="D10" s="8"/>
      <c r="E10" s="8"/>
      <c r="F10" s="15"/>
      <c r="G10" s="8"/>
      <c r="H10" s="15"/>
      <c r="I10" s="15"/>
      <c r="J10" s="15"/>
      <c r="K10" s="213">
        <f t="shared" ref="K10:K27" si="4">I10+J10</f>
        <v>0</v>
      </c>
      <c r="L10" s="15"/>
      <c r="M10" s="15" t="str">
        <f t="shared" si="3"/>
        <v/>
      </c>
      <c r="N10" s="21"/>
      <c r="P10" s="22"/>
      <c r="Q10" s="22"/>
      <c r="R10" s="22"/>
      <c r="S10" s="22"/>
      <c r="T10" s="22"/>
      <c r="U10" s="22"/>
      <c r="V10" s="22"/>
      <c r="W10" s="22"/>
      <c r="X10" s="22"/>
      <c r="Y10" s="22"/>
      <c r="Z10" s="22"/>
      <c r="AA10" s="22"/>
      <c r="AB10" s="28"/>
      <c r="AC10" s="27"/>
      <c r="AD10" s="22"/>
      <c r="AE10" s="27"/>
      <c r="AF10" s="27"/>
      <c r="AG10" s="27"/>
      <c r="AH10" s="27"/>
      <c r="AI10" s="27"/>
      <c r="AJ10" s="27"/>
      <c r="AK10" s="27"/>
      <c r="AL10" s="27"/>
      <c r="AM10" s="27"/>
      <c r="AN10" s="27"/>
      <c r="AO10" s="27"/>
      <c r="AP10" s="27"/>
      <c r="AQ10" s="27"/>
      <c r="AR10" s="27"/>
      <c r="AS10" s="27"/>
      <c r="AT10" s="27"/>
      <c r="AU10" s="30" t="str">
        <f t="shared" si="1"/>
        <v/>
      </c>
      <c r="AV10" s="27"/>
      <c r="AW10" s="27"/>
      <c r="AX10" s="27"/>
    </row>
    <row r="11" spans="1:50" ht="15.75" customHeight="1">
      <c r="A11" s="47" t="str">
        <f t="shared" si="2"/>
        <v/>
      </c>
      <c r="B11" s="12"/>
      <c r="C11" s="8"/>
      <c r="D11" s="8"/>
      <c r="E11" s="8"/>
      <c r="F11" s="15"/>
      <c r="G11" s="8"/>
      <c r="H11" s="15"/>
      <c r="I11" s="15"/>
      <c r="J11" s="15"/>
      <c r="K11" s="213">
        <f t="shared" si="4"/>
        <v>0</v>
      </c>
      <c r="L11" s="15"/>
      <c r="M11" s="15" t="str">
        <f t="shared" si="3"/>
        <v/>
      </c>
      <c r="N11" s="21"/>
      <c r="P11" s="22"/>
      <c r="Q11" s="22"/>
      <c r="R11" s="22"/>
      <c r="S11" s="22"/>
      <c r="T11" s="22"/>
      <c r="U11" s="22"/>
      <c r="V11" s="22"/>
      <c r="W11" s="22"/>
      <c r="X11" s="22"/>
      <c r="Y11" s="22"/>
      <c r="Z11" s="22"/>
      <c r="AA11" s="22"/>
      <c r="AB11" s="28"/>
      <c r="AC11" s="27"/>
      <c r="AD11" s="22"/>
      <c r="AE11" s="27"/>
      <c r="AF11" s="27"/>
      <c r="AG11" s="27"/>
      <c r="AH11" s="27"/>
      <c r="AI11" s="27"/>
      <c r="AJ11" s="27"/>
      <c r="AK11" s="27"/>
      <c r="AL11" s="27"/>
      <c r="AM11" s="27"/>
      <c r="AN11" s="27"/>
      <c r="AO11" s="27"/>
      <c r="AP11" s="27"/>
      <c r="AQ11" s="27"/>
      <c r="AR11" s="27"/>
      <c r="AS11" s="27"/>
      <c r="AT11" s="27"/>
      <c r="AU11" s="30" t="str">
        <f t="shared" si="1"/>
        <v/>
      </c>
      <c r="AV11" s="27"/>
      <c r="AW11" s="27"/>
      <c r="AX11" s="27"/>
    </row>
    <row r="12" spans="1:50" ht="15.75" customHeight="1">
      <c r="A12" s="47" t="str">
        <f t="shared" si="2"/>
        <v/>
      </c>
      <c r="B12" s="12"/>
      <c r="C12" s="8"/>
      <c r="D12" s="8"/>
      <c r="E12" s="8"/>
      <c r="F12" s="15"/>
      <c r="G12" s="8"/>
      <c r="H12" s="15"/>
      <c r="I12" s="15"/>
      <c r="J12" s="15"/>
      <c r="K12" s="213">
        <f t="shared" si="4"/>
        <v>0</v>
      </c>
      <c r="L12" s="15"/>
      <c r="M12" s="15" t="str">
        <f t="shared" si="3"/>
        <v/>
      </c>
      <c r="N12" s="21"/>
      <c r="P12" s="22"/>
      <c r="Q12" s="22"/>
      <c r="R12" s="22"/>
      <c r="S12" s="22"/>
      <c r="T12" s="22"/>
      <c r="U12" s="22"/>
      <c r="V12" s="22"/>
      <c r="W12" s="22"/>
      <c r="X12" s="22"/>
      <c r="Y12" s="22"/>
      <c r="Z12" s="22"/>
      <c r="AA12" s="22"/>
      <c r="AB12" s="28"/>
      <c r="AC12" s="27"/>
      <c r="AD12" s="22"/>
      <c r="AE12" s="27"/>
      <c r="AF12" s="27"/>
      <c r="AG12" s="27"/>
      <c r="AH12" s="27"/>
      <c r="AI12" s="27"/>
      <c r="AJ12" s="27"/>
      <c r="AK12" s="27"/>
      <c r="AL12" s="27"/>
      <c r="AM12" s="27"/>
      <c r="AN12" s="27"/>
      <c r="AO12" s="27"/>
      <c r="AP12" s="27"/>
      <c r="AQ12" s="27"/>
      <c r="AR12" s="27"/>
      <c r="AS12" s="27"/>
      <c r="AT12" s="27"/>
      <c r="AU12" s="30" t="str">
        <f t="shared" si="1"/>
        <v/>
      </c>
      <c r="AV12" s="27"/>
      <c r="AW12" s="27"/>
      <c r="AX12" s="27"/>
    </row>
    <row r="13" spans="1:50" ht="15.75" customHeight="1">
      <c r="A13" s="47" t="str">
        <f t="shared" si="2"/>
        <v/>
      </c>
      <c r="B13" s="12"/>
      <c r="C13" s="8"/>
      <c r="D13" s="8"/>
      <c r="E13" s="8"/>
      <c r="F13" s="15"/>
      <c r="G13" s="8"/>
      <c r="H13" s="15"/>
      <c r="I13" s="15"/>
      <c r="J13" s="15"/>
      <c r="K13" s="213">
        <f t="shared" si="4"/>
        <v>0</v>
      </c>
      <c r="L13" s="15"/>
      <c r="M13" s="15" t="str">
        <f t="shared" si="3"/>
        <v/>
      </c>
      <c r="N13" s="21"/>
      <c r="P13" s="22"/>
      <c r="Q13" s="22"/>
      <c r="R13" s="22"/>
      <c r="S13" s="22"/>
      <c r="T13" s="22"/>
      <c r="U13" s="22"/>
      <c r="V13" s="22"/>
      <c r="W13" s="22"/>
      <c r="X13" s="22"/>
      <c r="Y13" s="22"/>
      <c r="Z13" s="22"/>
      <c r="AA13" s="22"/>
      <c r="AB13" s="28"/>
      <c r="AC13" s="27"/>
      <c r="AD13" s="22"/>
      <c r="AE13" s="27"/>
      <c r="AF13" s="27"/>
      <c r="AG13" s="27"/>
      <c r="AH13" s="27"/>
      <c r="AI13" s="27"/>
      <c r="AJ13" s="27"/>
      <c r="AK13" s="27"/>
      <c r="AL13" s="27"/>
      <c r="AM13" s="27"/>
      <c r="AN13" s="27"/>
      <c r="AO13" s="27"/>
      <c r="AP13" s="27"/>
      <c r="AQ13" s="27"/>
      <c r="AR13" s="27"/>
      <c r="AS13" s="27"/>
      <c r="AT13" s="27"/>
      <c r="AU13" s="30" t="str">
        <f t="shared" si="1"/>
        <v/>
      </c>
      <c r="AV13" s="27"/>
      <c r="AW13" s="27"/>
      <c r="AX13" s="27"/>
    </row>
    <row r="14" spans="1:50" ht="15.75" customHeight="1">
      <c r="A14" s="47" t="str">
        <f t="shared" si="2"/>
        <v/>
      </c>
      <c r="B14" s="12"/>
      <c r="C14" s="8"/>
      <c r="D14" s="8"/>
      <c r="E14" s="8"/>
      <c r="F14" s="15"/>
      <c r="G14" s="8"/>
      <c r="H14" s="15"/>
      <c r="I14" s="15"/>
      <c r="J14" s="15"/>
      <c r="K14" s="213">
        <f t="shared" si="4"/>
        <v>0</v>
      </c>
      <c r="L14" s="15"/>
      <c r="M14" s="15" t="str">
        <f t="shared" si="3"/>
        <v/>
      </c>
      <c r="N14" s="21"/>
      <c r="P14" s="22"/>
      <c r="Q14" s="22"/>
      <c r="R14" s="22"/>
      <c r="S14" s="22"/>
      <c r="T14" s="22"/>
      <c r="U14" s="22"/>
      <c r="V14" s="22"/>
      <c r="W14" s="22"/>
      <c r="X14" s="22"/>
      <c r="Y14" s="22"/>
      <c r="Z14" s="22"/>
      <c r="AA14" s="22"/>
      <c r="AB14" s="28"/>
      <c r="AC14" s="27"/>
      <c r="AD14" s="22"/>
      <c r="AE14" s="27"/>
      <c r="AF14" s="27"/>
      <c r="AG14" s="27"/>
      <c r="AH14" s="27"/>
      <c r="AI14" s="27"/>
      <c r="AJ14" s="27"/>
      <c r="AK14" s="27"/>
      <c r="AL14" s="27"/>
      <c r="AM14" s="27"/>
      <c r="AN14" s="27"/>
      <c r="AO14" s="27"/>
      <c r="AP14" s="27"/>
      <c r="AQ14" s="27"/>
      <c r="AR14" s="27"/>
      <c r="AS14" s="27"/>
      <c r="AT14" s="27"/>
      <c r="AU14" s="30" t="str">
        <f t="shared" si="1"/>
        <v/>
      </c>
      <c r="AV14" s="27"/>
      <c r="AW14" s="27"/>
      <c r="AX14" s="27"/>
    </row>
    <row r="15" spans="1:50" ht="15.75" customHeight="1">
      <c r="A15" s="47" t="str">
        <f t="shared" si="2"/>
        <v/>
      </c>
      <c r="B15" s="12"/>
      <c r="C15" s="8"/>
      <c r="D15" s="8"/>
      <c r="E15" s="8"/>
      <c r="F15" s="15"/>
      <c r="G15" s="8"/>
      <c r="H15" s="15"/>
      <c r="I15" s="15"/>
      <c r="J15" s="15"/>
      <c r="K15" s="213">
        <f t="shared" si="4"/>
        <v>0</v>
      </c>
      <c r="L15" s="15"/>
      <c r="M15" s="15" t="str">
        <f t="shared" si="3"/>
        <v/>
      </c>
      <c r="N15" s="21"/>
      <c r="P15" s="22"/>
      <c r="Q15" s="22"/>
      <c r="R15" s="22"/>
      <c r="S15" s="22"/>
      <c r="T15" s="22"/>
      <c r="U15" s="22"/>
      <c r="V15" s="22"/>
      <c r="W15" s="22"/>
      <c r="X15" s="22"/>
      <c r="Y15" s="22"/>
      <c r="Z15" s="22"/>
      <c r="AA15" s="22"/>
      <c r="AB15" s="28"/>
      <c r="AC15" s="27"/>
      <c r="AD15" s="22"/>
      <c r="AE15" s="27"/>
      <c r="AF15" s="27"/>
      <c r="AG15" s="27"/>
      <c r="AH15" s="27"/>
      <c r="AI15" s="27"/>
      <c r="AJ15" s="27"/>
      <c r="AK15" s="27"/>
      <c r="AL15" s="27"/>
      <c r="AM15" s="27"/>
      <c r="AN15" s="27"/>
      <c r="AO15" s="27"/>
      <c r="AP15" s="27"/>
      <c r="AQ15" s="27"/>
      <c r="AR15" s="27"/>
      <c r="AS15" s="27"/>
      <c r="AT15" s="27"/>
      <c r="AU15" s="30" t="str">
        <f t="shared" si="1"/>
        <v/>
      </c>
      <c r="AV15" s="27"/>
      <c r="AW15" s="27"/>
      <c r="AX15" s="27"/>
    </row>
    <row r="16" spans="1:50" ht="15.75" customHeight="1">
      <c r="A16" s="47" t="str">
        <f t="shared" si="2"/>
        <v/>
      </c>
      <c r="B16" s="12"/>
      <c r="C16" s="8"/>
      <c r="D16" s="8"/>
      <c r="E16" s="8"/>
      <c r="F16" s="15"/>
      <c r="G16" s="8"/>
      <c r="H16" s="15"/>
      <c r="I16" s="15"/>
      <c r="J16" s="15"/>
      <c r="K16" s="213">
        <f t="shared" si="4"/>
        <v>0</v>
      </c>
      <c r="L16" s="15"/>
      <c r="M16" s="15" t="str">
        <f t="shared" si="3"/>
        <v/>
      </c>
      <c r="N16" s="21"/>
      <c r="P16" s="22"/>
      <c r="Q16" s="22"/>
      <c r="R16" s="22"/>
      <c r="S16" s="22"/>
      <c r="T16" s="22"/>
      <c r="U16" s="22"/>
      <c r="V16" s="22"/>
      <c r="W16" s="22"/>
      <c r="X16" s="22"/>
      <c r="Y16" s="22"/>
      <c r="Z16" s="22"/>
      <c r="AA16" s="22"/>
      <c r="AB16" s="28"/>
      <c r="AC16" s="27"/>
      <c r="AD16" s="22"/>
      <c r="AE16" s="27"/>
      <c r="AF16" s="27"/>
      <c r="AG16" s="27"/>
      <c r="AH16" s="27"/>
      <c r="AI16" s="27"/>
      <c r="AJ16" s="27"/>
      <c r="AK16" s="27"/>
      <c r="AL16" s="27"/>
      <c r="AM16" s="27"/>
      <c r="AN16" s="27"/>
      <c r="AO16" s="27"/>
      <c r="AP16" s="27"/>
      <c r="AQ16" s="27"/>
      <c r="AR16" s="27"/>
      <c r="AS16" s="27"/>
      <c r="AT16" s="27"/>
      <c r="AU16" s="30" t="str">
        <f t="shared" si="1"/>
        <v/>
      </c>
      <c r="AV16" s="27"/>
      <c r="AW16" s="27"/>
      <c r="AX16" s="27"/>
    </row>
    <row r="17" spans="1:50" ht="15.75" customHeight="1">
      <c r="A17" s="47" t="str">
        <f t="shared" si="2"/>
        <v/>
      </c>
      <c r="B17" s="12"/>
      <c r="C17" s="8"/>
      <c r="D17" s="8"/>
      <c r="E17" s="8"/>
      <c r="F17" s="15"/>
      <c r="G17" s="8"/>
      <c r="H17" s="15"/>
      <c r="I17" s="15"/>
      <c r="J17" s="15"/>
      <c r="K17" s="213">
        <f t="shared" si="4"/>
        <v>0</v>
      </c>
      <c r="L17" s="15"/>
      <c r="M17" s="15" t="str">
        <f t="shared" si="3"/>
        <v/>
      </c>
      <c r="N17" s="21"/>
      <c r="P17" s="22"/>
      <c r="Q17" s="22"/>
      <c r="R17" s="22"/>
      <c r="S17" s="22"/>
      <c r="T17" s="22"/>
      <c r="U17" s="22"/>
      <c r="V17" s="22"/>
      <c r="W17" s="22"/>
      <c r="X17" s="22"/>
      <c r="Y17" s="22"/>
      <c r="Z17" s="22"/>
      <c r="AA17" s="22"/>
      <c r="AB17" s="28"/>
      <c r="AC17" s="27"/>
      <c r="AD17" s="22"/>
      <c r="AE17" s="27"/>
      <c r="AF17" s="27"/>
      <c r="AG17" s="27"/>
      <c r="AH17" s="27"/>
      <c r="AI17" s="27"/>
      <c r="AJ17" s="27"/>
      <c r="AK17" s="27"/>
      <c r="AL17" s="27"/>
      <c r="AM17" s="27"/>
      <c r="AN17" s="27"/>
      <c r="AO17" s="27"/>
      <c r="AP17" s="27"/>
      <c r="AQ17" s="27"/>
      <c r="AR17" s="27"/>
      <c r="AS17" s="27"/>
      <c r="AT17" s="27"/>
      <c r="AU17" s="30" t="str">
        <f t="shared" si="1"/>
        <v/>
      </c>
      <c r="AV17" s="27"/>
      <c r="AW17" s="27"/>
      <c r="AX17" s="27"/>
    </row>
    <row r="18" spans="1:50" ht="15.75" customHeight="1">
      <c r="A18" s="47"/>
      <c r="B18" s="12"/>
      <c r="C18" s="8"/>
      <c r="D18" s="8"/>
      <c r="E18" s="8"/>
      <c r="F18" s="15"/>
      <c r="G18" s="8"/>
      <c r="H18" s="15"/>
      <c r="I18" s="15"/>
      <c r="J18" s="15"/>
      <c r="K18" s="213">
        <f t="shared" ref="K18:K19" si="5">I18+J18</f>
        <v>0</v>
      </c>
      <c r="L18" s="15"/>
      <c r="M18" s="15" t="str">
        <f t="shared" ref="M18:M19" si="6">IF(K18=0,"",(L18-K18)/K18*100)</f>
        <v/>
      </c>
      <c r="N18" s="21"/>
      <c r="P18" s="22"/>
      <c r="Q18" s="22"/>
      <c r="R18" s="22"/>
      <c r="S18" s="22"/>
      <c r="T18" s="22"/>
      <c r="U18" s="22"/>
      <c r="V18" s="22"/>
      <c r="W18" s="22"/>
      <c r="X18" s="22"/>
      <c r="Y18" s="22"/>
      <c r="Z18" s="22"/>
      <c r="AA18" s="22"/>
      <c r="AB18" s="28"/>
      <c r="AC18" s="27"/>
      <c r="AD18" s="22"/>
      <c r="AE18" s="27"/>
      <c r="AF18" s="27"/>
      <c r="AG18" s="27"/>
      <c r="AH18" s="27"/>
      <c r="AI18" s="27"/>
      <c r="AJ18" s="27"/>
      <c r="AK18" s="27"/>
      <c r="AL18" s="27"/>
      <c r="AM18" s="27"/>
      <c r="AN18" s="27"/>
      <c r="AO18" s="27"/>
      <c r="AP18" s="27"/>
      <c r="AQ18" s="27"/>
      <c r="AR18" s="27"/>
      <c r="AS18" s="27"/>
      <c r="AT18" s="27"/>
      <c r="AU18" s="30"/>
      <c r="AV18" s="27"/>
      <c r="AW18" s="27"/>
      <c r="AX18" s="27"/>
    </row>
    <row r="19" spans="1:50" ht="15.75" customHeight="1">
      <c r="A19" s="47"/>
      <c r="B19" s="12"/>
      <c r="C19" s="8"/>
      <c r="D19" s="8"/>
      <c r="E19" s="8"/>
      <c r="F19" s="15"/>
      <c r="G19" s="8"/>
      <c r="H19" s="15"/>
      <c r="I19" s="15"/>
      <c r="J19" s="15"/>
      <c r="K19" s="213">
        <f t="shared" si="5"/>
        <v>0</v>
      </c>
      <c r="L19" s="15"/>
      <c r="M19" s="15" t="str">
        <f t="shared" si="6"/>
        <v/>
      </c>
      <c r="N19" s="21"/>
      <c r="P19" s="22"/>
      <c r="Q19" s="22"/>
      <c r="R19" s="22"/>
      <c r="S19" s="22"/>
      <c r="T19" s="22"/>
      <c r="U19" s="22"/>
      <c r="V19" s="22"/>
      <c r="W19" s="22"/>
      <c r="X19" s="22"/>
      <c r="Y19" s="22"/>
      <c r="Z19" s="22"/>
      <c r="AA19" s="22"/>
      <c r="AB19" s="28"/>
      <c r="AC19" s="27"/>
      <c r="AD19" s="22"/>
      <c r="AE19" s="27"/>
      <c r="AF19" s="27"/>
      <c r="AG19" s="27"/>
      <c r="AH19" s="27"/>
      <c r="AI19" s="27"/>
      <c r="AJ19" s="27"/>
      <c r="AK19" s="27"/>
      <c r="AL19" s="27"/>
      <c r="AM19" s="27"/>
      <c r="AN19" s="27"/>
      <c r="AO19" s="27"/>
      <c r="AP19" s="27"/>
      <c r="AQ19" s="27"/>
      <c r="AR19" s="27"/>
      <c r="AS19" s="27"/>
      <c r="AT19" s="27"/>
      <c r="AU19" s="30"/>
      <c r="AV19" s="27"/>
      <c r="AW19" s="27"/>
      <c r="AX19" s="27"/>
    </row>
    <row r="20" spans="1:50" ht="15.75" customHeight="1">
      <c r="A20" s="47" t="str">
        <f t="shared" si="2"/>
        <v/>
      </c>
      <c r="B20" s="12"/>
      <c r="C20" s="8"/>
      <c r="D20" s="8"/>
      <c r="E20" s="8"/>
      <c r="F20" s="15"/>
      <c r="G20" s="8"/>
      <c r="H20" s="15"/>
      <c r="I20" s="15"/>
      <c r="J20" s="15"/>
      <c r="K20" s="213">
        <f t="shared" si="4"/>
        <v>0</v>
      </c>
      <c r="L20" s="15"/>
      <c r="M20" s="15" t="str">
        <f t="shared" si="3"/>
        <v/>
      </c>
      <c r="N20" s="21"/>
      <c r="P20" s="22"/>
      <c r="Q20" s="22"/>
      <c r="R20" s="22"/>
      <c r="S20" s="22"/>
      <c r="T20" s="22"/>
      <c r="U20" s="22"/>
      <c r="V20" s="22"/>
      <c r="W20" s="22"/>
      <c r="X20" s="22"/>
      <c r="Y20" s="22"/>
      <c r="Z20" s="22"/>
      <c r="AA20" s="22"/>
      <c r="AB20" s="28"/>
      <c r="AC20" s="27"/>
      <c r="AD20" s="22"/>
      <c r="AE20" s="27"/>
      <c r="AF20" s="27"/>
      <c r="AG20" s="27"/>
      <c r="AH20" s="27"/>
      <c r="AI20" s="27"/>
      <c r="AJ20" s="27"/>
      <c r="AK20" s="27"/>
      <c r="AL20" s="27"/>
      <c r="AM20" s="27"/>
      <c r="AN20" s="27"/>
      <c r="AO20" s="27"/>
      <c r="AP20" s="27"/>
      <c r="AQ20" s="27"/>
      <c r="AR20" s="27"/>
      <c r="AS20" s="27"/>
      <c r="AT20" s="27"/>
      <c r="AU20" s="30" t="str">
        <f t="shared" si="1"/>
        <v/>
      </c>
      <c r="AV20" s="27"/>
      <c r="AW20" s="27"/>
      <c r="AX20" s="27"/>
    </row>
    <row r="21" spans="1:50" ht="15.75" customHeight="1">
      <c r="A21" s="47" t="str">
        <f t="shared" si="2"/>
        <v/>
      </c>
      <c r="B21" s="12"/>
      <c r="C21" s="8"/>
      <c r="D21" s="8"/>
      <c r="E21" s="8"/>
      <c r="F21" s="15"/>
      <c r="G21" s="8"/>
      <c r="H21" s="15"/>
      <c r="I21" s="15"/>
      <c r="J21" s="15"/>
      <c r="K21" s="213">
        <f t="shared" si="4"/>
        <v>0</v>
      </c>
      <c r="L21" s="15"/>
      <c r="M21" s="15" t="str">
        <f t="shared" si="3"/>
        <v/>
      </c>
      <c r="N21" s="21"/>
      <c r="P21" s="22"/>
      <c r="Q21" s="22"/>
      <c r="R21" s="22"/>
      <c r="S21" s="22"/>
      <c r="T21" s="22"/>
      <c r="U21" s="22"/>
      <c r="V21" s="22"/>
      <c r="W21" s="22"/>
      <c r="X21" s="22"/>
      <c r="Y21" s="22"/>
      <c r="Z21" s="22"/>
      <c r="AA21" s="22"/>
      <c r="AB21" s="28"/>
      <c r="AC21" s="27"/>
      <c r="AD21" s="22"/>
      <c r="AE21" s="27"/>
      <c r="AF21" s="27"/>
      <c r="AG21" s="27"/>
      <c r="AH21" s="27"/>
      <c r="AI21" s="27"/>
      <c r="AJ21" s="27"/>
      <c r="AK21" s="27"/>
      <c r="AL21" s="27"/>
      <c r="AM21" s="27"/>
      <c r="AN21" s="27"/>
      <c r="AO21" s="27"/>
      <c r="AP21" s="27"/>
      <c r="AQ21" s="27"/>
      <c r="AR21" s="27"/>
      <c r="AS21" s="27"/>
      <c r="AT21" s="27"/>
      <c r="AU21" s="30" t="str">
        <f t="shared" si="1"/>
        <v/>
      </c>
      <c r="AV21" s="27"/>
      <c r="AW21" s="27"/>
      <c r="AX21" s="27"/>
    </row>
    <row r="22" spans="1:50" ht="15.75" customHeight="1">
      <c r="A22" s="47" t="str">
        <f t="shared" si="2"/>
        <v/>
      </c>
      <c r="B22" s="12"/>
      <c r="C22" s="8"/>
      <c r="D22" s="8"/>
      <c r="E22" s="8"/>
      <c r="F22" s="15"/>
      <c r="G22" s="8"/>
      <c r="H22" s="15"/>
      <c r="I22" s="15"/>
      <c r="J22" s="15"/>
      <c r="K22" s="213">
        <f t="shared" si="4"/>
        <v>0</v>
      </c>
      <c r="L22" s="15"/>
      <c r="M22" s="15" t="str">
        <f t="shared" si="3"/>
        <v/>
      </c>
      <c r="N22" s="21"/>
      <c r="P22" s="22"/>
      <c r="Q22" s="22"/>
      <c r="R22" s="22"/>
      <c r="S22" s="22"/>
      <c r="T22" s="22"/>
      <c r="U22" s="22"/>
      <c r="V22" s="22"/>
      <c r="W22" s="22"/>
      <c r="X22" s="22"/>
      <c r="Y22" s="22"/>
      <c r="Z22" s="22"/>
      <c r="AA22" s="22"/>
      <c r="AB22" s="28"/>
      <c r="AC22" s="27"/>
      <c r="AD22" s="22"/>
      <c r="AE22" s="27"/>
      <c r="AF22" s="27"/>
      <c r="AG22" s="27"/>
      <c r="AH22" s="27"/>
      <c r="AI22" s="27"/>
      <c r="AJ22" s="27"/>
      <c r="AK22" s="27"/>
      <c r="AL22" s="27"/>
      <c r="AM22" s="27"/>
      <c r="AN22" s="27"/>
      <c r="AO22" s="27"/>
      <c r="AP22" s="27"/>
      <c r="AQ22" s="27"/>
      <c r="AR22" s="27"/>
      <c r="AS22" s="27"/>
      <c r="AT22" s="27"/>
      <c r="AU22" s="30" t="str">
        <f t="shared" si="1"/>
        <v/>
      </c>
      <c r="AV22" s="27"/>
      <c r="AW22" s="27"/>
      <c r="AX22" s="27"/>
    </row>
    <row r="23" spans="1:50" ht="15.75" customHeight="1">
      <c r="A23" s="47" t="str">
        <f t="shared" si="2"/>
        <v/>
      </c>
      <c r="B23" s="12"/>
      <c r="C23" s="8"/>
      <c r="D23" s="8"/>
      <c r="E23" s="8"/>
      <c r="F23" s="15"/>
      <c r="G23" s="8"/>
      <c r="H23" s="15"/>
      <c r="I23" s="15"/>
      <c r="J23" s="15"/>
      <c r="K23" s="213">
        <f t="shared" si="4"/>
        <v>0</v>
      </c>
      <c r="L23" s="15"/>
      <c r="M23" s="15" t="str">
        <f t="shared" si="3"/>
        <v/>
      </c>
      <c r="N23" s="21"/>
      <c r="P23" s="22"/>
      <c r="Q23" s="22"/>
      <c r="R23" s="22"/>
      <c r="S23" s="22"/>
      <c r="T23" s="22"/>
      <c r="U23" s="22"/>
      <c r="V23" s="22"/>
      <c r="W23" s="22"/>
      <c r="X23" s="22"/>
      <c r="Y23" s="22"/>
      <c r="Z23" s="22"/>
      <c r="AA23" s="22"/>
      <c r="AB23" s="28"/>
      <c r="AC23" s="27"/>
      <c r="AD23" s="22"/>
      <c r="AE23" s="27"/>
      <c r="AF23" s="27"/>
      <c r="AG23" s="27"/>
      <c r="AH23" s="27"/>
      <c r="AI23" s="27"/>
      <c r="AJ23" s="27"/>
      <c r="AK23" s="27"/>
      <c r="AL23" s="27"/>
      <c r="AM23" s="27"/>
      <c r="AN23" s="27"/>
      <c r="AO23" s="27"/>
      <c r="AP23" s="27"/>
      <c r="AQ23" s="27"/>
      <c r="AR23" s="27"/>
      <c r="AS23" s="27"/>
      <c r="AT23" s="27"/>
      <c r="AU23" s="30" t="str">
        <f t="shared" si="1"/>
        <v/>
      </c>
      <c r="AV23" s="27"/>
      <c r="AW23" s="27"/>
      <c r="AX23" s="27"/>
    </row>
    <row r="24" spans="1:50" ht="15.75" customHeight="1">
      <c r="A24" s="47" t="str">
        <f t="shared" si="2"/>
        <v/>
      </c>
      <c r="B24" s="12"/>
      <c r="C24" s="8"/>
      <c r="D24" s="8"/>
      <c r="E24" s="8"/>
      <c r="F24" s="15"/>
      <c r="G24" s="8"/>
      <c r="H24" s="15"/>
      <c r="I24" s="15"/>
      <c r="J24" s="15"/>
      <c r="K24" s="213">
        <f t="shared" si="4"/>
        <v>0</v>
      </c>
      <c r="L24" s="15"/>
      <c r="M24" s="15" t="str">
        <f t="shared" si="3"/>
        <v/>
      </c>
      <c r="N24" s="21"/>
      <c r="P24" s="22"/>
      <c r="Q24" s="22"/>
      <c r="R24" s="22"/>
      <c r="S24" s="22"/>
      <c r="T24" s="22"/>
      <c r="U24" s="22"/>
      <c r="V24" s="22"/>
      <c r="W24" s="22"/>
      <c r="X24" s="22"/>
      <c r="Y24" s="22"/>
      <c r="Z24" s="22"/>
      <c r="AA24" s="22"/>
      <c r="AB24" s="28"/>
      <c r="AC24" s="27"/>
      <c r="AD24" s="22"/>
      <c r="AE24" s="27"/>
      <c r="AF24" s="27"/>
      <c r="AG24" s="27"/>
      <c r="AH24" s="27"/>
      <c r="AI24" s="27"/>
      <c r="AJ24" s="27"/>
      <c r="AK24" s="27"/>
      <c r="AL24" s="27"/>
      <c r="AM24" s="27"/>
      <c r="AN24" s="27"/>
      <c r="AO24" s="27"/>
      <c r="AP24" s="27"/>
      <c r="AQ24" s="27"/>
      <c r="AR24" s="27"/>
      <c r="AS24" s="27"/>
      <c r="AT24" s="27"/>
      <c r="AU24" s="30" t="str">
        <f t="shared" si="1"/>
        <v/>
      </c>
      <c r="AV24" s="27"/>
      <c r="AW24" s="27"/>
      <c r="AX24" s="27"/>
    </row>
    <row r="25" spans="1:50" ht="15.75" customHeight="1">
      <c r="A25" s="47" t="str">
        <f t="shared" si="2"/>
        <v/>
      </c>
      <c r="B25" s="12"/>
      <c r="C25" s="8"/>
      <c r="D25" s="8"/>
      <c r="E25" s="8"/>
      <c r="F25" s="15"/>
      <c r="G25" s="8"/>
      <c r="H25" s="15"/>
      <c r="I25" s="15"/>
      <c r="J25" s="15"/>
      <c r="K25" s="213">
        <f t="shared" si="4"/>
        <v>0</v>
      </c>
      <c r="L25" s="15"/>
      <c r="M25" s="15" t="str">
        <f t="shared" ref="M25:M26" si="7">IF(K25=0,"",(L25-K25)/K25*100)</f>
        <v/>
      </c>
      <c r="N25" s="21"/>
      <c r="P25" s="22"/>
      <c r="Q25" s="22"/>
      <c r="R25" s="22"/>
      <c r="S25" s="22"/>
      <c r="T25" s="22"/>
      <c r="U25" s="22"/>
      <c r="V25" s="22"/>
      <c r="W25" s="22"/>
      <c r="X25" s="22"/>
      <c r="Y25" s="22"/>
      <c r="Z25" s="22"/>
      <c r="AA25" s="22"/>
      <c r="AB25" s="28"/>
      <c r="AC25" s="27"/>
      <c r="AD25" s="22"/>
      <c r="AE25" s="27"/>
      <c r="AF25" s="27"/>
      <c r="AG25" s="27"/>
      <c r="AH25" s="27"/>
      <c r="AI25" s="27"/>
      <c r="AJ25" s="27"/>
      <c r="AK25" s="27"/>
      <c r="AL25" s="27"/>
      <c r="AM25" s="27"/>
      <c r="AN25" s="27"/>
      <c r="AO25" s="27"/>
      <c r="AP25" s="27"/>
      <c r="AQ25" s="27"/>
      <c r="AR25" s="27"/>
      <c r="AS25" s="27"/>
      <c r="AT25" s="27"/>
      <c r="AU25" s="30" t="str">
        <f t="shared" si="1"/>
        <v/>
      </c>
      <c r="AV25" s="27"/>
      <c r="AW25" s="27"/>
      <c r="AX25" s="27"/>
    </row>
    <row r="26" spans="1:50" ht="15.75" customHeight="1">
      <c r="A26" s="47" t="str">
        <f t="shared" si="2"/>
        <v/>
      </c>
      <c r="B26" s="12"/>
      <c r="C26" s="8"/>
      <c r="D26" s="8"/>
      <c r="E26" s="8"/>
      <c r="F26" s="15"/>
      <c r="G26" s="8"/>
      <c r="H26" s="15"/>
      <c r="I26" s="15"/>
      <c r="J26" s="15"/>
      <c r="K26" s="213">
        <f t="shared" si="4"/>
        <v>0</v>
      </c>
      <c r="L26" s="15"/>
      <c r="M26" s="15" t="str">
        <f t="shared" si="7"/>
        <v/>
      </c>
      <c r="N26" s="21"/>
      <c r="P26" s="22"/>
      <c r="Q26" s="22"/>
      <c r="R26" s="22"/>
      <c r="S26" s="22"/>
      <c r="T26" s="22"/>
      <c r="U26" s="22"/>
      <c r="V26" s="22"/>
      <c r="W26" s="22"/>
      <c r="X26" s="22"/>
      <c r="Y26" s="22"/>
      <c r="Z26" s="22"/>
      <c r="AA26" s="22"/>
      <c r="AB26" s="28"/>
      <c r="AC26" s="27"/>
      <c r="AD26" s="22"/>
      <c r="AE26" s="27"/>
      <c r="AF26" s="27"/>
      <c r="AG26" s="27"/>
      <c r="AH26" s="27"/>
      <c r="AI26" s="27"/>
      <c r="AJ26" s="27"/>
      <c r="AK26" s="27"/>
      <c r="AL26" s="27"/>
      <c r="AM26" s="27"/>
      <c r="AN26" s="27"/>
      <c r="AO26" s="27"/>
      <c r="AP26" s="27"/>
      <c r="AQ26" s="27"/>
      <c r="AR26" s="27"/>
      <c r="AS26" s="27"/>
      <c r="AT26" s="27"/>
      <c r="AU26" s="30" t="str">
        <f t="shared" si="1"/>
        <v/>
      </c>
      <c r="AV26" s="27"/>
      <c r="AW26" s="27"/>
      <c r="AX26" s="27"/>
    </row>
    <row r="27" spans="1:50" ht="15.75" customHeight="1">
      <c r="A27" s="47" t="str">
        <f t="shared" si="2"/>
        <v/>
      </c>
      <c r="B27" s="12"/>
      <c r="C27" s="8"/>
      <c r="D27" s="8"/>
      <c r="E27" s="8"/>
      <c r="F27" s="15"/>
      <c r="G27" s="8"/>
      <c r="H27" s="15"/>
      <c r="I27" s="15"/>
      <c r="J27" s="15"/>
      <c r="K27" s="213">
        <f t="shared" si="4"/>
        <v>0</v>
      </c>
      <c r="L27" s="15"/>
      <c r="M27" s="15" t="str">
        <f t="shared" si="3"/>
        <v/>
      </c>
      <c r="N27" s="21"/>
      <c r="P27" s="22"/>
      <c r="Q27" s="22"/>
      <c r="R27" s="22"/>
      <c r="S27" s="22"/>
      <c r="T27" s="22"/>
      <c r="U27" s="22"/>
      <c r="V27" s="22"/>
      <c r="W27" s="22"/>
      <c r="X27" s="22"/>
      <c r="Y27" s="22"/>
      <c r="Z27" s="22"/>
      <c r="AA27" s="22"/>
      <c r="AB27" s="28"/>
      <c r="AC27" s="27"/>
      <c r="AD27" s="22"/>
      <c r="AE27" s="27"/>
      <c r="AF27" s="27"/>
      <c r="AG27" s="27"/>
      <c r="AH27" s="27"/>
      <c r="AI27" s="27"/>
      <c r="AJ27" s="27"/>
      <c r="AK27" s="27"/>
      <c r="AL27" s="27"/>
      <c r="AM27" s="27"/>
      <c r="AN27" s="27"/>
      <c r="AO27" s="27"/>
      <c r="AP27" s="27"/>
      <c r="AQ27" s="27"/>
      <c r="AR27" s="27"/>
      <c r="AS27" s="27"/>
      <c r="AT27" s="27"/>
      <c r="AU27" s="30" t="str">
        <f t="shared" si="1"/>
        <v/>
      </c>
      <c r="AV27" s="27"/>
      <c r="AW27" s="27"/>
      <c r="AX27" s="27"/>
    </row>
    <row r="28" spans="1:50" ht="15.75" customHeight="1">
      <c r="A28" s="526" t="s">
        <v>672</v>
      </c>
      <c r="B28" s="527"/>
      <c r="C28" s="21"/>
      <c r="D28" s="8"/>
      <c r="E28" s="8"/>
      <c r="F28" s="21"/>
      <c r="G28" s="21"/>
      <c r="H28" s="15"/>
      <c r="I28" s="15">
        <f t="shared" ref="I28:L28" si="8">SUM(I7:I27)</f>
        <v>0</v>
      </c>
      <c r="J28" s="15">
        <f t="shared" si="8"/>
        <v>0</v>
      </c>
      <c r="K28" s="15">
        <f t="shared" si="8"/>
        <v>0</v>
      </c>
      <c r="L28" s="15">
        <f t="shared" si="8"/>
        <v>0</v>
      </c>
      <c r="M28" s="15" t="str">
        <f t="shared" si="3"/>
        <v/>
      </c>
      <c r="N28" s="21"/>
      <c r="P28" s="22"/>
      <c r="Q28" s="22"/>
      <c r="R28" s="22"/>
      <c r="S28" s="22"/>
      <c r="T28" s="22"/>
      <c r="U28" s="22"/>
      <c r="V28" s="22"/>
      <c r="W28" s="22"/>
      <c r="X28" s="22"/>
      <c r="Y28" s="22"/>
      <c r="Z28" s="22"/>
      <c r="AA28" s="22"/>
      <c r="AB28" s="28"/>
      <c r="AC28" s="27"/>
      <c r="AD28" s="22"/>
      <c r="AE28" s="27"/>
      <c r="AF28" s="27"/>
      <c r="AG28" s="27"/>
      <c r="AH28" s="27"/>
      <c r="AI28" s="27"/>
      <c r="AJ28" s="27"/>
      <c r="AK28" s="27"/>
      <c r="AL28" s="27"/>
      <c r="AM28" s="27"/>
      <c r="AN28" s="27"/>
      <c r="AO28" s="27"/>
      <c r="AP28" s="27"/>
      <c r="AQ28" s="27"/>
      <c r="AR28" s="27"/>
      <c r="AS28" s="27"/>
      <c r="AT28" s="27"/>
      <c r="AU28" s="30" t="str">
        <f t="shared" si="1"/>
        <v/>
      </c>
      <c r="AV28" s="27"/>
      <c r="AW28" s="27"/>
      <c r="AX28" s="27"/>
    </row>
    <row r="29" spans="1:50" ht="15.75" customHeight="1">
      <c r="A29" s="3" t="str">
        <f>基本信息输入表!$K$6&amp;"填表人："&amp;基本信息输入表!$M$18</f>
        <v>被评估单位填表人：徐刚、杨灵芝</v>
      </c>
      <c r="L29" s="3" t="str">
        <f>"评估人员："&amp;基本信息输入表!$Q$18</f>
        <v>评估人员：雍国锋、路育</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 t="str">
        <f>"填表日期："&amp;YEAR(基本信息输入表!$O$18)&amp;"年"&amp;MONTH(基本信息输入表!$O$18)&amp;"月"&amp;DAY(基本信息输入表!$O$18)&amp;"日"</f>
        <v>填表日期：2023年2月1日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O31" s="23" t="s">
        <v>461</v>
      </c>
    </row>
  </sheetData>
  <mergeCells count="30">
    <mergeCell ref="AU5:AU6"/>
    <mergeCell ref="AV5:AV6"/>
    <mergeCell ref="AW5:AW6"/>
    <mergeCell ref="AX5:AX6"/>
    <mergeCell ref="A28:B28"/>
    <mergeCell ref="P5:P6"/>
    <mergeCell ref="Q5:Q6"/>
    <mergeCell ref="R5:R6"/>
    <mergeCell ref="S5:S6"/>
    <mergeCell ref="AJ4:AT4"/>
    <mergeCell ref="AU4:AX4"/>
    <mergeCell ref="M5:N5"/>
    <mergeCell ref="W5:AC5"/>
    <mergeCell ref="AD5:AE5"/>
    <mergeCell ref="AF5:AG5"/>
    <mergeCell ref="AK5:AL5"/>
    <mergeCell ref="AM5:AR5"/>
    <mergeCell ref="T5:T6"/>
    <mergeCell ref="U5:U6"/>
    <mergeCell ref="V5:V6"/>
    <mergeCell ref="AH5:AH6"/>
    <mergeCell ref="AI5:AI6"/>
    <mergeCell ref="AJ5:AJ6"/>
    <mergeCell ref="AS5:AS6"/>
    <mergeCell ref="AT5:AT6"/>
    <mergeCell ref="A2:N2"/>
    <mergeCell ref="A3:N3"/>
    <mergeCell ref="M4:N4"/>
    <mergeCell ref="P4:V4"/>
    <mergeCell ref="W4:AI4"/>
  </mergeCells>
  <phoneticPr fontId="13" type="noConversion"/>
  <dataValidations count="1">
    <dataValidation type="list" allowBlank="1" showInputMessage="1" showErrorMessage="1" sqref="W7:AA28" xr:uid="{00000000-0002-0000-1000-000001000000}">
      <formula1>$A$108:$A$109</formula1>
    </dataValidation>
  </dataValidations>
  <hyperlinks>
    <hyperlink ref="A1" location="索引目录!A1" display="返回索引目录" xr:uid="{00000000-0004-0000-1000-000000000000}"/>
  </hyperlinks>
  <printOptions horizontalCentered="1"/>
  <pageMargins left="0.98402777777777795" right="0.98402777777777795" top="0.98402777777777795" bottom="0.98402777777777795" header="0.31388888888888899" footer="0.35416666666666702"/>
  <pageSetup paperSize="9" scale="9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基本信息输入表!$A$121:$A$123</xm:f>
          </x14:formula1>
          <xm:sqref>AD7:AD28</xm:sqref>
        </x14:dataValidation>
        <x14:dataValidation type="list" allowBlank="1" showInputMessage="1" showErrorMessage="1" xr:uid="{00000000-0002-0000-1000-000002000000}">
          <x14:formula1>
            <xm:f>基本信息输入表!$A$124:$A$127</xm:f>
          </x14:formula1>
          <xm:sqref>AF7:AF28</xm:sqref>
        </x14:dataValidation>
        <x14:dataValidation type="list" allowBlank="1" showInputMessage="1" showErrorMessage="1" xr:uid="{00000000-0002-0000-1000-000003000000}">
          <x14:formula1>
            <xm:f>基本信息输入表!$A$109:$A$110</xm:f>
          </x14:formula1>
          <xm:sqref>P7:T28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V30"/>
  <sheetViews>
    <sheetView showGridLines="0" topLeftCell="B1" workbookViewId="0">
      <selection activeCell="F8" sqref="F8"/>
    </sheetView>
  </sheetViews>
  <sheetFormatPr defaultColWidth="9" defaultRowHeight="15.75" customHeight="1" outlineLevelCol="2"/>
  <cols>
    <col min="1" max="1" width="5.25" style="3" customWidth="1"/>
    <col min="2" max="2" width="18.25" style="3" customWidth="1"/>
    <col min="3" max="3" width="7.58203125" style="3" customWidth="1"/>
    <col min="4" max="4" width="7.75" style="3" customWidth="1"/>
    <col min="5" max="5" width="9" style="3"/>
    <col min="6" max="9" width="12.58203125" style="3" hidden="1" customWidth="1" outlineLevel="1"/>
    <col min="10" max="10" width="14.58203125" style="3" customWidth="1" collapsed="1"/>
    <col min="11" max="11" width="12.58203125" style="3" customWidth="1"/>
    <col min="12" max="12" width="14.58203125" style="3" customWidth="1"/>
    <col min="13" max="13" width="12.58203125" style="3" customWidth="1"/>
    <col min="14" max="14" width="14.58203125" style="3" customWidth="1"/>
    <col min="15" max="15" width="9" style="3"/>
    <col min="16" max="21" width="5.58203125" style="4" customWidth="1" outlineLevel="1"/>
    <col min="22" max="22" width="14.75" style="4" customWidth="1" outlineLevel="1"/>
    <col min="23" max="23" width="13.58203125" style="4" customWidth="1"/>
    <col min="24" max="27" width="5.58203125" style="4" customWidth="1" outlineLevel="1"/>
    <col min="28" max="29" width="7.25" style="4" customWidth="1" outlineLevel="1"/>
    <col min="30" max="30" width="5.58203125" style="4" customWidth="1" outlineLevel="1"/>
    <col min="31" max="34" width="8.58203125" style="4" customWidth="1" outlineLevel="1"/>
    <col min="35" max="35" width="14.58203125" style="4" customWidth="1" outlineLevel="1"/>
    <col min="36" max="36" width="13.58203125" style="4" customWidth="1"/>
    <col min="37" max="38" width="8.58203125" style="4" hidden="1" customWidth="1" outlineLevel="2"/>
    <col min="39" max="39" width="11.25" style="4" hidden="1" customWidth="1" outlineLevel="2"/>
    <col min="40" max="42" width="8.58203125" style="4" hidden="1" customWidth="1" outlineLevel="2"/>
    <col min="43" max="43" width="8.58203125" style="4" customWidth="1" outlineLevel="1" collapsed="1"/>
    <col min="44" max="44" width="13.75" style="4" customWidth="1"/>
    <col min="45" max="47" width="13.58203125" style="4" customWidth="1" outlineLevel="1"/>
    <col min="48" max="48" width="13.58203125" style="4" customWidth="1"/>
    <col min="49" max="16384" width="9" style="3"/>
  </cols>
  <sheetData>
    <row r="1" spans="1:48" ht="15.75" customHeight="1">
      <c r="A1" s="5" t="s">
        <v>430</v>
      </c>
    </row>
    <row r="2" spans="1:48" s="1" customFormat="1" ht="30" customHeight="1">
      <c r="A2" s="519" t="s">
        <v>687</v>
      </c>
      <c r="B2" s="519"/>
      <c r="C2" s="519"/>
      <c r="D2" s="519"/>
      <c r="E2" s="519"/>
      <c r="F2" s="519"/>
      <c r="G2" s="519"/>
      <c r="H2" s="519"/>
      <c r="I2" s="519"/>
      <c r="J2" s="519"/>
      <c r="K2" s="519"/>
      <c r="L2" s="519"/>
      <c r="M2" s="519"/>
      <c r="N2" s="5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row>
    <row r="3" spans="1:48"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row>
    <row r="4" spans="1:48" ht="14.15" customHeight="1">
      <c r="A4" s="2"/>
      <c r="B4" s="2"/>
      <c r="C4" s="2"/>
      <c r="D4" s="2"/>
      <c r="E4" s="2"/>
      <c r="F4" s="2"/>
      <c r="G4" s="2"/>
      <c r="H4" s="2"/>
      <c r="I4" s="2"/>
      <c r="J4" s="2"/>
      <c r="K4" s="2"/>
      <c r="L4" s="2"/>
      <c r="M4" s="2"/>
      <c r="N4" s="18" t="s">
        <v>688</v>
      </c>
    </row>
    <row r="5" spans="1:48" ht="15.75" customHeight="1">
      <c r="A5" s="3" t="str">
        <f>基本信息输入表!K6&amp;"："&amp;基本信息输入表!M6</f>
        <v>被评估单位：贵州华能焦化制气股份有限公司</v>
      </c>
      <c r="N5" s="18" t="s">
        <v>464</v>
      </c>
      <c r="P5" s="531" t="s">
        <v>595</v>
      </c>
      <c r="Q5" s="531"/>
      <c r="R5" s="531"/>
      <c r="S5" s="531"/>
      <c r="T5" s="531"/>
      <c r="U5" s="531"/>
      <c r="V5" s="531"/>
      <c r="W5" s="531"/>
      <c r="X5" s="532" t="s">
        <v>596</v>
      </c>
      <c r="Y5" s="533"/>
      <c r="Z5" s="533"/>
      <c r="AA5" s="533"/>
      <c r="AB5" s="533"/>
      <c r="AC5" s="533"/>
      <c r="AD5" s="533"/>
      <c r="AE5" s="533"/>
      <c r="AF5" s="533"/>
      <c r="AG5" s="533"/>
      <c r="AH5" s="533"/>
      <c r="AI5" s="533"/>
      <c r="AJ5" s="534"/>
      <c r="AK5" s="535" t="s">
        <v>597</v>
      </c>
      <c r="AL5" s="536"/>
      <c r="AM5" s="536"/>
      <c r="AN5" s="536"/>
      <c r="AO5" s="536"/>
      <c r="AP5" s="536"/>
      <c r="AQ5" s="536"/>
      <c r="AR5" s="537"/>
      <c r="AS5" s="538" t="s">
        <v>598</v>
      </c>
      <c r="AT5" s="538"/>
      <c r="AU5" s="538"/>
      <c r="AV5" s="538"/>
    </row>
    <row r="6" spans="1:48" s="2" customFormat="1" ht="15.75" customHeight="1">
      <c r="A6" s="563" t="s">
        <v>465</v>
      </c>
      <c r="B6" s="563" t="s">
        <v>689</v>
      </c>
      <c r="C6" s="563" t="s">
        <v>690</v>
      </c>
      <c r="D6" s="563" t="s">
        <v>691</v>
      </c>
      <c r="E6" s="563" t="s">
        <v>678</v>
      </c>
      <c r="F6" s="560" t="s">
        <v>692</v>
      </c>
      <c r="G6" s="561"/>
      <c r="H6" s="560" t="s">
        <v>693</v>
      </c>
      <c r="I6" s="561"/>
      <c r="J6" s="526" t="s">
        <v>437</v>
      </c>
      <c r="K6" s="527"/>
      <c r="L6" s="563" t="s">
        <v>438</v>
      </c>
      <c r="M6" s="563" t="s">
        <v>440</v>
      </c>
      <c r="N6" s="563" t="s">
        <v>585</v>
      </c>
      <c r="P6" s="531" t="s">
        <v>599</v>
      </c>
      <c r="Q6" s="531" t="s">
        <v>651</v>
      </c>
      <c r="R6" s="531" t="s">
        <v>694</v>
      </c>
      <c r="S6" s="531" t="s">
        <v>652</v>
      </c>
      <c r="T6" s="553" t="s">
        <v>695</v>
      </c>
      <c r="U6" s="542" t="s">
        <v>601</v>
      </c>
      <c r="V6" s="531" t="s">
        <v>602</v>
      </c>
      <c r="W6" s="531"/>
      <c r="X6" s="532" t="s">
        <v>603</v>
      </c>
      <c r="Y6" s="533"/>
      <c r="Z6" s="533"/>
      <c r="AA6" s="533"/>
      <c r="AB6" s="533"/>
      <c r="AC6" s="533"/>
      <c r="AD6" s="534"/>
      <c r="AE6" s="538" t="s">
        <v>604</v>
      </c>
      <c r="AF6" s="538"/>
      <c r="AG6" s="538" t="s">
        <v>653</v>
      </c>
      <c r="AH6" s="538"/>
      <c r="AI6" s="538" t="s">
        <v>605</v>
      </c>
      <c r="AJ6" s="543"/>
      <c r="AK6" s="531" t="s">
        <v>606</v>
      </c>
      <c r="AL6" s="531" t="s">
        <v>654</v>
      </c>
      <c r="AM6" s="531"/>
      <c r="AN6" s="555" t="s">
        <v>655</v>
      </c>
      <c r="AO6" s="556"/>
      <c r="AP6" s="557"/>
      <c r="AQ6" s="531" t="s">
        <v>438</v>
      </c>
      <c r="AR6" s="558"/>
      <c r="AS6" s="543" t="s">
        <v>607</v>
      </c>
      <c r="AT6" s="543" t="s">
        <v>608</v>
      </c>
      <c r="AU6" s="538" t="s">
        <v>609</v>
      </c>
      <c r="AV6" s="543"/>
    </row>
    <row r="7" spans="1:48" ht="15.75" customHeight="1">
      <c r="A7" s="564"/>
      <c r="B7" s="564"/>
      <c r="C7" s="564"/>
      <c r="D7" s="564"/>
      <c r="E7" s="564"/>
      <c r="F7" s="60" t="s">
        <v>437</v>
      </c>
      <c r="G7" s="60" t="s">
        <v>696</v>
      </c>
      <c r="H7" s="60" t="s">
        <v>437</v>
      </c>
      <c r="I7" s="60" t="s">
        <v>696</v>
      </c>
      <c r="J7" s="8" t="s">
        <v>437</v>
      </c>
      <c r="K7" s="8" t="s">
        <v>696</v>
      </c>
      <c r="L7" s="564"/>
      <c r="M7" s="564"/>
      <c r="N7" s="564"/>
      <c r="P7" s="531"/>
      <c r="Q7" s="531"/>
      <c r="R7" s="531"/>
      <c r="S7" s="531"/>
      <c r="T7" s="531"/>
      <c r="U7" s="531"/>
      <c r="V7" s="531"/>
      <c r="W7" s="531"/>
      <c r="X7" s="26" t="s">
        <v>614</v>
      </c>
      <c r="Y7" s="40" t="s">
        <v>663</v>
      </c>
      <c r="Z7" s="26" t="s">
        <v>630</v>
      </c>
      <c r="AA7" s="26" t="s">
        <v>615</v>
      </c>
      <c r="AB7" s="26" t="s">
        <v>664</v>
      </c>
      <c r="AC7" s="26" t="s">
        <v>617</v>
      </c>
      <c r="AD7" s="24" t="s">
        <v>618</v>
      </c>
      <c r="AE7" s="26" t="s">
        <v>619</v>
      </c>
      <c r="AF7" s="26" t="s">
        <v>620</v>
      </c>
      <c r="AG7" s="26" t="s">
        <v>619</v>
      </c>
      <c r="AH7" s="26" t="s">
        <v>665</v>
      </c>
      <c r="AI7" s="538"/>
      <c r="AJ7" s="544"/>
      <c r="AK7" s="531"/>
      <c r="AL7" s="19" t="s">
        <v>666</v>
      </c>
      <c r="AM7" s="19" t="s">
        <v>667</v>
      </c>
      <c r="AN7" s="49" t="s">
        <v>670</v>
      </c>
      <c r="AO7" s="49" t="s">
        <v>697</v>
      </c>
      <c r="AP7" s="19"/>
      <c r="AQ7" s="531"/>
      <c r="AR7" s="559"/>
      <c r="AS7" s="544"/>
      <c r="AT7" s="544"/>
      <c r="AU7" s="538"/>
      <c r="AV7" s="544"/>
    </row>
    <row r="8" spans="1:48" ht="15.75" customHeight="1">
      <c r="A8" s="47" t="str">
        <f>IF(B8="","",ROW()-7)</f>
        <v/>
      </c>
      <c r="B8" s="12"/>
      <c r="C8" s="8"/>
      <c r="D8" s="8"/>
      <c r="E8" s="21"/>
      <c r="F8" s="21"/>
      <c r="G8" s="21"/>
      <c r="H8" s="21"/>
      <c r="I8" s="21"/>
      <c r="J8" s="213">
        <f t="shared" ref="J8:J10" si="0">F8+H8</f>
        <v>0</v>
      </c>
      <c r="K8" s="213">
        <f t="shared" ref="K8:K10" si="1">G8+I8</f>
        <v>0</v>
      </c>
      <c r="L8" s="15">
        <f t="shared" ref="L8:L10" si="2">J8</f>
        <v>0</v>
      </c>
      <c r="M8" s="15" t="str">
        <f>IF(J8-K8=0,"",(L8-J8+K8)/(J8-K8)*100)</f>
        <v/>
      </c>
      <c r="N8" s="21"/>
      <c r="P8" s="22"/>
      <c r="Q8" s="22"/>
      <c r="R8" s="22"/>
      <c r="S8" s="22"/>
      <c r="T8" s="22"/>
      <c r="U8" s="22"/>
      <c r="V8" s="22"/>
      <c r="W8" s="22"/>
      <c r="X8" s="22"/>
      <c r="Y8" s="22"/>
      <c r="Z8" s="22"/>
      <c r="AA8" s="22"/>
      <c r="AB8" s="22"/>
      <c r="AC8" s="27"/>
      <c r="AD8" s="27"/>
      <c r="AE8" s="22"/>
      <c r="AF8" s="27"/>
      <c r="AG8" s="27"/>
      <c r="AH8" s="27"/>
      <c r="AI8" s="27"/>
      <c r="AJ8" s="27"/>
      <c r="AK8" s="27"/>
      <c r="AL8" s="27" t="s">
        <v>203</v>
      </c>
      <c r="AM8" s="27"/>
      <c r="AN8" s="27"/>
      <c r="AO8" s="27"/>
      <c r="AP8" s="27"/>
      <c r="AQ8" s="27"/>
      <c r="AR8" s="27"/>
      <c r="AS8" s="30" t="str">
        <f>IFERROR((AQ8-J8+K8)/(J8-K8)*100,"")</f>
        <v/>
      </c>
      <c r="AT8" s="27"/>
      <c r="AU8" s="27"/>
      <c r="AV8" s="27"/>
    </row>
    <row r="9" spans="1:48" ht="15.75" customHeight="1">
      <c r="A9" s="47" t="str">
        <f t="shared" ref="A9:A24" si="3">IF(B9="","",ROW()-7)</f>
        <v/>
      </c>
      <c r="B9" s="12"/>
      <c r="C9" s="8"/>
      <c r="D9" s="8"/>
      <c r="E9" s="21"/>
      <c r="F9" s="21"/>
      <c r="G9" s="21"/>
      <c r="H9" s="21"/>
      <c r="I9" s="21"/>
      <c r="J9" s="213">
        <f t="shared" si="0"/>
        <v>0</v>
      </c>
      <c r="K9" s="213">
        <f t="shared" si="1"/>
        <v>0</v>
      </c>
      <c r="L9" s="15">
        <f t="shared" si="2"/>
        <v>0</v>
      </c>
      <c r="M9" s="15" t="str">
        <f t="shared" ref="M9:M27" si="4">IF(J9-K9=0,"",(L9-J9+K9)/(J9-K9)*100)</f>
        <v/>
      </c>
      <c r="N9" s="21"/>
      <c r="P9" s="22"/>
      <c r="Q9" s="22"/>
      <c r="R9" s="22"/>
      <c r="S9" s="22"/>
      <c r="T9" s="22"/>
      <c r="U9" s="22"/>
      <c r="V9" s="22"/>
      <c r="W9" s="22"/>
      <c r="X9" s="22"/>
      <c r="Y9" s="22"/>
      <c r="Z9" s="22"/>
      <c r="AA9" s="22"/>
      <c r="AB9" s="22"/>
      <c r="AC9" s="28"/>
      <c r="AD9" s="27"/>
      <c r="AE9" s="22"/>
      <c r="AF9" s="27"/>
      <c r="AG9" s="27"/>
      <c r="AH9" s="27"/>
      <c r="AI9" s="27"/>
      <c r="AJ9" s="27"/>
      <c r="AK9" s="27"/>
      <c r="AL9" s="27"/>
      <c r="AM9" s="27"/>
      <c r="AN9" s="27"/>
      <c r="AO9" s="27"/>
      <c r="AP9" s="27"/>
      <c r="AQ9" s="27"/>
      <c r="AR9" s="27"/>
      <c r="AS9" s="30" t="str">
        <f t="shared" ref="AS9:AS27" si="5">IFERROR((AQ9-J9+K9)/(J9-K9)*100,"")</f>
        <v/>
      </c>
      <c r="AT9" s="27"/>
      <c r="AU9" s="27"/>
      <c r="AV9" s="27"/>
    </row>
    <row r="10" spans="1:48" ht="15.75" customHeight="1">
      <c r="A10" s="47" t="str">
        <f t="shared" si="3"/>
        <v/>
      </c>
      <c r="B10" s="12"/>
      <c r="C10" s="8"/>
      <c r="D10" s="8"/>
      <c r="E10" s="21"/>
      <c r="F10" s="21"/>
      <c r="G10" s="21"/>
      <c r="H10" s="21"/>
      <c r="I10" s="21"/>
      <c r="J10" s="213">
        <f t="shared" si="0"/>
        <v>0</v>
      </c>
      <c r="K10" s="213">
        <f t="shared" si="1"/>
        <v>0</v>
      </c>
      <c r="L10" s="15">
        <f t="shared" si="2"/>
        <v>0</v>
      </c>
      <c r="M10" s="15" t="str">
        <f t="shared" si="4"/>
        <v/>
      </c>
      <c r="N10" s="21"/>
      <c r="P10" s="22"/>
      <c r="Q10" s="22"/>
      <c r="R10" s="22"/>
      <c r="S10" s="22"/>
      <c r="T10" s="22"/>
      <c r="U10" s="22"/>
      <c r="V10" s="22"/>
      <c r="W10" s="22"/>
      <c r="X10" s="22"/>
      <c r="Y10" s="22"/>
      <c r="Z10" s="22"/>
      <c r="AA10" s="22"/>
      <c r="AB10" s="22"/>
      <c r="AC10" s="28"/>
      <c r="AD10" s="27"/>
      <c r="AE10" s="22"/>
      <c r="AF10" s="27"/>
      <c r="AG10" s="27"/>
      <c r="AH10" s="27"/>
      <c r="AI10" s="27"/>
      <c r="AJ10" s="27"/>
      <c r="AK10" s="27"/>
      <c r="AL10" s="27"/>
      <c r="AM10" s="27"/>
      <c r="AN10" s="27"/>
      <c r="AO10" s="27"/>
      <c r="AP10" s="27"/>
      <c r="AQ10" s="27"/>
      <c r="AR10" s="27"/>
      <c r="AS10" s="30" t="str">
        <f t="shared" si="5"/>
        <v/>
      </c>
      <c r="AT10" s="27"/>
      <c r="AU10" s="27"/>
      <c r="AV10" s="27"/>
    </row>
    <row r="11" spans="1:48" ht="15.75" customHeight="1">
      <c r="A11" s="47" t="str">
        <f t="shared" si="3"/>
        <v/>
      </c>
      <c r="B11" s="12"/>
      <c r="C11" s="8"/>
      <c r="D11" s="8"/>
      <c r="E11" s="21"/>
      <c r="F11" s="21"/>
      <c r="G11" s="21"/>
      <c r="H11" s="21"/>
      <c r="I11" s="21"/>
      <c r="J11" s="213">
        <f t="shared" ref="J11:K22" si="6">F11+H11</f>
        <v>0</v>
      </c>
      <c r="K11" s="213">
        <f t="shared" si="6"/>
        <v>0</v>
      </c>
      <c r="L11" s="15">
        <f t="shared" ref="L11:L22" si="7">J11</f>
        <v>0</v>
      </c>
      <c r="M11" s="15" t="str">
        <f t="shared" si="4"/>
        <v/>
      </c>
      <c r="N11" s="21"/>
      <c r="P11" s="22"/>
      <c r="Q11" s="22"/>
      <c r="R11" s="22"/>
      <c r="S11" s="22"/>
      <c r="T11" s="22"/>
      <c r="U11" s="22"/>
      <c r="V11" s="22"/>
      <c r="W11" s="22"/>
      <c r="X11" s="22"/>
      <c r="Y11" s="22"/>
      <c r="Z11" s="22"/>
      <c r="AA11" s="22"/>
      <c r="AB11" s="22"/>
      <c r="AC11" s="28"/>
      <c r="AD11" s="27"/>
      <c r="AE11" s="22"/>
      <c r="AF11" s="27"/>
      <c r="AG11" s="27"/>
      <c r="AH11" s="27"/>
      <c r="AI11" s="27"/>
      <c r="AJ11" s="27"/>
      <c r="AK11" s="27"/>
      <c r="AL11" s="27"/>
      <c r="AM11" s="27"/>
      <c r="AN11" s="27"/>
      <c r="AO11" s="27"/>
      <c r="AP11" s="27"/>
      <c r="AQ11" s="27"/>
      <c r="AR11" s="27"/>
      <c r="AS11" s="30" t="str">
        <f t="shared" si="5"/>
        <v/>
      </c>
      <c r="AT11" s="27"/>
      <c r="AU11" s="27"/>
      <c r="AV11" s="27"/>
    </row>
    <row r="12" spans="1:48" ht="15.75" customHeight="1">
      <c r="A12" s="47" t="str">
        <f t="shared" si="3"/>
        <v/>
      </c>
      <c r="B12" s="12"/>
      <c r="C12" s="8"/>
      <c r="D12" s="8"/>
      <c r="E12" s="21"/>
      <c r="F12" s="21"/>
      <c r="G12" s="21"/>
      <c r="H12" s="21"/>
      <c r="I12" s="21"/>
      <c r="J12" s="213">
        <f t="shared" si="6"/>
        <v>0</v>
      </c>
      <c r="K12" s="213">
        <f t="shared" si="6"/>
        <v>0</v>
      </c>
      <c r="L12" s="15">
        <f t="shared" si="7"/>
        <v>0</v>
      </c>
      <c r="M12" s="15" t="str">
        <f t="shared" si="4"/>
        <v/>
      </c>
      <c r="N12" s="21"/>
      <c r="P12" s="22"/>
      <c r="Q12" s="22"/>
      <c r="R12" s="22"/>
      <c r="S12" s="22"/>
      <c r="T12" s="22"/>
      <c r="U12" s="22"/>
      <c r="V12" s="22"/>
      <c r="W12" s="22"/>
      <c r="X12" s="22"/>
      <c r="Y12" s="22"/>
      <c r="Z12" s="22"/>
      <c r="AA12" s="22"/>
      <c r="AB12" s="22"/>
      <c r="AC12" s="28"/>
      <c r="AD12" s="27"/>
      <c r="AE12" s="22"/>
      <c r="AF12" s="27"/>
      <c r="AG12" s="27"/>
      <c r="AH12" s="27"/>
      <c r="AI12" s="27"/>
      <c r="AJ12" s="27"/>
      <c r="AK12" s="27"/>
      <c r="AL12" s="27"/>
      <c r="AM12" s="27"/>
      <c r="AN12" s="27"/>
      <c r="AO12" s="27"/>
      <c r="AP12" s="27"/>
      <c r="AQ12" s="27"/>
      <c r="AR12" s="27"/>
      <c r="AS12" s="30" t="str">
        <f t="shared" si="5"/>
        <v/>
      </c>
      <c r="AT12" s="27"/>
      <c r="AU12" s="27"/>
      <c r="AV12" s="27"/>
    </row>
    <row r="13" spans="1:48" ht="15.75" customHeight="1">
      <c r="A13" s="47" t="str">
        <f t="shared" si="3"/>
        <v/>
      </c>
      <c r="B13" s="12"/>
      <c r="C13" s="8"/>
      <c r="D13" s="8"/>
      <c r="E13" s="21"/>
      <c r="F13" s="21"/>
      <c r="G13" s="21"/>
      <c r="H13" s="21"/>
      <c r="I13" s="21"/>
      <c r="J13" s="213">
        <f t="shared" si="6"/>
        <v>0</v>
      </c>
      <c r="K13" s="213">
        <f t="shared" si="6"/>
        <v>0</v>
      </c>
      <c r="L13" s="15">
        <f t="shared" si="7"/>
        <v>0</v>
      </c>
      <c r="M13" s="15" t="str">
        <f t="shared" si="4"/>
        <v/>
      </c>
      <c r="N13" s="21"/>
      <c r="P13" s="22"/>
      <c r="Q13" s="22"/>
      <c r="R13" s="22"/>
      <c r="S13" s="22"/>
      <c r="T13" s="22"/>
      <c r="U13" s="22"/>
      <c r="V13" s="22"/>
      <c r="W13" s="22"/>
      <c r="X13" s="22"/>
      <c r="Y13" s="22"/>
      <c r="Z13" s="22"/>
      <c r="AA13" s="22"/>
      <c r="AB13" s="22"/>
      <c r="AC13" s="28"/>
      <c r="AD13" s="27"/>
      <c r="AE13" s="22"/>
      <c r="AF13" s="27"/>
      <c r="AG13" s="27"/>
      <c r="AH13" s="27"/>
      <c r="AI13" s="27"/>
      <c r="AJ13" s="27"/>
      <c r="AK13" s="27"/>
      <c r="AL13" s="27"/>
      <c r="AM13" s="27"/>
      <c r="AN13" s="27"/>
      <c r="AO13" s="27"/>
      <c r="AP13" s="27"/>
      <c r="AQ13" s="27"/>
      <c r="AR13" s="27"/>
      <c r="AS13" s="30" t="str">
        <f t="shared" si="5"/>
        <v/>
      </c>
      <c r="AT13" s="27"/>
      <c r="AU13" s="27"/>
      <c r="AV13" s="27"/>
    </row>
    <row r="14" spans="1:48" ht="15.75" customHeight="1">
      <c r="A14" s="47" t="str">
        <f t="shared" si="3"/>
        <v/>
      </c>
      <c r="B14" s="12"/>
      <c r="C14" s="8"/>
      <c r="D14" s="8"/>
      <c r="E14" s="21"/>
      <c r="F14" s="21"/>
      <c r="G14" s="21"/>
      <c r="H14" s="21"/>
      <c r="I14" s="21"/>
      <c r="J14" s="213">
        <f t="shared" si="6"/>
        <v>0</v>
      </c>
      <c r="K14" s="213">
        <f t="shared" si="6"/>
        <v>0</v>
      </c>
      <c r="L14" s="15">
        <f t="shared" si="7"/>
        <v>0</v>
      </c>
      <c r="M14" s="15" t="str">
        <f t="shared" si="4"/>
        <v/>
      </c>
      <c r="N14" s="21"/>
      <c r="P14" s="22"/>
      <c r="Q14" s="22"/>
      <c r="R14" s="22"/>
      <c r="S14" s="22"/>
      <c r="T14" s="22"/>
      <c r="U14" s="22"/>
      <c r="V14" s="22"/>
      <c r="W14" s="22"/>
      <c r="X14" s="22"/>
      <c r="Y14" s="22"/>
      <c r="Z14" s="22"/>
      <c r="AA14" s="22"/>
      <c r="AB14" s="22"/>
      <c r="AC14" s="28"/>
      <c r="AD14" s="27"/>
      <c r="AE14" s="22"/>
      <c r="AF14" s="27"/>
      <c r="AG14" s="27"/>
      <c r="AH14" s="27"/>
      <c r="AI14" s="27"/>
      <c r="AJ14" s="27"/>
      <c r="AK14" s="27"/>
      <c r="AL14" s="27"/>
      <c r="AM14" s="27"/>
      <c r="AN14" s="27"/>
      <c r="AO14" s="27"/>
      <c r="AP14" s="27"/>
      <c r="AQ14" s="27"/>
      <c r="AR14" s="27"/>
      <c r="AS14" s="30" t="str">
        <f t="shared" si="5"/>
        <v/>
      </c>
      <c r="AT14" s="27"/>
      <c r="AU14" s="27"/>
      <c r="AV14" s="27"/>
    </row>
    <row r="15" spans="1:48" ht="15.75" customHeight="1">
      <c r="A15" s="47" t="str">
        <f t="shared" si="3"/>
        <v/>
      </c>
      <c r="B15" s="12"/>
      <c r="C15" s="8"/>
      <c r="D15" s="8"/>
      <c r="E15" s="21"/>
      <c r="F15" s="21"/>
      <c r="G15" s="21"/>
      <c r="H15" s="21"/>
      <c r="I15" s="21"/>
      <c r="J15" s="213">
        <f t="shared" si="6"/>
        <v>0</v>
      </c>
      <c r="K15" s="213">
        <f t="shared" si="6"/>
        <v>0</v>
      </c>
      <c r="L15" s="15">
        <f t="shared" si="7"/>
        <v>0</v>
      </c>
      <c r="M15" s="15" t="str">
        <f t="shared" si="4"/>
        <v/>
      </c>
      <c r="N15" s="21"/>
      <c r="P15" s="22"/>
      <c r="Q15" s="22"/>
      <c r="R15" s="22"/>
      <c r="S15" s="22"/>
      <c r="T15" s="22"/>
      <c r="U15" s="22"/>
      <c r="V15" s="22"/>
      <c r="W15" s="22"/>
      <c r="X15" s="22"/>
      <c r="Y15" s="22"/>
      <c r="Z15" s="22"/>
      <c r="AA15" s="22"/>
      <c r="AB15" s="22"/>
      <c r="AC15" s="28"/>
      <c r="AD15" s="27"/>
      <c r="AE15" s="22"/>
      <c r="AF15" s="27"/>
      <c r="AG15" s="27"/>
      <c r="AH15" s="27"/>
      <c r="AI15" s="27"/>
      <c r="AJ15" s="27"/>
      <c r="AK15" s="27"/>
      <c r="AL15" s="27"/>
      <c r="AM15" s="27"/>
      <c r="AN15" s="27"/>
      <c r="AO15" s="27"/>
      <c r="AP15" s="27"/>
      <c r="AQ15" s="27"/>
      <c r="AR15" s="27"/>
      <c r="AS15" s="30" t="str">
        <f t="shared" si="5"/>
        <v/>
      </c>
      <c r="AT15" s="27"/>
      <c r="AU15" s="27"/>
      <c r="AV15" s="27"/>
    </row>
    <row r="16" spans="1:48" ht="15.75" customHeight="1">
      <c r="A16" s="47" t="str">
        <f t="shared" si="3"/>
        <v/>
      </c>
      <c r="B16" s="12"/>
      <c r="C16" s="8"/>
      <c r="D16" s="8"/>
      <c r="E16" s="21"/>
      <c r="F16" s="21"/>
      <c r="G16" s="21"/>
      <c r="H16" s="21"/>
      <c r="I16" s="21"/>
      <c r="J16" s="213">
        <f t="shared" si="6"/>
        <v>0</v>
      </c>
      <c r="K16" s="213">
        <f t="shared" si="6"/>
        <v>0</v>
      </c>
      <c r="L16" s="15">
        <f t="shared" si="7"/>
        <v>0</v>
      </c>
      <c r="M16" s="15" t="str">
        <f t="shared" si="4"/>
        <v/>
      </c>
      <c r="N16" s="21"/>
      <c r="P16" s="22"/>
      <c r="Q16" s="22"/>
      <c r="R16" s="22"/>
      <c r="S16" s="22"/>
      <c r="T16" s="22"/>
      <c r="U16" s="22"/>
      <c r="V16" s="22"/>
      <c r="W16" s="22"/>
      <c r="X16" s="22"/>
      <c r="Y16" s="22"/>
      <c r="Z16" s="22"/>
      <c r="AA16" s="22"/>
      <c r="AB16" s="22"/>
      <c r="AC16" s="28"/>
      <c r="AD16" s="27"/>
      <c r="AE16" s="22"/>
      <c r="AF16" s="27"/>
      <c r="AG16" s="27"/>
      <c r="AH16" s="27"/>
      <c r="AI16" s="27"/>
      <c r="AJ16" s="27"/>
      <c r="AK16" s="27"/>
      <c r="AL16" s="27"/>
      <c r="AM16" s="27"/>
      <c r="AN16" s="27"/>
      <c r="AO16" s="27"/>
      <c r="AP16" s="27"/>
      <c r="AQ16" s="27"/>
      <c r="AR16" s="27"/>
      <c r="AS16" s="30" t="str">
        <f t="shared" si="5"/>
        <v/>
      </c>
      <c r="AT16" s="27"/>
      <c r="AU16" s="27"/>
      <c r="AV16" s="27"/>
    </row>
    <row r="17" spans="1:48" ht="15.75" customHeight="1">
      <c r="A17" s="47" t="str">
        <f t="shared" si="3"/>
        <v/>
      </c>
      <c r="B17" s="12"/>
      <c r="C17" s="8"/>
      <c r="D17" s="8"/>
      <c r="E17" s="21"/>
      <c r="F17" s="21"/>
      <c r="G17" s="21"/>
      <c r="H17" s="21"/>
      <c r="I17" s="21"/>
      <c r="J17" s="213">
        <f t="shared" si="6"/>
        <v>0</v>
      </c>
      <c r="K17" s="213">
        <f t="shared" si="6"/>
        <v>0</v>
      </c>
      <c r="L17" s="15">
        <f t="shared" si="7"/>
        <v>0</v>
      </c>
      <c r="M17" s="15" t="str">
        <f t="shared" si="4"/>
        <v/>
      </c>
      <c r="N17" s="21"/>
      <c r="P17" s="22"/>
      <c r="Q17" s="22"/>
      <c r="R17" s="22"/>
      <c r="S17" s="22"/>
      <c r="T17" s="22"/>
      <c r="U17" s="22"/>
      <c r="V17" s="22"/>
      <c r="W17" s="22"/>
      <c r="X17" s="22"/>
      <c r="Y17" s="22"/>
      <c r="Z17" s="22"/>
      <c r="AA17" s="22"/>
      <c r="AB17" s="22"/>
      <c r="AC17" s="28"/>
      <c r="AD17" s="27"/>
      <c r="AE17" s="22"/>
      <c r="AF17" s="27"/>
      <c r="AG17" s="27"/>
      <c r="AH17" s="27"/>
      <c r="AI17" s="27"/>
      <c r="AJ17" s="27"/>
      <c r="AK17" s="27"/>
      <c r="AL17" s="27"/>
      <c r="AM17" s="27"/>
      <c r="AN17" s="27"/>
      <c r="AO17" s="27"/>
      <c r="AP17" s="27"/>
      <c r="AQ17" s="27"/>
      <c r="AR17" s="27"/>
      <c r="AS17" s="30" t="str">
        <f t="shared" si="5"/>
        <v/>
      </c>
      <c r="AT17" s="27"/>
      <c r="AU17" s="27"/>
      <c r="AV17" s="27"/>
    </row>
    <row r="18" spans="1:48" ht="15.75" customHeight="1">
      <c r="A18" s="47" t="str">
        <f t="shared" si="3"/>
        <v/>
      </c>
      <c r="B18" s="12"/>
      <c r="C18" s="8"/>
      <c r="D18" s="8"/>
      <c r="E18" s="21"/>
      <c r="F18" s="21"/>
      <c r="G18" s="21"/>
      <c r="H18" s="21"/>
      <c r="I18" s="21"/>
      <c r="J18" s="213">
        <f t="shared" si="6"/>
        <v>0</v>
      </c>
      <c r="K18" s="213">
        <f t="shared" si="6"/>
        <v>0</v>
      </c>
      <c r="L18" s="15">
        <f t="shared" si="7"/>
        <v>0</v>
      </c>
      <c r="M18" s="15" t="str">
        <f t="shared" si="4"/>
        <v/>
      </c>
      <c r="N18" s="21"/>
      <c r="P18" s="22"/>
      <c r="Q18" s="22"/>
      <c r="R18" s="22"/>
      <c r="S18" s="22"/>
      <c r="T18" s="22"/>
      <c r="U18" s="22"/>
      <c r="V18" s="22"/>
      <c r="W18" s="22"/>
      <c r="X18" s="22"/>
      <c r="Y18" s="22"/>
      <c r="Z18" s="22"/>
      <c r="AA18" s="22"/>
      <c r="AB18" s="22"/>
      <c r="AC18" s="28"/>
      <c r="AD18" s="27"/>
      <c r="AE18" s="22"/>
      <c r="AF18" s="27"/>
      <c r="AG18" s="27"/>
      <c r="AH18" s="27"/>
      <c r="AI18" s="27"/>
      <c r="AJ18" s="27"/>
      <c r="AK18" s="27"/>
      <c r="AL18" s="27"/>
      <c r="AM18" s="27"/>
      <c r="AN18" s="27"/>
      <c r="AO18" s="27"/>
      <c r="AP18" s="27"/>
      <c r="AQ18" s="27"/>
      <c r="AR18" s="27"/>
      <c r="AS18" s="30" t="str">
        <f t="shared" si="5"/>
        <v/>
      </c>
      <c r="AT18" s="27"/>
      <c r="AU18" s="27"/>
      <c r="AV18" s="27"/>
    </row>
    <row r="19" spans="1:48" ht="15.75" customHeight="1">
      <c r="A19" s="47" t="str">
        <f t="shared" si="3"/>
        <v/>
      </c>
      <c r="B19" s="12"/>
      <c r="C19" s="8"/>
      <c r="D19" s="8"/>
      <c r="E19" s="21"/>
      <c r="F19" s="21"/>
      <c r="G19" s="21"/>
      <c r="H19" s="21"/>
      <c r="I19" s="21"/>
      <c r="J19" s="213">
        <f t="shared" si="6"/>
        <v>0</v>
      </c>
      <c r="K19" s="213">
        <f t="shared" si="6"/>
        <v>0</v>
      </c>
      <c r="L19" s="15">
        <f t="shared" si="7"/>
        <v>0</v>
      </c>
      <c r="M19" s="15" t="str">
        <f t="shared" si="4"/>
        <v/>
      </c>
      <c r="N19" s="21"/>
      <c r="P19" s="22"/>
      <c r="Q19" s="22"/>
      <c r="R19" s="22"/>
      <c r="S19" s="22"/>
      <c r="T19" s="22"/>
      <c r="U19" s="22"/>
      <c r="V19" s="22"/>
      <c r="W19" s="22"/>
      <c r="X19" s="22"/>
      <c r="Y19" s="22"/>
      <c r="Z19" s="22"/>
      <c r="AA19" s="22"/>
      <c r="AB19" s="22"/>
      <c r="AC19" s="28"/>
      <c r="AD19" s="27"/>
      <c r="AE19" s="22"/>
      <c r="AF19" s="27"/>
      <c r="AG19" s="27"/>
      <c r="AH19" s="27"/>
      <c r="AI19" s="27"/>
      <c r="AJ19" s="27"/>
      <c r="AK19" s="27"/>
      <c r="AL19" s="27"/>
      <c r="AM19" s="27"/>
      <c r="AN19" s="27"/>
      <c r="AO19" s="27"/>
      <c r="AP19" s="27"/>
      <c r="AQ19" s="27"/>
      <c r="AR19" s="27"/>
      <c r="AS19" s="30" t="str">
        <f t="shared" si="5"/>
        <v/>
      </c>
      <c r="AT19" s="27"/>
      <c r="AU19" s="27"/>
      <c r="AV19" s="27"/>
    </row>
    <row r="20" spans="1:48" ht="15.75" customHeight="1">
      <c r="A20" s="47"/>
      <c r="B20" s="12"/>
      <c r="C20" s="8"/>
      <c r="D20" s="8"/>
      <c r="E20" s="21"/>
      <c r="F20" s="21"/>
      <c r="G20" s="21"/>
      <c r="H20" s="21"/>
      <c r="I20" s="21"/>
      <c r="J20" s="213">
        <f t="shared" ref="J20" si="8">F20+H20</f>
        <v>0</v>
      </c>
      <c r="K20" s="213">
        <f t="shared" ref="K20" si="9">G20+I20</f>
        <v>0</v>
      </c>
      <c r="L20" s="15">
        <f t="shared" si="7"/>
        <v>0</v>
      </c>
      <c r="M20" s="15" t="str">
        <f t="shared" ref="M20" si="10">IF(J20-K20=0,"",(L20-J20+K20)/(J20-K20)*100)</f>
        <v/>
      </c>
      <c r="N20" s="21"/>
      <c r="P20" s="22"/>
      <c r="Q20" s="22"/>
      <c r="R20" s="22"/>
      <c r="S20" s="22"/>
      <c r="T20" s="22"/>
      <c r="U20" s="22"/>
      <c r="V20" s="22"/>
      <c r="W20" s="22"/>
      <c r="X20" s="22"/>
      <c r="Y20" s="22"/>
      <c r="Z20" s="22"/>
      <c r="AA20" s="22"/>
      <c r="AB20" s="22"/>
      <c r="AC20" s="28"/>
      <c r="AD20" s="27"/>
      <c r="AE20" s="22"/>
      <c r="AF20" s="27"/>
      <c r="AG20" s="27"/>
      <c r="AH20" s="27"/>
      <c r="AI20" s="27"/>
      <c r="AJ20" s="27"/>
      <c r="AK20" s="27"/>
      <c r="AL20" s="27"/>
      <c r="AM20" s="27"/>
      <c r="AN20" s="27"/>
      <c r="AO20" s="27"/>
      <c r="AP20" s="27"/>
      <c r="AQ20" s="27"/>
      <c r="AR20" s="27"/>
      <c r="AS20" s="30"/>
      <c r="AT20" s="27"/>
      <c r="AU20" s="27"/>
      <c r="AV20" s="27"/>
    </row>
    <row r="21" spans="1:48" ht="15.75" customHeight="1">
      <c r="A21" s="47" t="str">
        <f t="shared" si="3"/>
        <v/>
      </c>
      <c r="B21" s="12"/>
      <c r="C21" s="8"/>
      <c r="D21" s="8"/>
      <c r="E21" s="21"/>
      <c r="F21" s="21"/>
      <c r="G21" s="21"/>
      <c r="H21" s="21"/>
      <c r="I21" s="21"/>
      <c r="J21" s="213">
        <f t="shared" si="6"/>
        <v>0</v>
      </c>
      <c r="K21" s="213">
        <f t="shared" si="6"/>
        <v>0</v>
      </c>
      <c r="L21" s="15">
        <f t="shared" si="7"/>
        <v>0</v>
      </c>
      <c r="M21" s="15" t="str">
        <f t="shared" si="4"/>
        <v/>
      </c>
      <c r="N21" s="21"/>
      <c r="P21" s="22"/>
      <c r="Q21" s="22"/>
      <c r="R21" s="22"/>
      <c r="S21" s="22"/>
      <c r="T21" s="22"/>
      <c r="U21" s="22"/>
      <c r="V21" s="22"/>
      <c r="W21" s="22"/>
      <c r="X21" s="22"/>
      <c r="Y21" s="22"/>
      <c r="Z21" s="22"/>
      <c r="AA21" s="22"/>
      <c r="AB21" s="22"/>
      <c r="AC21" s="28"/>
      <c r="AD21" s="27"/>
      <c r="AE21" s="22"/>
      <c r="AF21" s="27"/>
      <c r="AG21" s="27"/>
      <c r="AH21" s="27"/>
      <c r="AI21" s="27"/>
      <c r="AJ21" s="27"/>
      <c r="AK21" s="27"/>
      <c r="AL21" s="27"/>
      <c r="AM21" s="27"/>
      <c r="AN21" s="27"/>
      <c r="AO21" s="27"/>
      <c r="AP21" s="27"/>
      <c r="AQ21" s="27"/>
      <c r="AR21" s="27"/>
      <c r="AS21" s="30" t="str">
        <f t="shared" si="5"/>
        <v/>
      </c>
      <c r="AT21" s="27"/>
      <c r="AU21" s="27"/>
      <c r="AV21" s="27"/>
    </row>
    <row r="22" spans="1:48" ht="15.75" customHeight="1">
      <c r="A22" s="47" t="str">
        <f t="shared" si="3"/>
        <v/>
      </c>
      <c r="B22" s="12"/>
      <c r="C22" s="8"/>
      <c r="D22" s="8"/>
      <c r="E22" s="21"/>
      <c r="F22" s="21"/>
      <c r="G22" s="21"/>
      <c r="H22" s="21"/>
      <c r="I22" s="21"/>
      <c r="J22" s="213">
        <f t="shared" si="6"/>
        <v>0</v>
      </c>
      <c r="K22" s="213">
        <f t="shared" si="6"/>
        <v>0</v>
      </c>
      <c r="L22" s="15">
        <f t="shared" si="7"/>
        <v>0</v>
      </c>
      <c r="M22" s="15" t="str">
        <f t="shared" si="4"/>
        <v/>
      </c>
      <c r="N22" s="21"/>
      <c r="P22" s="22"/>
      <c r="Q22" s="22"/>
      <c r="R22" s="22"/>
      <c r="S22" s="22"/>
      <c r="T22" s="22"/>
      <c r="U22" s="22"/>
      <c r="V22" s="22"/>
      <c r="W22" s="22"/>
      <c r="X22" s="22"/>
      <c r="Y22" s="22"/>
      <c r="Z22" s="22"/>
      <c r="AA22" s="22"/>
      <c r="AB22" s="22"/>
      <c r="AC22" s="28"/>
      <c r="AD22" s="27"/>
      <c r="AE22" s="22"/>
      <c r="AF22" s="27"/>
      <c r="AG22" s="27"/>
      <c r="AH22" s="27"/>
      <c r="AI22" s="27"/>
      <c r="AJ22" s="27"/>
      <c r="AK22" s="27"/>
      <c r="AL22" s="27"/>
      <c r="AM22" s="27"/>
      <c r="AN22" s="27"/>
      <c r="AO22" s="27"/>
      <c r="AP22" s="27"/>
      <c r="AQ22" s="27"/>
      <c r="AR22" s="27"/>
      <c r="AS22" s="30" t="str">
        <f t="shared" si="5"/>
        <v/>
      </c>
      <c r="AT22" s="27"/>
      <c r="AU22" s="27"/>
      <c r="AV22" s="27"/>
    </row>
    <row r="23" spans="1:48" ht="15.75" customHeight="1">
      <c r="A23" s="47" t="str">
        <f t="shared" si="3"/>
        <v/>
      </c>
      <c r="B23" s="12"/>
      <c r="C23" s="8"/>
      <c r="D23" s="8"/>
      <c r="E23" s="21"/>
      <c r="F23" s="21"/>
      <c r="G23" s="21"/>
      <c r="H23" s="21"/>
      <c r="I23" s="21"/>
      <c r="J23" s="213">
        <f t="shared" ref="J23:J24" si="11">F23+H23</f>
        <v>0</v>
      </c>
      <c r="K23" s="213">
        <f t="shared" ref="K23:K24" si="12">G23+I23</f>
        <v>0</v>
      </c>
      <c r="L23" s="15">
        <f t="shared" ref="L23:L24" si="13">J23</f>
        <v>0</v>
      </c>
      <c r="M23" s="15" t="str">
        <f t="shared" ref="M23:M24" si="14">IF(J23-K23=0,"",(L23-J23+K23)/(J23-K23)*100)</f>
        <v/>
      </c>
      <c r="N23" s="21"/>
      <c r="P23" s="22"/>
      <c r="Q23" s="22"/>
      <c r="R23" s="22"/>
      <c r="S23" s="22"/>
      <c r="T23" s="22"/>
      <c r="U23" s="22"/>
      <c r="V23" s="22"/>
      <c r="W23" s="22"/>
      <c r="X23" s="22"/>
      <c r="Y23" s="22"/>
      <c r="Z23" s="22"/>
      <c r="AA23" s="22"/>
      <c r="AB23" s="22"/>
      <c r="AC23" s="28"/>
      <c r="AD23" s="27"/>
      <c r="AE23" s="22"/>
      <c r="AF23" s="27"/>
      <c r="AG23" s="27"/>
      <c r="AH23" s="27"/>
      <c r="AI23" s="27"/>
      <c r="AJ23" s="27"/>
      <c r="AK23" s="27"/>
      <c r="AL23" s="27"/>
      <c r="AM23" s="27"/>
      <c r="AN23" s="27"/>
      <c r="AO23" s="27"/>
      <c r="AP23" s="27"/>
      <c r="AQ23" s="27"/>
      <c r="AR23" s="27"/>
      <c r="AS23" s="30" t="str">
        <f t="shared" si="5"/>
        <v/>
      </c>
      <c r="AT23" s="27"/>
      <c r="AU23" s="27"/>
      <c r="AV23" s="27"/>
    </row>
    <row r="24" spans="1:48" ht="15.75" customHeight="1">
      <c r="A24" s="47" t="str">
        <f t="shared" si="3"/>
        <v/>
      </c>
      <c r="B24" s="12"/>
      <c r="C24" s="8"/>
      <c r="D24" s="8"/>
      <c r="E24" s="21"/>
      <c r="F24" s="21"/>
      <c r="G24" s="21"/>
      <c r="H24" s="21"/>
      <c r="I24" s="21"/>
      <c r="J24" s="213">
        <f t="shared" si="11"/>
        <v>0</v>
      </c>
      <c r="K24" s="213">
        <f t="shared" si="12"/>
        <v>0</v>
      </c>
      <c r="L24" s="15">
        <f t="shared" si="13"/>
        <v>0</v>
      </c>
      <c r="M24" s="15" t="str">
        <f t="shared" si="14"/>
        <v/>
      </c>
      <c r="N24" s="21"/>
      <c r="P24" s="22"/>
      <c r="Q24" s="22"/>
      <c r="R24" s="22"/>
      <c r="S24" s="22"/>
      <c r="T24" s="22"/>
      <c r="U24" s="22"/>
      <c r="V24" s="22"/>
      <c r="W24" s="22"/>
      <c r="X24" s="22"/>
      <c r="Y24" s="22"/>
      <c r="Z24" s="22"/>
      <c r="AA24" s="22"/>
      <c r="AB24" s="22"/>
      <c r="AC24" s="28"/>
      <c r="AD24" s="27"/>
      <c r="AE24" s="22"/>
      <c r="AF24" s="27"/>
      <c r="AG24" s="27"/>
      <c r="AH24" s="27"/>
      <c r="AI24" s="27"/>
      <c r="AJ24" s="27"/>
      <c r="AK24" s="27"/>
      <c r="AL24" s="27"/>
      <c r="AM24" s="27"/>
      <c r="AN24" s="27"/>
      <c r="AO24" s="27"/>
      <c r="AP24" s="27"/>
      <c r="AQ24" s="27"/>
      <c r="AR24" s="27"/>
      <c r="AS24" s="30" t="str">
        <f t="shared" si="5"/>
        <v/>
      </c>
      <c r="AT24" s="27"/>
      <c r="AU24" s="27"/>
      <c r="AV24" s="27"/>
    </row>
    <row r="25" spans="1:48" ht="15.75" customHeight="1">
      <c r="A25" s="526" t="s">
        <v>698</v>
      </c>
      <c r="B25" s="527"/>
      <c r="C25" s="8"/>
      <c r="D25" s="8"/>
      <c r="E25" s="8"/>
      <c r="F25" s="48">
        <f t="shared" ref="F25:L25" si="15">SUM(F7:F24)</f>
        <v>0</v>
      </c>
      <c r="G25" s="48">
        <f t="shared" si="15"/>
        <v>0</v>
      </c>
      <c r="H25" s="48">
        <f t="shared" si="15"/>
        <v>0</v>
      </c>
      <c r="I25" s="48">
        <f t="shared" si="15"/>
        <v>0</v>
      </c>
      <c r="J25" s="48">
        <f t="shared" si="15"/>
        <v>0</v>
      </c>
      <c r="K25" s="48">
        <f t="shared" si="15"/>
        <v>0</v>
      </c>
      <c r="L25" s="48">
        <f t="shared" si="15"/>
        <v>0</v>
      </c>
      <c r="M25" s="15" t="str">
        <f t="shared" si="4"/>
        <v/>
      </c>
      <c r="N25" s="21"/>
      <c r="P25" s="22"/>
      <c r="Q25" s="22"/>
      <c r="R25" s="22"/>
      <c r="S25" s="22"/>
      <c r="T25" s="22"/>
      <c r="U25" s="22"/>
      <c r="V25" s="22"/>
      <c r="W25" s="22"/>
      <c r="X25" s="22"/>
      <c r="Y25" s="22"/>
      <c r="Z25" s="22"/>
      <c r="AA25" s="22"/>
      <c r="AB25" s="22"/>
      <c r="AC25" s="28"/>
      <c r="AD25" s="27"/>
      <c r="AE25" s="22"/>
      <c r="AF25" s="27"/>
      <c r="AG25" s="27"/>
      <c r="AH25" s="27"/>
      <c r="AI25" s="27"/>
      <c r="AJ25" s="27"/>
      <c r="AK25" s="27"/>
      <c r="AL25" s="27"/>
      <c r="AM25" s="27"/>
      <c r="AN25" s="27"/>
      <c r="AO25" s="27"/>
      <c r="AP25" s="27"/>
      <c r="AQ25" s="27"/>
      <c r="AR25" s="27"/>
      <c r="AS25" s="30" t="str">
        <f t="shared" si="5"/>
        <v/>
      </c>
      <c r="AT25" s="27"/>
      <c r="AU25" s="27"/>
      <c r="AV25" s="27"/>
    </row>
    <row r="26" spans="1:48" ht="15.75" customHeight="1">
      <c r="A26" s="526" t="s">
        <v>699</v>
      </c>
      <c r="B26" s="527"/>
      <c r="C26" s="8"/>
      <c r="D26" s="8"/>
      <c r="E26" s="8"/>
      <c r="F26" s="48">
        <f>G25</f>
        <v>0</v>
      </c>
      <c r="G26" s="8"/>
      <c r="H26" s="48">
        <f>I25</f>
        <v>0</v>
      </c>
      <c r="I26" s="8"/>
      <c r="J26" s="48">
        <f>K25</f>
        <v>0</v>
      </c>
      <c r="K26" s="48"/>
      <c r="L26" s="15"/>
      <c r="M26" s="15" t="str">
        <f t="shared" si="4"/>
        <v/>
      </c>
      <c r="N26" s="21"/>
      <c r="P26" s="22"/>
      <c r="Q26" s="22"/>
      <c r="R26" s="22"/>
      <c r="S26" s="22"/>
      <c r="T26" s="22"/>
      <c r="U26" s="22"/>
      <c r="V26" s="22"/>
      <c r="W26" s="22"/>
      <c r="X26" s="22"/>
      <c r="Y26" s="22"/>
      <c r="Z26" s="22"/>
      <c r="AA26" s="22"/>
      <c r="AB26" s="22"/>
      <c r="AC26" s="28"/>
      <c r="AD26" s="27"/>
      <c r="AE26" s="22"/>
      <c r="AF26" s="27"/>
      <c r="AG26" s="27"/>
      <c r="AH26" s="27"/>
      <c r="AI26" s="27"/>
      <c r="AJ26" s="27"/>
      <c r="AK26" s="27"/>
      <c r="AL26" s="27"/>
      <c r="AM26" s="27"/>
      <c r="AN26" s="27"/>
      <c r="AO26" s="27"/>
      <c r="AP26" s="27"/>
      <c r="AQ26" s="27"/>
      <c r="AR26" s="27"/>
      <c r="AS26" s="30" t="str">
        <f t="shared" si="5"/>
        <v/>
      </c>
      <c r="AT26" s="27"/>
      <c r="AU26" s="27"/>
      <c r="AV26" s="27"/>
    </row>
    <row r="27" spans="1:48" ht="15.75" customHeight="1">
      <c r="A27" s="562" t="s">
        <v>700</v>
      </c>
      <c r="B27" s="562"/>
      <c r="C27" s="21"/>
      <c r="D27" s="21"/>
      <c r="E27" s="21"/>
      <c r="F27" s="15">
        <f>F25-F26</f>
        <v>0</v>
      </c>
      <c r="G27" s="21"/>
      <c r="H27" s="15">
        <f>H25-H26</f>
        <v>0</v>
      </c>
      <c r="I27" s="21"/>
      <c r="J27" s="15">
        <f>J25-J26</f>
        <v>0</v>
      </c>
      <c r="K27" s="15"/>
      <c r="L27" s="15">
        <f>L25</f>
        <v>0</v>
      </c>
      <c r="M27" s="15" t="str">
        <f t="shared" si="4"/>
        <v/>
      </c>
      <c r="N27" s="21"/>
      <c r="P27" s="22"/>
      <c r="Q27" s="22"/>
      <c r="R27" s="22"/>
      <c r="S27" s="22"/>
      <c r="T27" s="22"/>
      <c r="U27" s="22"/>
      <c r="V27" s="22"/>
      <c r="W27" s="22"/>
      <c r="X27" s="22"/>
      <c r="Y27" s="22"/>
      <c r="Z27" s="22"/>
      <c r="AA27" s="22"/>
      <c r="AB27" s="22"/>
      <c r="AC27" s="28"/>
      <c r="AD27" s="27"/>
      <c r="AE27" s="22"/>
      <c r="AF27" s="27"/>
      <c r="AG27" s="27"/>
      <c r="AH27" s="27"/>
      <c r="AI27" s="27"/>
      <c r="AJ27" s="27"/>
      <c r="AK27" s="27"/>
      <c r="AL27" s="27"/>
      <c r="AM27" s="27"/>
      <c r="AN27" s="27"/>
      <c r="AO27" s="27"/>
      <c r="AP27" s="27"/>
      <c r="AQ27" s="27"/>
      <c r="AR27" s="27"/>
      <c r="AS27" s="30" t="str">
        <f t="shared" si="5"/>
        <v/>
      </c>
      <c r="AT27" s="27"/>
      <c r="AU27" s="27"/>
      <c r="AV27" s="27"/>
    </row>
    <row r="28" spans="1:48" ht="15.75" customHeight="1">
      <c r="A28" s="3" t="str">
        <f>基本信息输入表!$K$6&amp;"填表人："&amp;基本信息输入表!$M$19</f>
        <v>被评估单位填表人：徐刚、杨灵芝</v>
      </c>
      <c r="L28" s="3" t="str">
        <f>"评估人员："&amp;基本信息输入表!$Q$19</f>
        <v>评估人员：雍国锋、路育</v>
      </c>
    </row>
    <row r="29" spans="1:48" ht="15.75" customHeight="1">
      <c r="A29" s="3" t="str">
        <f>"填表日期："&amp;YEAR(基本信息输入表!$O$19)&amp;"年"&amp;MONTH(基本信息输入表!$O$19)&amp;"月"&amp;DAY(基本信息输入表!$O$19)&amp;"日"</f>
        <v>填表日期：2023年2月1日</v>
      </c>
    </row>
    <row r="30" spans="1:48" ht="15.75" customHeight="1">
      <c r="O30" s="23" t="s">
        <v>461</v>
      </c>
    </row>
  </sheetData>
  <mergeCells count="42">
    <mergeCell ref="AV6:AV7"/>
    <mergeCell ref="AQ6:AQ7"/>
    <mergeCell ref="AR6:AR7"/>
    <mergeCell ref="AS6:AS7"/>
    <mergeCell ref="AT6:AT7"/>
    <mergeCell ref="AU6:AU7"/>
    <mergeCell ref="V6:V7"/>
    <mergeCell ref="W6:W7"/>
    <mergeCell ref="AI6:AI7"/>
    <mergeCell ref="AJ6:AJ7"/>
    <mergeCell ref="AK6:AK7"/>
    <mergeCell ref="C6:C7"/>
    <mergeCell ref="D6:D7"/>
    <mergeCell ref="E6:E7"/>
    <mergeCell ref="L6:L7"/>
    <mergeCell ref="M6:M7"/>
    <mergeCell ref="A25:B25"/>
    <mergeCell ref="A26:B26"/>
    <mergeCell ref="A27:B27"/>
    <mergeCell ref="A6:A7"/>
    <mergeCell ref="B6:B7"/>
    <mergeCell ref="AS5:AV5"/>
    <mergeCell ref="F6:G6"/>
    <mergeCell ref="H6:I6"/>
    <mergeCell ref="J6:K6"/>
    <mergeCell ref="X6:AD6"/>
    <mergeCell ref="AE6:AF6"/>
    <mergeCell ref="AG6:AH6"/>
    <mergeCell ref="AL6:AM6"/>
    <mergeCell ref="AN6:AP6"/>
    <mergeCell ref="N6:N7"/>
    <mergeCell ref="P6:P7"/>
    <mergeCell ref="Q6:Q7"/>
    <mergeCell ref="R6:R7"/>
    <mergeCell ref="S6:S7"/>
    <mergeCell ref="T6:T7"/>
    <mergeCell ref="U6:U7"/>
    <mergeCell ref="A2:N2"/>
    <mergeCell ref="A3:N3"/>
    <mergeCell ref="P5:W5"/>
    <mergeCell ref="X5:AJ5"/>
    <mergeCell ref="AK5:AR5"/>
  </mergeCells>
  <phoneticPr fontId="13" type="noConversion"/>
  <dataValidations count="1">
    <dataValidation type="list" allowBlank="1" showInputMessage="1" showErrorMessage="1" sqref="X8:AB27" xr:uid="{00000000-0002-0000-1100-000001000000}">
      <formula1>$A$108:$A$109</formula1>
    </dataValidation>
  </dataValidations>
  <hyperlinks>
    <hyperlink ref="A1" location="索引目录!A1" display="返回索引目录" xr:uid="{00000000-0004-0000-1100-000000000000}"/>
  </hyperlinks>
  <printOptions horizontalCentered="1"/>
  <pageMargins left="0.98402777777777795" right="0.98402777777777795" top="0.98402777777777795" bottom="0.98402777777777795" header="0.31388888888888899" footer="0.35416666666666702"/>
  <pageSetup paperSize="9" scale="9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基本信息输入表!$A$121:$A$123</xm:f>
          </x14:formula1>
          <xm:sqref>AE8:AE27</xm:sqref>
        </x14:dataValidation>
        <x14:dataValidation type="list" allowBlank="1" showInputMessage="1" showErrorMessage="1" xr:uid="{00000000-0002-0000-1100-000002000000}">
          <x14:formula1>
            <xm:f>基本信息输入表!$A$124:$A$127</xm:f>
          </x14:formula1>
          <xm:sqref>AG8:AG27</xm:sqref>
        </x14:dataValidation>
        <x14:dataValidation type="list" allowBlank="1" showInputMessage="1" showErrorMessage="1" xr:uid="{00000000-0002-0000-1100-000003000000}">
          <x14:formula1>
            <xm:f>基本信息输入表!$A$109:$A$110</xm:f>
          </x14:formula1>
          <xm:sqref>P8:U27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BE33"/>
  <sheetViews>
    <sheetView showGridLines="0" workbookViewId="0">
      <selection activeCell="W9" sqref="W9"/>
    </sheetView>
  </sheetViews>
  <sheetFormatPr defaultColWidth="9" defaultRowHeight="15.75" customHeight="1" outlineLevelCol="2"/>
  <cols>
    <col min="1" max="1" width="5.25" style="3" customWidth="1"/>
    <col min="2" max="2" width="23.25" style="3" customWidth="1"/>
    <col min="3" max="4" width="10.25" style="3" customWidth="1"/>
    <col min="5" max="7" width="8.58203125" style="3" customWidth="1"/>
    <col min="8" max="19" width="10.58203125" style="168" hidden="1" customWidth="1" outlineLevel="1"/>
    <col min="20" max="20" width="13.58203125" style="168" customWidth="1" collapsed="1"/>
    <col min="21" max="21" width="11.58203125" style="168" customWidth="1"/>
    <col min="22" max="22" width="12.75" style="3" customWidth="1"/>
    <col min="23" max="23" width="10.75" style="3" customWidth="1"/>
    <col min="24" max="24" width="12" style="3" customWidth="1"/>
    <col min="25" max="25" width="9" style="3"/>
    <col min="26" max="31" width="5.58203125" style="4" customWidth="1" outlineLevel="1"/>
    <col min="32" max="32" width="14.75" style="4" customWidth="1" outlineLevel="1"/>
    <col min="33" max="33" width="13.58203125" style="4" customWidth="1"/>
    <col min="34" max="36" width="5.58203125" style="4" customWidth="1" outlineLevel="1"/>
    <col min="37" max="37" width="7.25" style="4" customWidth="1" outlineLevel="1"/>
    <col min="38" max="38" width="5.58203125" style="4" customWidth="1" outlineLevel="1"/>
    <col min="39" max="40" width="8.58203125" style="4" customWidth="1" outlineLevel="1"/>
    <col min="41" max="41" width="14.58203125" style="4" customWidth="1" outlineLevel="1"/>
    <col min="42" max="42" width="13.58203125" style="4" customWidth="1"/>
    <col min="43" max="44" width="8.58203125" style="4" customWidth="1" outlineLevel="2"/>
    <col min="45" max="45" width="11.25" style="4" customWidth="1" outlineLevel="2"/>
    <col min="46" max="46" width="14.5" style="4" customWidth="1" outlineLevel="2"/>
    <col min="47" max="51" width="8.58203125" style="4" customWidth="1" outlineLevel="2"/>
    <col min="52" max="52" width="8.58203125" style="4" customWidth="1" outlineLevel="1"/>
    <col min="53" max="53" width="13.75" style="4" customWidth="1"/>
    <col min="54" max="56" width="13.58203125" style="4" customWidth="1" outlineLevel="1"/>
    <col min="57" max="57" width="13.58203125" style="4" customWidth="1"/>
    <col min="58" max="16384" width="9" style="3"/>
  </cols>
  <sheetData>
    <row r="1" spans="1:57" ht="15.75" customHeight="1">
      <c r="A1" s="5" t="s">
        <v>430</v>
      </c>
    </row>
    <row r="2" spans="1:57" s="1" customFormat="1" ht="30" customHeight="1">
      <c r="A2" s="519" t="s">
        <v>701</v>
      </c>
      <c r="B2" s="519"/>
      <c r="C2" s="519"/>
      <c r="D2" s="519"/>
      <c r="E2" s="519"/>
      <c r="F2" s="519"/>
      <c r="G2" s="519"/>
      <c r="H2" s="519"/>
      <c r="I2" s="519"/>
      <c r="J2" s="519"/>
      <c r="K2" s="519"/>
      <c r="L2" s="519"/>
      <c r="M2" s="519"/>
      <c r="N2" s="519"/>
      <c r="O2" s="519"/>
      <c r="P2" s="519"/>
      <c r="Q2" s="519"/>
      <c r="R2" s="519"/>
      <c r="S2" s="519"/>
      <c r="T2" s="519"/>
      <c r="U2" s="519"/>
      <c r="V2" s="519"/>
      <c r="W2" s="519"/>
      <c r="X2" s="519"/>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row>
    <row r="4" spans="1:57" ht="14.15" customHeight="1">
      <c r="A4" s="2"/>
      <c r="B4" s="2"/>
      <c r="C4" s="2"/>
      <c r="D4" s="2"/>
      <c r="E4" s="2"/>
      <c r="F4" s="2"/>
      <c r="G4" s="2"/>
      <c r="H4" s="2"/>
      <c r="I4" s="2"/>
      <c r="J4" s="2"/>
      <c r="K4" s="2"/>
      <c r="L4" s="2"/>
      <c r="M4" s="2"/>
      <c r="N4" s="2"/>
      <c r="O4" s="2"/>
      <c r="P4" s="2"/>
      <c r="Q4" s="2"/>
      <c r="R4" s="2"/>
      <c r="S4" s="2"/>
      <c r="T4" s="2"/>
      <c r="U4" s="2"/>
      <c r="V4" s="2"/>
      <c r="W4" s="2"/>
      <c r="X4" s="18" t="s">
        <v>702</v>
      </c>
    </row>
    <row r="5" spans="1:57" ht="15.75" customHeight="1">
      <c r="A5" s="3" t="str">
        <f>基本信息输入表!K6&amp;"："&amp;基本信息输入表!M6</f>
        <v>被评估单位：贵州华能焦化制气股份有限公司</v>
      </c>
      <c r="H5" s="179"/>
      <c r="I5" s="179"/>
      <c r="J5" s="179"/>
      <c r="K5" s="179"/>
      <c r="L5" s="179"/>
      <c r="M5" s="179"/>
      <c r="N5" s="179"/>
      <c r="O5" s="179"/>
      <c r="P5" s="179"/>
      <c r="Q5" s="179"/>
      <c r="R5" s="179"/>
      <c r="S5" s="179"/>
      <c r="T5" s="179"/>
      <c r="U5" s="179"/>
      <c r="X5" s="18" t="s">
        <v>464</v>
      </c>
      <c r="Z5" s="531" t="s">
        <v>595</v>
      </c>
      <c r="AA5" s="531"/>
      <c r="AB5" s="531"/>
      <c r="AC5" s="531"/>
      <c r="AD5" s="531"/>
      <c r="AE5" s="531"/>
      <c r="AF5" s="531"/>
      <c r="AG5" s="531"/>
      <c r="AH5" s="532" t="s">
        <v>596</v>
      </c>
      <c r="AI5" s="533"/>
      <c r="AJ5" s="533"/>
      <c r="AK5" s="533"/>
      <c r="AL5" s="533"/>
      <c r="AM5" s="533"/>
      <c r="AN5" s="533"/>
      <c r="AO5" s="533"/>
      <c r="AP5" s="534"/>
      <c r="AQ5" s="535" t="s">
        <v>597</v>
      </c>
      <c r="AR5" s="536"/>
      <c r="AS5" s="536"/>
      <c r="AT5" s="536"/>
      <c r="AU5" s="536"/>
      <c r="AV5" s="536"/>
      <c r="AW5" s="536"/>
      <c r="AX5" s="536"/>
      <c r="AY5" s="536"/>
      <c r="AZ5" s="536"/>
      <c r="BA5" s="537"/>
      <c r="BB5" s="538" t="s">
        <v>598</v>
      </c>
      <c r="BC5" s="538"/>
      <c r="BD5" s="538"/>
      <c r="BE5" s="538"/>
    </row>
    <row r="6" spans="1:57" s="2" customFormat="1" ht="15.75" customHeight="1">
      <c r="A6" s="563" t="s">
        <v>465</v>
      </c>
      <c r="B6" s="563" t="s">
        <v>703</v>
      </c>
      <c r="C6" s="563" t="s">
        <v>704</v>
      </c>
      <c r="D6" s="570" t="s">
        <v>705</v>
      </c>
      <c r="E6" s="572" t="s">
        <v>706</v>
      </c>
      <c r="F6" s="572" t="s">
        <v>611</v>
      </c>
      <c r="G6" s="574" t="s">
        <v>612</v>
      </c>
      <c r="H6" s="565" t="s">
        <v>707</v>
      </c>
      <c r="I6" s="565"/>
      <c r="J6" s="565"/>
      <c r="K6" s="565"/>
      <c r="L6" s="565"/>
      <c r="M6" s="565"/>
      <c r="N6" s="565"/>
      <c r="O6" s="565" t="s">
        <v>708</v>
      </c>
      <c r="P6" s="565"/>
      <c r="Q6" s="565"/>
      <c r="R6" s="565" t="s">
        <v>693</v>
      </c>
      <c r="S6" s="565"/>
      <c r="T6" s="562" t="s">
        <v>437</v>
      </c>
      <c r="U6" s="575" t="s">
        <v>709</v>
      </c>
      <c r="V6" s="562" t="s">
        <v>438</v>
      </c>
      <c r="W6" s="563" t="s">
        <v>440</v>
      </c>
      <c r="X6" s="563" t="s">
        <v>585</v>
      </c>
      <c r="Z6" s="531" t="s">
        <v>599</v>
      </c>
      <c r="AA6" s="531" t="s">
        <v>651</v>
      </c>
      <c r="AB6" s="531" t="s">
        <v>694</v>
      </c>
      <c r="AC6" s="531" t="s">
        <v>652</v>
      </c>
      <c r="AD6" s="553" t="s">
        <v>710</v>
      </c>
      <c r="AE6" s="542" t="s">
        <v>601</v>
      </c>
      <c r="AF6" s="531" t="s">
        <v>602</v>
      </c>
      <c r="AG6" s="531"/>
      <c r="AH6" s="532" t="s">
        <v>603</v>
      </c>
      <c r="AI6" s="533"/>
      <c r="AJ6" s="533"/>
      <c r="AK6" s="533"/>
      <c r="AL6" s="534"/>
      <c r="AM6" s="538" t="s">
        <v>604</v>
      </c>
      <c r="AN6" s="538"/>
      <c r="AO6" s="538" t="s">
        <v>605</v>
      </c>
      <c r="AP6" s="543"/>
      <c r="AQ6" s="531" t="s">
        <v>606</v>
      </c>
      <c r="AR6" s="531" t="s">
        <v>654</v>
      </c>
      <c r="AS6" s="531"/>
      <c r="AT6" s="555" t="s">
        <v>655</v>
      </c>
      <c r="AU6" s="556"/>
      <c r="AV6" s="556"/>
      <c r="AW6" s="556"/>
      <c r="AX6" s="556"/>
      <c r="AY6" s="557"/>
      <c r="AZ6" s="531" t="s">
        <v>438</v>
      </c>
      <c r="BA6" s="558"/>
      <c r="BB6" s="543" t="s">
        <v>607</v>
      </c>
      <c r="BC6" s="543" t="s">
        <v>608</v>
      </c>
      <c r="BD6" s="538" t="s">
        <v>609</v>
      </c>
      <c r="BE6" s="543"/>
    </row>
    <row r="7" spans="1:57" ht="15.75" customHeight="1">
      <c r="A7" s="564"/>
      <c r="B7" s="564"/>
      <c r="C7" s="564"/>
      <c r="D7" s="571"/>
      <c r="E7" s="573"/>
      <c r="F7" s="573"/>
      <c r="G7" s="574"/>
      <c r="H7" s="60" t="s">
        <v>711</v>
      </c>
      <c r="I7" s="60" t="s">
        <v>712</v>
      </c>
      <c r="J7" s="60" t="s">
        <v>713</v>
      </c>
      <c r="K7" s="60" t="s">
        <v>714</v>
      </c>
      <c r="L7" s="60" t="s">
        <v>715</v>
      </c>
      <c r="M7" s="60" t="s">
        <v>716</v>
      </c>
      <c r="N7" s="60" t="s">
        <v>717</v>
      </c>
      <c r="O7" s="60" t="s">
        <v>718</v>
      </c>
      <c r="P7" s="60" t="s">
        <v>719</v>
      </c>
      <c r="Q7" s="60" t="s">
        <v>720</v>
      </c>
      <c r="R7" s="60" t="s">
        <v>437</v>
      </c>
      <c r="S7" s="60" t="s">
        <v>709</v>
      </c>
      <c r="T7" s="562"/>
      <c r="U7" s="575"/>
      <c r="V7" s="562"/>
      <c r="W7" s="564" t="s">
        <v>579</v>
      </c>
      <c r="X7" s="564"/>
      <c r="Z7" s="531"/>
      <c r="AA7" s="531"/>
      <c r="AB7" s="531"/>
      <c r="AC7" s="531"/>
      <c r="AD7" s="531"/>
      <c r="AE7" s="531"/>
      <c r="AF7" s="531"/>
      <c r="AG7" s="531"/>
      <c r="AH7" s="26" t="s">
        <v>614</v>
      </c>
      <c r="AI7" s="26" t="s">
        <v>630</v>
      </c>
      <c r="AJ7" s="26" t="s">
        <v>615</v>
      </c>
      <c r="AK7" s="26" t="s">
        <v>617</v>
      </c>
      <c r="AL7" s="24" t="s">
        <v>618</v>
      </c>
      <c r="AM7" s="26" t="s">
        <v>619</v>
      </c>
      <c r="AN7" s="26" t="s">
        <v>620</v>
      </c>
      <c r="AO7" s="538"/>
      <c r="AP7" s="544"/>
      <c r="AQ7" s="531"/>
      <c r="AR7" s="19" t="s">
        <v>666</v>
      </c>
      <c r="AS7" s="19" t="s">
        <v>667</v>
      </c>
      <c r="AT7" s="49" t="s">
        <v>721</v>
      </c>
      <c r="AU7" s="49"/>
      <c r="AV7" s="49"/>
      <c r="AW7" s="19"/>
      <c r="AX7" s="19"/>
      <c r="AY7" s="19"/>
      <c r="AZ7" s="531"/>
      <c r="BA7" s="559"/>
      <c r="BB7" s="544"/>
      <c r="BC7" s="544"/>
      <c r="BD7" s="538"/>
      <c r="BE7" s="544"/>
    </row>
    <row r="8" spans="1:57" ht="15.75" customHeight="1">
      <c r="A8" s="47" t="str">
        <f>IF(B8="","",ROW()-7)</f>
        <v/>
      </c>
      <c r="B8" s="12"/>
      <c r="C8" s="8"/>
      <c r="D8" s="8"/>
      <c r="E8" s="8"/>
      <c r="F8" s="8"/>
      <c r="G8" s="8"/>
      <c r="H8" s="212"/>
      <c r="I8" s="212"/>
      <c r="J8" s="212"/>
      <c r="K8" s="212"/>
      <c r="L8" s="212"/>
      <c r="M8" s="212"/>
      <c r="N8" s="212">
        <f t="shared" ref="N8:N15" si="0">SUM(H8:M8)</f>
        <v>0</v>
      </c>
      <c r="O8" s="212"/>
      <c r="P8" s="212"/>
      <c r="Q8" s="212">
        <f>SUM(O8:P8)</f>
        <v>0</v>
      </c>
      <c r="R8" s="212"/>
      <c r="S8" s="212"/>
      <c r="T8" s="212">
        <f t="shared" ref="T8:T10" si="1">N8+R8</f>
        <v>0</v>
      </c>
      <c r="U8" s="212">
        <f t="shared" ref="U8:U10" si="2">Q8+S8</f>
        <v>0</v>
      </c>
      <c r="V8" s="213">
        <f t="shared" ref="V8:V10" si="3">T8</f>
        <v>0</v>
      </c>
      <c r="W8" s="15" t="str">
        <f>IF(T8-U8=0,"",(V8-T8+U8)/(T8-U8)*100)</f>
        <v/>
      </c>
      <c r="X8" s="21"/>
      <c r="Z8" s="22"/>
      <c r="AA8" s="22"/>
      <c r="AB8" s="22"/>
      <c r="AC8" s="22"/>
      <c r="AD8" s="22"/>
      <c r="AE8" s="22"/>
      <c r="AF8" s="22"/>
      <c r="AG8" s="22"/>
      <c r="AH8" s="22"/>
      <c r="AI8" s="22"/>
      <c r="AJ8" s="22"/>
      <c r="AK8" s="27"/>
      <c r="AL8" s="27"/>
      <c r="AM8" s="22"/>
      <c r="AN8" s="27"/>
      <c r="AO8" s="27"/>
      <c r="AP8" s="27"/>
      <c r="AQ8" s="27"/>
      <c r="AR8" s="27" t="s">
        <v>203</v>
      </c>
      <c r="AS8" s="27"/>
      <c r="AT8" s="27"/>
      <c r="AU8" s="27"/>
      <c r="AV8" s="27"/>
      <c r="AW8" s="27"/>
      <c r="AX8" s="27"/>
      <c r="AY8" s="27"/>
      <c r="AZ8" s="27"/>
      <c r="BA8" s="27"/>
      <c r="BB8" s="30" t="str">
        <f>IFERROR((AZ8-T8+U8)/(T8-U8)*100,"")</f>
        <v/>
      </c>
      <c r="BC8" s="27"/>
      <c r="BD8" s="27"/>
      <c r="BE8" s="27"/>
    </row>
    <row r="9" spans="1:57" ht="15.75" customHeight="1">
      <c r="A9" s="47" t="str">
        <f t="shared" ref="A9:A15" si="4">IF(B9="","",ROW()-7)</f>
        <v/>
      </c>
      <c r="B9" s="12"/>
      <c r="C9" s="8"/>
      <c r="D9" s="8"/>
      <c r="E9" s="8"/>
      <c r="F9" s="8"/>
      <c r="G9" s="8"/>
      <c r="H9" s="212"/>
      <c r="I9" s="212"/>
      <c r="J9" s="212"/>
      <c r="K9" s="212"/>
      <c r="L9" s="212"/>
      <c r="M9" s="212"/>
      <c r="N9" s="212">
        <f t="shared" si="0"/>
        <v>0</v>
      </c>
      <c r="O9" s="212"/>
      <c r="P9" s="212"/>
      <c r="Q9" s="212">
        <f t="shared" ref="Q9:Q15" si="5">SUM(O9:P9)</f>
        <v>0</v>
      </c>
      <c r="R9" s="212"/>
      <c r="S9" s="212"/>
      <c r="T9" s="212">
        <f t="shared" si="1"/>
        <v>0</v>
      </c>
      <c r="U9" s="212">
        <f t="shared" si="2"/>
        <v>0</v>
      </c>
      <c r="V9" s="213">
        <f t="shared" si="3"/>
        <v>0</v>
      </c>
      <c r="W9" s="15" t="str">
        <f t="shared" ref="W9:W30" si="6">IF(T9-U9=0,"",(V9-T9+U9)/(T9-U9)*100)</f>
        <v/>
      </c>
      <c r="X9" s="21"/>
      <c r="Z9" s="22"/>
      <c r="AA9" s="22"/>
      <c r="AB9" s="22"/>
      <c r="AC9" s="22"/>
      <c r="AD9" s="22"/>
      <c r="AE9" s="22"/>
      <c r="AF9" s="22"/>
      <c r="AG9" s="22"/>
      <c r="AH9" s="22"/>
      <c r="AI9" s="22"/>
      <c r="AJ9" s="22"/>
      <c r="AK9" s="28"/>
      <c r="AL9" s="27"/>
      <c r="AM9" s="22"/>
      <c r="AN9" s="27"/>
      <c r="AO9" s="27"/>
      <c r="AP9" s="27"/>
      <c r="AQ9" s="27"/>
      <c r="AR9" s="27"/>
      <c r="AS9" s="27"/>
      <c r="AT9" s="27"/>
      <c r="AU9" s="27"/>
      <c r="AV9" s="27"/>
      <c r="AW9" s="27"/>
      <c r="AX9" s="27"/>
      <c r="AY9" s="27"/>
      <c r="AZ9" s="27"/>
      <c r="BA9" s="27"/>
      <c r="BB9" s="30" t="str">
        <f t="shared" ref="BB9:BB30" si="7">IFERROR((AZ9-T9+U9)/(T9-U9)*100,"")</f>
        <v/>
      </c>
      <c r="BC9" s="27"/>
      <c r="BD9" s="27"/>
      <c r="BE9" s="27"/>
    </row>
    <row r="10" spans="1:57" ht="15.75" customHeight="1">
      <c r="A10" s="47" t="str">
        <f t="shared" si="4"/>
        <v/>
      </c>
      <c r="B10" s="12"/>
      <c r="C10" s="8"/>
      <c r="D10" s="8"/>
      <c r="E10" s="8"/>
      <c r="F10" s="8"/>
      <c r="G10" s="8"/>
      <c r="H10" s="212"/>
      <c r="I10" s="212"/>
      <c r="J10" s="212"/>
      <c r="K10" s="212"/>
      <c r="L10" s="212"/>
      <c r="M10" s="212"/>
      <c r="N10" s="212">
        <f t="shared" si="0"/>
        <v>0</v>
      </c>
      <c r="O10" s="212"/>
      <c r="P10" s="212"/>
      <c r="Q10" s="212">
        <f t="shared" si="5"/>
        <v>0</v>
      </c>
      <c r="R10" s="212"/>
      <c r="S10" s="212"/>
      <c r="T10" s="212">
        <f t="shared" si="1"/>
        <v>0</v>
      </c>
      <c r="U10" s="212">
        <f t="shared" si="2"/>
        <v>0</v>
      </c>
      <c r="V10" s="213">
        <f t="shared" si="3"/>
        <v>0</v>
      </c>
      <c r="W10" s="15" t="str">
        <f t="shared" si="6"/>
        <v/>
      </c>
      <c r="X10" s="21"/>
      <c r="Z10" s="22"/>
      <c r="AA10" s="22"/>
      <c r="AB10" s="22"/>
      <c r="AC10" s="22"/>
      <c r="AD10" s="22"/>
      <c r="AE10" s="22"/>
      <c r="AF10" s="22"/>
      <c r="AG10" s="22"/>
      <c r="AH10" s="22"/>
      <c r="AI10" s="22"/>
      <c r="AJ10" s="22"/>
      <c r="AK10" s="28"/>
      <c r="AL10" s="27"/>
      <c r="AM10" s="22"/>
      <c r="AN10" s="27"/>
      <c r="AO10" s="27"/>
      <c r="AP10" s="27"/>
      <c r="AQ10" s="27"/>
      <c r="AR10" s="27"/>
      <c r="AS10" s="27"/>
      <c r="AT10" s="27"/>
      <c r="AU10" s="27"/>
      <c r="AV10" s="27"/>
      <c r="AW10" s="27"/>
      <c r="AX10" s="27"/>
      <c r="AY10" s="27"/>
      <c r="AZ10" s="27"/>
      <c r="BA10" s="27"/>
      <c r="BB10" s="30" t="str">
        <f t="shared" si="7"/>
        <v/>
      </c>
      <c r="BC10" s="27"/>
      <c r="BD10" s="27"/>
      <c r="BE10" s="27"/>
    </row>
    <row r="11" spans="1:57" ht="15.75" customHeight="1">
      <c r="A11" s="47" t="str">
        <f t="shared" si="4"/>
        <v/>
      </c>
      <c r="B11" s="12"/>
      <c r="C11" s="8"/>
      <c r="D11" s="8"/>
      <c r="E11" s="8"/>
      <c r="F11" s="8"/>
      <c r="G11" s="8"/>
      <c r="H11" s="212"/>
      <c r="I11" s="212"/>
      <c r="J11" s="212"/>
      <c r="K11" s="212"/>
      <c r="L11" s="212"/>
      <c r="M11" s="212"/>
      <c r="N11" s="212">
        <f t="shared" si="0"/>
        <v>0</v>
      </c>
      <c r="O11" s="212"/>
      <c r="P11" s="212"/>
      <c r="Q11" s="212">
        <f t="shared" si="5"/>
        <v>0</v>
      </c>
      <c r="R11" s="212"/>
      <c r="S11" s="212"/>
      <c r="T11" s="212">
        <f t="shared" ref="T11:T15" si="8">N11+R11</f>
        <v>0</v>
      </c>
      <c r="U11" s="212">
        <f t="shared" ref="U11:U15" si="9">Q11+S11</f>
        <v>0</v>
      </c>
      <c r="V11" s="213">
        <f t="shared" ref="V11:V26" si="10">T11</f>
        <v>0</v>
      </c>
      <c r="W11" s="15" t="str">
        <f t="shared" si="6"/>
        <v/>
      </c>
      <c r="X11" s="21"/>
      <c r="Z11" s="22"/>
      <c r="AA11" s="22"/>
      <c r="AB11" s="22"/>
      <c r="AC11" s="22"/>
      <c r="AD11" s="22"/>
      <c r="AE11" s="22"/>
      <c r="AF11" s="22"/>
      <c r="AG11" s="22"/>
      <c r="AH11" s="22"/>
      <c r="AI11" s="22"/>
      <c r="AJ11" s="22"/>
      <c r="AK11" s="28"/>
      <c r="AL11" s="27"/>
      <c r="AM11" s="22"/>
      <c r="AN11" s="27"/>
      <c r="AO11" s="27"/>
      <c r="AP11" s="27"/>
      <c r="AQ11" s="27"/>
      <c r="AR11" s="27"/>
      <c r="AS11" s="27"/>
      <c r="AT11" s="27"/>
      <c r="AU11" s="27"/>
      <c r="AV11" s="27"/>
      <c r="AW11" s="27"/>
      <c r="AX11" s="27"/>
      <c r="AY11" s="27"/>
      <c r="AZ11" s="27"/>
      <c r="BA11" s="27"/>
      <c r="BB11" s="30" t="str">
        <f t="shared" si="7"/>
        <v/>
      </c>
      <c r="BC11" s="27"/>
      <c r="BD11" s="27"/>
      <c r="BE11" s="27"/>
    </row>
    <row r="12" spans="1:57" ht="15.75" customHeight="1">
      <c r="A12" s="47" t="str">
        <f t="shared" si="4"/>
        <v/>
      </c>
      <c r="B12" s="12"/>
      <c r="C12" s="8"/>
      <c r="D12" s="8"/>
      <c r="E12" s="8"/>
      <c r="F12" s="8"/>
      <c r="G12" s="8"/>
      <c r="H12" s="212"/>
      <c r="I12" s="212"/>
      <c r="J12" s="212"/>
      <c r="K12" s="212"/>
      <c r="L12" s="212"/>
      <c r="M12" s="212"/>
      <c r="N12" s="212">
        <f t="shared" si="0"/>
        <v>0</v>
      </c>
      <c r="O12" s="212"/>
      <c r="P12" s="212"/>
      <c r="Q12" s="212">
        <f t="shared" si="5"/>
        <v>0</v>
      </c>
      <c r="R12" s="212"/>
      <c r="S12" s="212"/>
      <c r="T12" s="212">
        <f t="shared" si="8"/>
        <v>0</v>
      </c>
      <c r="U12" s="212">
        <f t="shared" si="9"/>
        <v>0</v>
      </c>
      <c r="V12" s="213">
        <f t="shared" si="10"/>
        <v>0</v>
      </c>
      <c r="W12" s="15" t="str">
        <f t="shared" si="6"/>
        <v/>
      </c>
      <c r="X12" s="21"/>
      <c r="Z12" s="22"/>
      <c r="AA12" s="22"/>
      <c r="AB12" s="22"/>
      <c r="AC12" s="22"/>
      <c r="AD12" s="22"/>
      <c r="AE12" s="22"/>
      <c r="AF12" s="22"/>
      <c r="AG12" s="22"/>
      <c r="AH12" s="22"/>
      <c r="AI12" s="22"/>
      <c r="AJ12" s="22"/>
      <c r="AK12" s="28"/>
      <c r="AL12" s="27"/>
      <c r="AM12" s="22"/>
      <c r="AN12" s="27"/>
      <c r="AO12" s="27"/>
      <c r="AP12" s="27"/>
      <c r="AQ12" s="27"/>
      <c r="AR12" s="27"/>
      <c r="AS12" s="27"/>
      <c r="AT12" s="27"/>
      <c r="AU12" s="27"/>
      <c r="AV12" s="27"/>
      <c r="AW12" s="27"/>
      <c r="AX12" s="27"/>
      <c r="AY12" s="27"/>
      <c r="AZ12" s="27"/>
      <c r="BA12" s="27"/>
      <c r="BB12" s="30" t="str">
        <f t="shared" si="7"/>
        <v/>
      </c>
      <c r="BC12" s="27"/>
      <c r="BD12" s="27"/>
      <c r="BE12" s="27"/>
    </row>
    <row r="13" spans="1:57" ht="15.75" customHeight="1">
      <c r="A13" s="47" t="str">
        <f t="shared" si="4"/>
        <v/>
      </c>
      <c r="B13" s="12"/>
      <c r="C13" s="8"/>
      <c r="D13" s="8"/>
      <c r="E13" s="8"/>
      <c r="F13" s="8"/>
      <c r="G13" s="8"/>
      <c r="H13" s="212"/>
      <c r="I13" s="212"/>
      <c r="J13" s="212"/>
      <c r="K13" s="212"/>
      <c r="L13" s="212"/>
      <c r="M13" s="212"/>
      <c r="N13" s="212">
        <f t="shared" si="0"/>
        <v>0</v>
      </c>
      <c r="O13" s="212"/>
      <c r="P13" s="212"/>
      <c r="Q13" s="212">
        <f t="shared" si="5"/>
        <v>0</v>
      </c>
      <c r="R13" s="212"/>
      <c r="S13" s="212"/>
      <c r="T13" s="212">
        <f t="shared" si="8"/>
        <v>0</v>
      </c>
      <c r="U13" s="212">
        <f t="shared" si="9"/>
        <v>0</v>
      </c>
      <c r="V13" s="213">
        <f t="shared" si="10"/>
        <v>0</v>
      </c>
      <c r="W13" s="15" t="str">
        <f t="shared" si="6"/>
        <v/>
      </c>
      <c r="X13" s="21"/>
      <c r="Z13" s="22"/>
      <c r="AA13" s="22"/>
      <c r="AB13" s="22"/>
      <c r="AC13" s="22"/>
      <c r="AD13" s="22"/>
      <c r="AE13" s="22"/>
      <c r="AF13" s="22"/>
      <c r="AG13" s="22"/>
      <c r="AH13" s="22"/>
      <c r="AI13" s="22"/>
      <c r="AJ13" s="22"/>
      <c r="AK13" s="28"/>
      <c r="AL13" s="27"/>
      <c r="AM13" s="22"/>
      <c r="AN13" s="27"/>
      <c r="AO13" s="27"/>
      <c r="AP13" s="27"/>
      <c r="AQ13" s="27"/>
      <c r="AR13" s="27"/>
      <c r="AS13" s="27"/>
      <c r="AT13" s="27"/>
      <c r="AU13" s="27"/>
      <c r="AV13" s="27"/>
      <c r="AW13" s="27"/>
      <c r="AX13" s="27"/>
      <c r="AY13" s="27"/>
      <c r="AZ13" s="27"/>
      <c r="BA13" s="27"/>
      <c r="BB13" s="30" t="str">
        <f t="shared" si="7"/>
        <v/>
      </c>
      <c r="BC13" s="27"/>
      <c r="BD13" s="27"/>
      <c r="BE13" s="27"/>
    </row>
    <row r="14" spans="1:57" ht="15.75" customHeight="1">
      <c r="A14" s="47" t="str">
        <f t="shared" si="4"/>
        <v/>
      </c>
      <c r="B14" s="12"/>
      <c r="C14" s="8"/>
      <c r="D14" s="8"/>
      <c r="E14" s="8"/>
      <c r="F14" s="8"/>
      <c r="G14" s="8"/>
      <c r="H14" s="212"/>
      <c r="I14" s="212"/>
      <c r="J14" s="212"/>
      <c r="K14" s="212"/>
      <c r="L14" s="212"/>
      <c r="M14" s="212"/>
      <c r="N14" s="212">
        <f t="shared" si="0"/>
        <v>0</v>
      </c>
      <c r="O14" s="212"/>
      <c r="P14" s="212"/>
      <c r="Q14" s="212">
        <f t="shared" si="5"/>
        <v>0</v>
      </c>
      <c r="R14" s="212"/>
      <c r="S14" s="212"/>
      <c r="T14" s="212">
        <f t="shared" si="8"/>
        <v>0</v>
      </c>
      <c r="U14" s="212">
        <f t="shared" si="9"/>
        <v>0</v>
      </c>
      <c r="V14" s="213">
        <f t="shared" si="10"/>
        <v>0</v>
      </c>
      <c r="W14" s="15" t="str">
        <f t="shared" si="6"/>
        <v/>
      </c>
      <c r="X14" s="21"/>
      <c r="Z14" s="22"/>
      <c r="AA14" s="22"/>
      <c r="AB14" s="22"/>
      <c r="AC14" s="22"/>
      <c r="AD14" s="22"/>
      <c r="AE14" s="22"/>
      <c r="AF14" s="22"/>
      <c r="AG14" s="22"/>
      <c r="AH14" s="22"/>
      <c r="AI14" s="22"/>
      <c r="AJ14" s="22"/>
      <c r="AK14" s="28"/>
      <c r="AL14" s="27"/>
      <c r="AM14" s="22"/>
      <c r="AN14" s="27"/>
      <c r="AO14" s="27"/>
      <c r="AP14" s="27"/>
      <c r="AQ14" s="27"/>
      <c r="AR14" s="27"/>
      <c r="AS14" s="27"/>
      <c r="AT14" s="27"/>
      <c r="AU14" s="27"/>
      <c r="AV14" s="27"/>
      <c r="AW14" s="27"/>
      <c r="AX14" s="27"/>
      <c r="AY14" s="27"/>
      <c r="AZ14" s="27"/>
      <c r="BA14" s="27"/>
      <c r="BB14" s="30" t="str">
        <f t="shared" si="7"/>
        <v/>
      </c>
      <c r="BC14" s="27"/>
      <c r="BD14" s="27"/>
      <c r="BE14" s="27"/>
    </row>
    <row r="15" spans="1:57" ht="15.75" customHeight="1">
      <c r="A15" s="47" t="str">
        <f t="shared" si="4"/>
        <v/>
      </c>
      <c r="B15" s="12"/>
      <c r="C15" s="8"/>
      <c r="D15" s="8"/>
      <c r="E15" s="8"/>
      <c r="F15" s="8"/>
      <c r="G15" s="8"/>
      <c r="H15" s="212"/>
      <c r="I15" s="212"/>
      <c r="J15" s="212"/>
      <c r="K15" s="212"/>
      <c r="L15" s="212"/>
      <c r="M15" s="212"/>
      <c r="N15" s="212">
        <f t="shared" si="0"/>
        <v>0</v>
      </c>
      <c r="O15" s="212"/>
      <c r="P15" s="212"/>
      <c r="Q15" s="212">
        <f t="shared" si="5"/>
        <v>0</v>
      </c>
      <c r="R15" s="212"/>
      <c r="S15" s="212"/>
      <c r="T15" s="212">
        <f t="shared" si="8"/>
        <v>0</v>
      </c>
      <c r="U15" s="212">
        <f t="shared" si="9"/>
        <v>0</v>
      </c>
      <c r="V15" s="213">
        <f t="shared" si="10"/>
        <v>0</v>
      </c>
      <c r="W15" s="15" t="str">
        <f t="shared" si="6"/>
        <v/>
      </c>
      <c r="X15" s="21"/>
      <c r="Z15" s="22"/>
      <c r="AA15" s="22"/>
      <c r="AB15" s="22"/>
      <c r="AC15" s="22"/>
      <c r="AD15" s="22"/>
      <c r="AE15" s="22"/>
      <c r="AF15" s="22"/>
      <c r="AG15" s="22"/>
      <c r="AH15" s="22"/>
      <c r="AI15" s="22"/>
      <c r="AJ15" s="22"/>
      <c r="AK15" s="28"/>
      <c r="AL15" s="27"/>
      <c r="AM15" s="22"/>
      <c r="AN15" s="27"/>
      <c r="AO15" s="27"/>
      <c r="AP15" s="27"/>
      <c r="AQ15" s="27"/>
      <c r="AR15" s="27"/>
      <c r="AS15" s="27"/>
      <c r="AT15" s="27"/>
      <c r="AU15" s="27"/>
      <c r="AV15" s="27"/>
      <c r="AW15" s="27"/>
      <c r="AX15" s="27"/>
      <c r="AY15" s="27"/>
      <c r="AZ15" s="27"/>
      <c r="BA15" s="27"/>
      <c r="BB15" s="30" t="str">
        <f t="shared" si="7"/>
        <v/>
      </c>
      <c r="BC15" s="27"/>
      <c r="BD15" s="27"/>
      <c r="BE15" s="27"/>
    </row>
    <row r="16" spans="1:57" ht="15.75" customHeight="1">
      <c r="A16" s="47"/>
      <c r="B16" s="12" t="s">
        <v>722</v>
      </c>
      <c r="C16" s="8"/>
      <c r="D16" s="8"/>
      <c r="E16" s="8"/>
      <c r="F16" s="8"/>
      <c r="G16" s="8"/>
      <c r="H16" s="212">
        <f>SUM(H8:H15)</f>
        <v>0</v>
      </c>
      <c r="I16" s="212">
        <f t="shared" ref="I16:P16" si="11">SUM(I8:I15)</f>
        <v>0</v>
      </c>
      <c r="J16" s="212">
        <f t="shared" si="11"/>
        <v>0</v>
      </c>
      <c r="K16" s="212">
        <f t="shared" si="11"/>
        <v>0</v>
      </c>
      <c r="L16" s="212">
        <f t="shared" si="11"/>
        <v>0</v>
      </c>
      <c r="M16" s="212">
        <f t="shared" si="11"/>
        <v>0</v>
      </c>
      <c r="N16" s="212">
        <f t="shared" si="11"/>
        <v>0</v>
      </c>
      <c r="O16" s="212">
        <f t="shared" si="11"/>
        <v>0</v>
      </c>
      <c r="P16" s="212">
        <f t="shared" si="11"/>
        <v>0</v>
      </c>
      <c r="Q16" s="212">
        <f t="shared" ref="Q16:Q25" si="12">SUM(O16:P16)</f>
        <v>0</v>
      </c>
      <c r="R16" s="212">
        <f>SUM(R8:R15)</f>
        <v>0</v>
      </c>
      <c r="S16" s="212">
        <f>SUM(S8:S15)</f>
        <v>0</v>
      </c>
      <c r="T16" s="212">
        <f>SUM(T8:T15)</f>
        <v>0</v>
      </c>
      <c r="U16" s="212">
        <f>SUM(U8:U15)</f>
        <v>0</v>
      </c>
      <c r="V16" s="213">
        <f t="shared" si="10"/>
        <v>0</v>
      </c>
      <c r="W16" s="15" t="str">
        <f t="shared" si="6"/>
        <v/>
      </c>
      <c r="X16" s="21"/>
      <c r="Z16" s="22"/>
      <c r="AA16" s="22"/>
      <c r="AB16" s="22"/>
      <c r="AC16" s="22"/>
      <c r="AD16" s="22"/>
      <c r="AE16" s="22"/>
      <c r="AF16" s="22"/>
      <c r="AG16" s="22"/>
      <c r="AH16" s="22"/>
      <c r="AI16" s="22"/>
      <c r="AJ16" s="22"/>
      <c r="AK16" s="28"/>
      <c r="AL16" s="27"/>
      <c r="AM16" s="22"/>
      <c r="AN16" s="27"/>
      <c r="AO16" s="27"/>
      <c r="AP16" s="27"/>
      <c r="AQ16" s="27"/>
      <c r="AR16" s="27"/>
      <c r="AS16" s="27"/>
      <c r="AT16" s="27"/>
      <c r="AU16" s="27"/>
      <c r="AV16" s="27"/>
      <c r="AW16" s="27"/>
      <c r="AX16" s="27"/>
      <c r="AY16" s="27"/>
      <c r="AZ16" s="27"/>
      <c r="BA16" s="27"/>
      <c r="BB16" s="30" t="str">
        <f t="shared" si="7"/>
        <v/>
      </c>
      <c r="BC16" s="27"/>
      <c r="BD16" s="27"/>
      <c r="BE16" s="27"/>
    </row>
    <row r="17" spans="1:57" ht="15.75" customHeight="1">
      <c r="A17" s="47" t="str">
        <f>IF(B17="","",ROW()-16)</f>
        <v/>
      </c>
      <c r="B17" s="12"/>
      <c r="C17" s="8"/>
      <c r="D17" s="8"/>
      <c r="E17" s="8"/>
      <c r="F17" s="8"/>
      <c r="G17" s="8"/>
      <c r="H17" s="212"/>
      <c r="I17" s="212"/>
      <c r="J17" s="212"/>
      <c r="K17" s="212"/>
      <c r="L17" s="212"/>
      <c r="M17" s="212"/>
      <c r="N17" s="212">
        <f t="shared" ref="N17:N24" si="13">SUM(H17:M17)</f>
        <v>0</v>
      </c>
      <c r="O17" s="212"/>
      <c r="P17" s="212"/>
      <c r="Q17" s="212">
        <f t="shared" si="12"/>
        <v>0</v>
      </c>
      <c r="R17" s="212"/>
      <c r="S17" s="212"/>
      <c r="T17" s="212">
        <f t="shared" ref="T17" si="14">N17+R17</f>
        <v>0</v>
      </c>
      <c r="U17" s="212">
        <f t="shared" ref="U17" si="15">Q17+S17</f>
        <v>0</v>
      </c>
      <c r="V17" s="213">
        <f t="shared" ref="V17" si="16">T17</f>
        <v>0</v>
      </c>
      <c r="W17" s="15" t="str">
        <f t="shared" si="6"/>
        <v/>
      </c>
      <c r="X17" s="21"/>
      <c r="Z17" s="22"/>
      <c r="AA17" s="22"/>
      <c r="AB17" s="22"/>
      <c r="AC17" s="22"/>
      <c r="AD17" s="22"/>
      <c r="AE17" s="22"/>
      <c r="AF17" s="22"/>
      <c r="AG17" s="22"/>
      <c r="AH17" s="22"/>
      <c r="AI17" s="22"/>
      <c r="AJ17" s="22"/>
      <c r="AK17" s="28"/>
      <c r="AL17" s="27"/>
      <c r="AM17" s="22"/>
      <c r="AN17" s="27"/>
      <c r="AO17" s="27"/>
      <c r="AP17" s="27"/>
      <c r="AQ17" s="27"/>
      <c r="AR17" s="27"/>
      <c r="AS17" s="27"/>
      <c r="AT17" s="27"/>
      <c r="AU17" s="27"/>
      <c r="AV17" s="27"/>
      <c r="AW17" s="27"/>
      <c r="AX17" s="27"/>
      <c r="AY17" s="27"/>
      <c r="AZ17" s="27"/>
      <c r="BA17" s="27"/>
      <c r="BB17" s="30" t="str">
        <f t="shared" si="7"/>
        <v/>
      </c>
      <c r="BC17" s="27"/>
      <c r="BD17" s="27"/>
      <c r="BE17" s="27"/>
    </row>
    <row r="18" spans="1:57" ht="15.75" customHeight="1">
      <c r="A18" s="47" t="str">
        <f t="shared" ref="A18:A24" si="17">IF(B18="","",ROW()-16)</f>
        <v/>
      </c>
      <c r="B18" s="12"/>
      <c r="C18" s="8"/>
      <c r="D18" s="8"/>
      <c r="E18" s="8"/>
      <c r="F18" s="8"/>
      <c r="G18" s="8"/>
      <c r="H18" s="212"/>
      <c r="I18" s="212"/>
      <c r="J18" s="212"/>
      <c r="K18" s="212"/>
      <c r="L18" s="212"/>
      <c r="M18" s="212"/>
      <c r="N18" s="212">
        <f t="shared" si="13"/>
        <v>0</v>
      </c>
      <c r="O18" s="212"/>
      <c r="P18" s="212"/>
      <c r="Q18" s="212">
        <f t="shared" si="12"/>
        <v>0</v>
      </c>
      <c r="R18" s="212"/>
      <c r="S18" s="212"/>
      <c r="T18" s="212">
        <f t="shared" ref="T18:T22" si="18">N18+R18</f>
        <v>0</v>
      </c>
      <c r="U18" s="212">
        <f t="shared" ref="U18:U22" si="19">Q18+S18</f>
        <v>0</v>
      </c>
      <c r="V18" s="213">
        <f t="shared" si="10"/>
        <v>0</v>
      </c>
      <c r="W18" s="15" t="str">
        <f t="shared" si="6"/>
        <v/>
      </c>
      <c r="X18" s="21"/>
      <c r="Z18" s="22"/>
      <c r="AA18" s="22"/>
      <c r="AB18" s="22"/>
      <c r="AC18" s="22"/>
      <c r="AD18" s="22"/>
      <c r="AE18" s="22"/>
      <c r="AF18" s="22"/>
      <c r="AG18" s="22"/>
      <c r="AH18" s="22"/>
      <c r="AI18" s="22"/>
      <c r="AJ18" s="22"/>
      <c r="AK18" s="28"/>
      <c r="AL18" s="27"/>
      <c r="AM18" s="22"/>
      <c r="AN18" s="27"/>
      <c r="AO18" s="27"/>
      <c r="AP18" s="27"/>
      <c r="AQ18" s="27"/>
      <c r="AR18" s="27"/>
      <c r="AS18" s="27"/>
      <c r="AT18" s="27"/>
      <c r="AU18" s="27"/>
      <c r="AV18" s="27"/>
      <c r="AW18" s="27"/>
      <c r="AX18" s="27"/>
      <c r="AY18" s="27"/>
      <c r="AZ18" s="27"/>
      <c r="BA18" s="27"/>
      <c r="BB18" s="30" t="str">
        <f t="shared" si="7"/>
        <v/>
      </c>
      <c r="BC18" s="27"/>
      <c r="BD18" s="27"/>
      <c r="BE18" s="27"/>
    </row>
    <row r="19" spans="1:57" ht="15.75" customHeight="1">
      <c r="A19" s="47" t="str">
        <f t="shared" si="17"/>
        <v/>
      </c>
      <c r="B19" s="12"/>
      <c r="C19" s="8"/>
      <c r="D19" s="8"/>
      <c r="E19" s="8"/>
      <c r="F19" s="8"/>
      <c r="G19" s="8"/>
      <c r="H19" s="212"/>
      <c r="I19" s="212"/>
      <c r="J19" s="212"/>
      <c r="K19" s="212"/>
      <c r="L19" s="212"/>
      <c r="M19" s="212"/>
      <c r="N19" s="212">
        <f t="shared" si="13"/>
        <v>0</v>
      </c>
      <c r="O19" s="212"/>
      <c r="P19" s="212"/>
      <c r="Q19" s="212">
        <f t="shared" si="12"/>
        <v>0</v>
      </c>
      <c r="R19" s="212"/>
      <c r="S19" s="212"/>
      <c r="T19" s="212">
        <f t="shared" si="18"/>
        <v>0</v>
      </c>
      <c r="U19" s="212">
        <f t="shared" si="19"/>
        <v>0</v>
      </c>
      <c r="V19" s="213">
        <f t="shared" si="10"/>
        <v>0</v>
      </c>
      <c r="W19" s="15" t="str">
        <f t="shared" si="6"/>
        <v/>
      </c>
      <c r="X19" s="21"/>
      <c r="Z19" s="22"/>
      <c r="AA19" s="22"/>
      <c r="AB19" s="22"/>
      <c r="AC19" s="22"/>
      <c r="AD19" s="22"/>
      <c r="AE19" s="22"/>
      <c r="AF19" s="22"/>
      <c r="AG19" s="22"/>
      <c r="AH19" s="22"/>
      <c r="AI19" s="22"/>
      <c r="AJ19" s="22"/>
      <c r="AK19" s="28"/>
      <c r="AL19" s="27"/>
      <c r="AM19" s="22"/>
      <c r="AN19" s="27"/>
      <c r="AO19" s="27"/>
      <c r="AP19" s="27"/>
      <c r="AQ19" s="27"/>
      <c r="AR19" s="27"/>
      <c r="AS19" s="27"/>
      <c r="AT19" s="27"/>
      <c r="AU19" s="27"/>
      <c r="AV19" s="27"/>
      <c r="AW19" s="27"/>
      <c r="AX19" s="27"/>
      <c r="AY19" s="27"/>
      <c r="AZ19" s="27"/>
      <c r="BA19" s="27"/>
      <c r="BB19" s="30" t="str">
        <f t="shared" si="7"/>
        <v/>
      </c>
      <c r="BC19" s="27"/>
      <c r="BD19" s="27"/>
      <c r="BE19" s="27"/>
    </row>
    <row r="20" spans="1:57" ht="15.75" customHeight="1">
      <c r="A20" s="47" t="str">
        <f t="shared" si="17"/>
        <v/>
      </c>
      <c r="B20" s="12"/>
      <c r="C20" s="8"/>
      <c r="D20" s="8"/>
      <c r="E20" s="8"/>
      <c r="F20" s="8"/>
      <c r="G20" s="8"/>
      <c r="H20" s="212"/>
      <c r="I20" s="212"/>
      <c r="J20" s="212"/>
      <c r="K20" s="212"/>
      <c r="L20" s="212"/>
      <c r="M20" s="212"/>
      <c r="N20" s="212">
        <f t="shared" si="13"/>
        <v>0</v>
      </c>
      <c r="O20" s="212"/>
      <c r="P20" s="212"/>
      <c r="Q20" s="212">
        <f t="shared" si="12"/>
        <v>0</v>
      </c>
      <c r="R20" s="212"/>
      <c r="S20" s="212"/>
      <c r="T20" s="212">
        <f t="shared" si="18"/>
        <v>0</v>
      </c>
      <c r="U20" s="212">
        <f t="shared" si="19"/>
        <v>0</v>
      </c>
      <c r="V20" s="213">
        <f t="shared" si="10"/>
        <v>0</v>
      </c>
      <c r="W20" s="15" t="str">
        <f t="shared" si="6"/>
        <v/>
      </c>
      <c r="X20" s="21"/>
      <c r="Z20" s="22"/>
      <c r="AA20" s="22"/>
      <c r="AB20" s="22"/>
      <c r="AC20" s="22"/>
      <c r="AD20" s="22"/>
      <c r="AE20" s="22"/>
      <c r="AF20" s="22"/>
      <c r="AG20" s="22"/>
      <c r="AH20" s="22"/>
      <c r="AI20" s="22"/>
      <c r="AJ20" s="22"/>
      <c r="AK20" s="28"/>
      <c r="AL20" s="27"/>
      <c r="AM20" s="22"/>
      <c r="AN20" s="27"/>
      <c r="AO20" s="27"/>
      <c r="AP20" s="27"/>
      <c r="AQ20" s="27"/>
      <c r="AR20" s="27"/>
      <c r="AS20" s="27"/>
      <c r="AT20" s="27"/>
      <c r="AU20" s="27"/>
      <c r="AV20" s="27"/>
      <c r="AW20" s="27"/>
      <c r="AX20" s="27"/>
      <c r="AY20" s="27"/>
      <c r="AZ20" s="27"/>
      <c r="BA20" s="27"/>
      <c r="BB20" s="30" t="str">
        <f t="shared" si="7"/>
        <v/>
      </c>
      <c r="BC20" s="27"/>
      <c r="BD20" s="27"/>
      <c r="BE20" s="27"/>
    </row>
    <row r="21" spans="1:57" ht="15.75" customHeight="1">
      <c r="A21" s="47" t="str">
        <f t="shared" si="17"/>
        <v/>
      </c>
      <c r="B21" s="12"/>
      <c r="C21" s="8"/>
      <c r="D21" s="8"/>
      <c r="E21" s="8"/>
      <c r="F21" s="8"/>
      <c r="G21" s="8"/>
      <c r="H21" s="212"/>
      <c r="I21" s="212"/>
      <c r="J21" s="212"/>
      <c r="K21" s="212"/>
      <c r="L21" s="212"/>
      <c r="M21" s="212"/>
      <c r="N21" s="212">
        <f t="shared" si="13"/>
        <v>0</v>
      </c>
      <c r="O21" s="212"/>
      <c r="P21" s="212"/>
      <c r="Q21" s="212">
        <f t="shared" si="12"/>
        <v>0</v>
      </c>
      <c r="R21" s="212"/>
      <c r="S21" s="212"/>
      <c r="T21" s="212">
        <f t="shared" si="18"/>
        <v>0</v>
      </c>
      <c r="U21" s="212">
        <f t="shared" si="19"/>
        <v>0</v>
      </c>
      <c r="V21" s="213">
        <f t="shared" si="10"/>
        <v>0</v>
      </c>
      <c r="W21" s="15" t="str">
        <f t="shared" si="6"/>
        <v/>
      </c>
      <c r="X21" s="21"/>
      <c r="Z21" s="22"/>
      <c r="AA21" s="22"/>
      <c r="AB21" s="22"/>
      <c r="AC21" s="22"/>
      <c r="AD21" s="22"/>
      <c r="AE21" s="22"/>
      <c r="AF21" s="22"/>
      <c r="AG21" s="22"/>
      <c r="AH21" s="22"/>
      <c r="AI21" s="22"/>
      <c r="AJ21" s="22"/>
      <c r="AK21" s="28"/>
      <c r="AL21" s="27"/>
      <c r="AM21" s="22"/>
      <c r="AN21" s="27"/>
      <c r="AO21" s="27"/>
      <c r="AP21" s="27"/>
      <c r="AQ21" s="27"/>
      <c r="AR21" s="27"/>
      <c r="AS21" s="27"/>
      <c r="AT21" s="27"/>
      <c r="AU21" s="27"/>
      <c r="AV21" s="27"/>
      <c r="AW21" s="27"/>
      <c r="AX21" s="27"/>
      <c r="AY21" s="27"/>
      <c r="AZ21" s="27"/>
      <c r="BA21" s="27"/>
      <c r="BB21" s="30" t="str">
        <f t="shared" si="7"/>
        <v/>
      </c>
      <c r="BC21" s="27"/>
      <c r="BD21" s="27"/>
      <c r="BE21" s="27"/>
    </row>
    <row r="22" spans="1:57" ht="15.75" customHeight="1">
      <c r="A22" s="47" t="str">
        <f t="shared" si="17"/>
        <v/>
      </c>
      <c r="B22" s="12"/>
      <c r="C22" s="8"/>
      <c r="D22" s="8"/>
      <c r="E22" s="8"/>
      <c r="F22" s="8"/>
      <c r="G22" s="8"/>
      <c r="H22" s="212"/>
      <c r="I22" s="212"/>
      <c r="J22" s="212"/>
      <c r="K22" s="212"/>
      <c r="L22" s="212"/>
      <c r="M22" s="212"/>
      <c r="N22" s="212">
        <f t="shared" si="13"/>
        <v>0</v>
      </c>
      <c r="O22" s="212"/>
      <c r="P22" s="212"/>
      <c r="Q22" s="212">
        <f t="shared" si="12"/>
        <v>0</v>
      </c>
      <c r="R22" s="212"/>
      <c r="S22" s="212"/>
      <c r="T22" s="212">
        <f t="shared" si="18"/>
        <v>0</v>
      </c>
      <c r="U22" s="212">
        <f t="shared" si="19"/>
        <v>0</v>
      </c>
      <c r="V22" s="213">
        <f t="shared" si="10"/>
        <v>0</v>
      </c>
      <c r="W22" s="15" t="str">
        <f t="shared" si="6"/>
        <v/>
      </c>
      <c r="X22" s="21"/>
      <c r="Z22" s="22"/>
      <c r="AA22" s="22"/>
      <c r="AB22" s="22"/>
      <c r="AC22" s="22"/>
      <c r="AD22" s="22"/>
      <c r="AE22" s="22"/>
      <c r="AF22" s="22"/>
      <c r="AG22" s="22"/>
      <c r="AH22" s="22"/>
      <c r="AI22" s="22"/>
      <c r="AJ22" s="22"/>
      <c r="AK22" s="28"/>
      <c r="AL22" s="27"/>
      <c r="AM22" s="22"/>
      <c r="AN22" s="27"/>
      <c r="AO22" s="27"/>
      <c r="AP22" s="27"/>
      <c r="AQ22" s="27"/>
      <c r="AR22" s="27"/>
      <c r="AS22" s="27"/>
      <c r="AT22" s="27"/>
      <c r="AU22" s="27"/>
      <c r="AV22" s="27"/>
      <c r="AW22" s="27"/>
      <c r="AX22" s="27"/>
      <c r="AY22" s="27"/>
      <c r="AZ22" s="27"/>
      <c r="BA22" s="27"/>
      <c r="BB22" s="30" t="str">
        <f t="shared" si="7"/>
        <v/>
      </c>
      <c r="BC22" s="27"/>
      <c r="BD22" s="27"/>
      <c r="BE22" s="27"/>
    </row>
    <row r="23" spans="1:57" ht="15.75" customHeight="1">
      <c r="A23" s="47"/>
      <c r="B23" s="12"/>
      <c r="C23" s="8"/>
      <c r="D23" s="8"/>
      <c r="E23" s="8"/>
      <c r="F23" s="8"/>
      <c r="G23" s="8"/>
      <c r="H23" s="212"/>
      <c r="I23" s="212"/>
      <c r="J23" s="212"/>
      <c r="K23" s="212"/>
      <c r="L23" s="212"/>
      <c r="M23" s="212"/>
      <c r="N23" s="212"/>
      <c r="O23" s="212"/>
      <c r="P23" s="212"/>
      <c r="Q23" s="212"/>
      <c r="R23" s="212"/>
      <c r="S23" s="212"/>
      <c r="T23" s="212">
        <f t="shared" ref="T23" si="20">N23+R23</f>
        <v>0</v>
      </c>
      <c r="U23" s="212">
        <f t="shared" ref="U23" si="21">Q23+S23</f>
        <v>0</v>
      </c>
      <c r="V23" s="213">
        <f t="shared" si="10"/>
        <v>0</v>
      </c>
      <c r="W23" s="15" t="str">
        <f t="shared" ref="W23:W24" si="22">IF(T23-U23=0,"",(V23-T23+U23)/(T23-U23)*100)</f>
        <v/>
      </c>
      <c r="X23" s="21"/>
      <c r="Z23" s="22"/>
      <c r="AA23" s="22"/>
      <c r="AB23" s="22"/>
      <c r="AC23" s="22"/>
      <c r="AD23" s="22"/>
      <c r="AE23" s="22"/>
      <c r="AF23" s="22"/>
      <c r="AG23" s="22"/>
      <c r="AH23" s="22"/>
      <c r="AI23" s="22"/>
      <c r="AJ23" s="22"/>
      <c r="AK23" s="28"/>
      <c r="AL23" s="27"/>
      <c r="AM23" s="22"/>
      <c r="AN23" s="27"/>
      <c r="AO23" s="27"/>
      <c r="AP23" s="27"/>
      <c r="AQ23" s="27"/>
      <c r="AR23" s="27"/>
      <c r="AS23" s="27"/>
      <c r="AT23" s="27"/>
      <c r="AU23" s="27"/>
      <c r="AV23" s="27"/>
      <c r="AW23" s="27"/>
      <c r="AX23" s="27"/>
      <c r="AY23" s="27"/>
      <c r="AZ23" s="27"/>
      <c r="BA23" s="27"/>
      <c r="BB23" s="30"/>
      <c r="BC23" s="27"/>
      <c r="BD23" s="27"/>
      <c r="BE23" s="27"/>
    </row>
    <row r="24" spans="1:57" ht="15.75" customHeight="1">
      <c r="A24" s="47" t="str">
        <f t="shared" si="17"/>
        <v/>
      </c>
      <c r="B24" s="12"/>
      <c r="C24" s="8"/>
      <c r="D24" s="8"/>
      <c r="E24" s="8"/>
      <c r="F24" s="8"/>
      <c r="G24" s="8"/>
      <c r="H24" s="212"/>
      <c r="I24" s="212"/>
      <c r="J24" s="212"/>
      <c r="K24" s="212"/>
      <c r="L24" s="212"/>
      <c r="M24" s="212"/>
      <c r="N24" s="212">
        <f t="shared" si="13"/>
        <v>0</v>
      </c>
      <c r="O24" s="212"/>
      <c r="P24" s="212"/>
      <c r="Q24" s="212">
        <f t="shared" si="12"/>
        <v>0</v>
      </c>
      <c r="R24" s="212"/>
      <c r="S24" s="212"/>
      <c r="T24" s="212">
        <f t="shared" ref="T24" si="23">N24+R24</f>
        <v>0</v>
      </c>
      <c r="U24" s="212">
        <f t="shared" ref="U24" si="24">Q24+S24</f>
        <v>0</v>
      </c>
      <c r="V24" s="213">
        <f t="shared" ref="V24" si="25">T24</f>
        <v>0</v>
      </c>
      <c r="W24" s="15" t="str">
        <f t="shared" si="22"/>
        <v/>
      </c>
      <c r="X24" s="21"/>
      <c r="Z24" s="22"/>
      <c r="AA24" s="22"/>
      <c r="AB24" s="22"/>
      <c r="AC24" s="22"/>
      <c r="AD24" s="22"/>
      <c r="AE24" s="22"/>
      <c r="AF24" s="22"/>
      <c r="AG24" s="22"/>
      <c r="AH24" s="22"/>
      <c r="AI24" s="22"/>
      <c r="AJ24" s="22"/>
      <c r="AK24" s="28"/>
      <c r="AL24" s="27"/>
      <c r="AM24" s="22"/>
      <c r="AN24" s="27"/>
      <c r="AO24" s="27"/>
      <c r="AP24" s="27"/>
      <c r="AQ24" s="27"/>
      <c r="AR24" s="27"/>
      <c r="AS24" s="27"/>
      <c r="AT24" s="27"/>
      <c r="AU24" s="27"/>
      <c r="AV24" s="27"/>
      <c r="AW24" s="27"/>
      <c r="AX24" s="27"/>
      <c r="AY24" s="27"/>
      <c r="AZ24" s="27"/>
      <c r="BA24" s="27"/>
      <c r="BB24" s="30" t="str">
        <f t="shared" si="7"/>
        <v/>
      </c>
      <c r="BC24" s="27"/>
      <c r="BD24" s="27"/>
      <c r="BE24" s="27"/>
    </row>
    <row r="25" spans="1:57" ht="15.75" customHeight="1">
      <c r="A25" s="8"/>
      <c r="B25" s="12" t="s">
        <v>723</v>
      </c>
      <c r="C25" s="8"/>
      <c r="D25" s="8"/>
      <c r="E25" s="8"/>
      <c r="F25" s="8"/>
      <c r="G25" s="8"/>
      <c r="H25" s="212">
        <f>SUM(H17:H24)</f>
        <v>0</v>
      </c>
      <c r="I25" s="212">
        <f t="shared" ref="I25:P25" si="26">SUM(I17:I24)</f>
        <v>0</v>
      </c>
      <c r="J25" s="212">
        <f t="shared" si="26"/>
        <v>0</v>
      </c>
      <c r="K25" s="212">
        <f t="shared" si="26"/>
        <v>0</v>
      </c>
      <c r="L25" s="212">
        <f t="shared" si="26"/>
        <v>0</v>
      </c>
      <c r="M25" s="212">
        <f t="shared" si="26"/>
        <v>0</v>
      </c>
      <c r="N25" s="212">
        <f t="shared" si="26"/>
        <v>0</v>
      </c>
      <c r="O25" s="212">
        <f t="shared" si="26"/>
        <v>0</v>
      </c>
      <c r="P25" s="212">
        <f t="shared" si="26"/>
        <v>0</v>
      </c>
      <c r="Q25" s="212">
        <f t="shared" si="12"/>
        <v>0</v>
      </c>
      <c r="R25" s="212">
        <f>SUM(R17:R24)</f>
        <v>0</v>
      </c>
      <c r="S25" s="212">
        <f>SUM(S17:S24)</f>
        <v>0</v>
      </c>
      <c r="T25" s="212">
        <f>SUM(T17:T24)</f>
        <v>0</v>
      </c>
      <c r="U25" s="212">
        <f>SUM(U17:U24)</f>
        <v>0</v>
      </c>
      <c r="V25" s="213">
        <f t="shared" si="10"/>
        <v>0</v>
      </c>
      <c r="W25" s="15" t="str">
        <f t="shared" si="6"/>
        <v/>
      </c>
      <c r="X25" s="21"/>
      <c r="Z25" s="22"/>
      <c r="AA25" s="22"/>
      <c r="AB25" s="22"/>
      <c r="AC25" s="22"/>
      <c r="AD25" s="22"/>
      <c r="AE25" s="22"/>
      <c r="AF25" s="22"/>
      <c r="AG25" s="22"/>
      <c r="AH25" s="22"/>
      <c r="AI25" s="22"/>
      <c r="AJ25" s="22"/>
      <c r="AK25" s="28"/>
      <c r="AL25" s="27"/>
      <c r="AM25" s="22"/>
      <c r="AN25" s="27"/>
      <c r="AO25" s="27"/>
      <c r="AP25" s="27"/>
      <c r="AQ25" s="27"/>
      <c r="AR25" s="27"/>
      <c r="AS25" s="27"/>
      <c r="AT25" s="27"/>
      <c r="AU25" s="27"/>
      <c r="AV25" s="27"/>
      <c r="AW25" s="27"/>
      <c r="AX25" s="27"/>
      <c r="AY25" s="27"/>
      <c r="AZ25" s="27"/>
      <c r="BA25" s="27"/>
      <c r="BB25" s="30" t="str">
        <f t="shared" si="7"/>
        <v/>
      </c>
      <c r="BC25" s="27"/>
      <c r="BD25" s="27"/>
      <c r="BE25" s="27"/>
    </row>
    <row r="26" spans="1:57" ht="15.75" customHeight="1">
      <c r="A26" s="8"/>
      <c r="B26" s="12"/>
      <c r="C26" s="8"/>
      <c r="D26" s="8"/>
      <c r="E26" s="8"/>
      <c r="F26" s="8"/>
      <c r="G26" s="8"/>
      <c r="H26" s="212"/>
      <c r="I26" s="212"/>
      <c r="J26" s="212"/>
      <c r="K26" s="212"/>
      <c r="L26" s="212"/>
      <c r="M26" s="212"/>
      <c r="N26" s="212"/>
      <c r="O26" s="212"/>
      <c r="P26" s="212"/>
      <c r="Q26" s="212"/>
      <c r="R26" s="212"/>
      <c r="S26" s="212"/>
      <c r="T26" s="212"/>
      <c r="U26" s="212"/>
      <c r="V26" s="213">
        <f t="shared" si="10"/>
        <v>0</v>
      </c>
      <c r="W26" s="15" t="str">
        <f t="shared" si="6"/>
        <v/>
      </c>
      <c r="X26" s="21"/>
      <c r="Z26" s="22"/>
      <c r="AA26" s="22"/>
      <c r="AB26" s="22"/>
      <c r="AC26" s="22"/>
      <c r="AD26" s="22"/>
      <c r="AE26" s="22"/>
      <c r="AF26" s="22"/>
      <c r="AG26" s="22"/>
      <c r="AH26" s="22"/>
      <c r="AI26" s="22"/>
      <c r="AJ26" s="22"/>
      <c r="AK26" s="28"/>
      <c r="AL26" s="27"/>
      <c r="AM26" s="22"/>
      <c r="AN26" s="27"/>
      <c r="AO26" s="27"/>
      <c r="AP26" s="27"/>
      <c r="AQ26" s="27"/>
      <c r="AR26" s="27"/>
      <c r="AS26" s="27"/>
      <c r="AT26" s="27"/>
      <c r="AU26" s="27"/>
      <c r="AV26" s="27"/>
      <c r="AW26" s="27"/>
      <c r="AX26" s="27"/>
      <c r="AY26" s="27"/>
      <c r="AZ26" s="27"/>
      <c r="BA26" s="27"/>
      <c r="BB26" s="30" t="str">
        <f t="shared" si="7"/>
        <v/>
      </c>
      <c r="BC26" s="27"/>
      <c r="BD26" s="27"/>
      <c r="BE26" s="27"/>
    </row>
    <row r="27" spans="1:57" ht="15.75" customHeight="1">
      <c r="A27" s="566" t="s">
        <v>560</v>
      </c>
      <c r="B27" s="567"/>
      <c r="C27" s="8"/>
      <c r="D27" s="8"/>
      <c r="E27" s="8"/>
      <c r="F27" s="8"/>
      <c r="G27" s="8"/>
      <c r="H27" s="212">
        <f t="shared" ref="H27:N27" si="27">H16+H25</f>
        <v>0</v>
      </c>
      <c r="I27" s="212">
        <f t="shared" si="27"/>
        <v>0</v>
      </c>
      <c r="J27" s="212">
        <f t="shared" si="27"/>
        <v>0</v>
      </c>
      <c r="K27" s="212">
        <f t="shared" si="27"/>
        <v>0</v>
      </c>
      <c r="L27" s="212">
        <f t="shared" si="27"/>
        <v>0</v>
      </c>
      <c r="M27" s="212">
        <f t="shared" si="27"/>
        <v>0</v>
      </c>
      <c r="N27" s="212">
        <f t="shared" si="27"/>
        <v>0</v>
      </c>
      <c r="O27" s="212"/>
      <c r="P27" s="212"/>
      <c r="Q27" s="212">
        <f t="shared" ref="Q27:V27" si="28">Q16+Q25</f>
        <v>0</v>
      </c>
      <c r="R27" s="212">
        <f t="shared" si="28"/>
        <v>0</v>
      </c>
      <c r="S27" s="212">
        <f t="shared" si="28"/>
        <v>0</v>
      </c>
      <c r="T27" s="212">
        <f t="shared" si="28"/>
        <v>0</v>
      </c>
      <c r="U27" s="212">
        <f t="shared" si="28"/>
        <v>0</v>
      </c>
      <c r="V27" s="212">
        <f t="shared" si="28"/>
        <v>0</v>
      </c>
      <c r="W27" s="15" t="str">
        <f t="shared" si="6"/>
        <v/>
      </c>
      <c r="X27" s="21"/>
      <c r="Z27" s="22"/>
      <c r="AA27" s="22"/>
      <c r="AB27" s="22"/>
      <c r="AC27" s="22"/>
      <c r="AD27" s="22"/>
      <c r="AE27" s="22"/>
      <c r="AF27" s="22"/>
      <c r="AG27" s="22"/>
      <c r="AH27" s="22"/>
      <c r="AI27" s="22"/>
      <c r="AJ27" s="22"/>
      <c r="AK27" s="28"/>
      <c r="AL27" s="27"/>
      <c r="AM27" s="22"/>
      <c r="AN27" s="27"/>
      <c r="AO27" s="27"/>
      <c r="AP27" s="27"/>
      <c r="AQ27" s="27"/>
      <c r="AR27" s="27"/>
      <c r="AS27" s="27"/>
      <c r="AT27" s="27"/>
      <c r="AU27" s="27"/>
      <c r="AV27" s="27"/>
      <c r="AW27" s="27"/>
      <c r="AX27" s="27"/>
      <c r="AY27" s="27"/>
      <c r="AZ27" s="27"/>
      <c r="BA27" s="27"/>
      <c r="BB27" s="30" t="str">
        <f t="shared" si="7"/>
        <v/>
      </c>
      <c r="BC27" s="27"/>
      <c r="BD27" s="27"/>
      <c r="BE27" s="27"/>
    </row>
    <row r="28" spans="1:57" ht="15.75" customHeight="1">
      <c r="A28" s="568" t="s">
        <v>724</v>
      </c>
      <c r="B28" s="569"/>
      <c r="C28" s="8"/>
      <c r="D28" s="8"/>
      <c r="E28" s="8"/>
      <c r="F28" s="8"/>
      <c r="G28" s="8"/>
      <c r="H28" s="212"/>
      <c r="I28" s="212"/>
      <c r="J28" s="212"/>
      <c r="K28" s="212"/>
      <c r="L28" s="212"/>
      <c r="M28" s="212"/>
      <c r="N28" s="212">
        <f>Q27</f>
        <v>0</v>
      </c>
      <c r="O28" s="212"/>
      <c r="P28" s="212"/>
      <c r="Q28" s="212"/>
      <c r="R28" s="212">
        <f>S27</f>
        <v>0</v>
      </c>
      <c r="S28" s="212"/>
      <c r="T28" s="212">
        <f>U27</f>
        <v>0</v>
      </c>
      <c r="U28" s="212"/>
      <c r="V28" s="213"/>
      <c r="W28" s="15" t="str">
        <f t="shared" si="6"/>
        <v/>
      </c>
      <c r="X28" s="21"/>
      <c r="Z28" s="22"/>
      <c r="AA28" s="22"/>
      <c r="AB28" s="22"/>
      <c r="AC28" s="22"/>
      <c r="AD28" s="22"/>
      <c r="AE28" s="22"/>
      <c r="AF28" s="22"/>
      <c r="AG28" s="22"/>
      <c r="AH28" s="22"/>
      <c r="AI28" s="22"/>
      <c r="AJ28" s="22"/>
      <c r="AK28" s="28"/>
      <c r="AL28" s="27"/>
      <c r="AM28" s="22"/>
      <c r="AN28" s="27"/>
      <c r="AO28" s="27"/>
      <c r="AP28" s="27"/>
      <c r="AQ28" s="27"/>
      <c r="AR28" s="27"/>
      <c r="AS28" s="27"/>
      <c r="AT28" s="27"/>
      <c r="AU28" s="27"/>
      <c r="AV28" s="27"/>
      <c r="AW28" s="27"/>
      <c r="AX28" s="27"/>
      <c r="AY28" s="27"/>
      <c r="AZ28" s="27"/>
      <c r="BA28" s="27"/>
      <c r="BB28" s="30" t="str">
        <f t="shared" si="7"/>
        <v/>
      </c>
      <c r="BC28" s="27"/>
      <c r="BD28" s="27"/>
      <c r="BE28" s="27"/>
    </row>
    <row r="29" spans="1:57" ht="15.75" customHeight="1">
      <c r="A29" s="568" t="s">
        <v>725</v>
      </c>
      <c r="B29" s="569"/>
      <c r="C29" s="8"/>
      <c r="D29" s="8"/>
      <c r="E29" s="8"/>
      <c r="F29" s="8"/>
      <c r="G29" s="8"/>
      <c r="H29" s="212"/>
      <c r="I29" s="212"/>
      <c r="J29" s="212"/>
      <c r="K29" s="212"/>
      <c r="L29" s="212"/>
      <c r="M29" s="212"/>
      <c r="N29" s="212"/>
      <c r="O29" s="212"/>
      <c r="P29" s="212"/>
      <c r="Q29" s="212"/>
      <c r="R29" s="212"/>
      <c r="S29" s="212"/>
      <c r="T29" s="212"/>
      <c r="U29" s="212"/>
      <c r="V29" s="213">
        <f>T28</f>
        <v>0</v>
      </c>
      <c r="W29" s="15" t="str">
        <f t="shared" si="6"/>
        <v/>
      </c>
      <c r="X29" s="21"/>
      <c r="Z29" s="22"/>
      <c r="AA29" s="22"/>
      <c r="AB29" s="22"/>
      <c r="AC29" s="22"/>
      <c r="AD29" s="22"/>
      <c r="AE29" s="22"/>
      <c r="AF29" s="22"/>
      <c r="AG29" s="22"/>
      <c r="AH29" s="22"/>
      <c r="AI29" s="22"/>
      <c r="AJ29" s="22"/>
      <c r="AK29" s="28"/>
      <c r="AL29" s="27"/>
      <c r="AM29" s="22"/>
      <c r="AN29" s="27"/>
      <c r="AO29" s="27"/>
      <c r="AP29" s="27"/>
      <c r="AQ29" s="27"/>
      <c r="AR29" s="27"/>
      <c r="AS29" s="27"/>
      <c r="AT29" s="27"/>
      <c r="AU29" s="27"/>
      <c r="AV29" s="27"/>
      <c r="AW29" s="27"/>
      <c r="AX29" s="27"/>
      <c r="AY29" s="27"/>
      <c r="AZ29" s="27"/>
      <c r="BA29" s="27"/>
      <c r="BB29" s="30" t="str">
        <f t="shared" si="7"/>
        <v/>
      </c>
      <c r="BC29" s="27"/>
      <c r="BD29" s="27"/>
      <c r="BE29" s="27"/>
    </row>
    <row r="30" spans="1:57" ht="15.75" customHeight="1">
      <c r="A30" s="566" t="s">
        <v>726</v>
      </c>
      <c r="B30" s="567"/>
      <c r="C30" s="21"/>
      <c r="D30" s="8"/>
      <c r="E30" s="21"/>
      <c r="F30" s="21"/>
      <c r="G30" s="21"/>
      <c r="H30" s="213"/>
      <c r="I30" s="213"/>
      <c r="J30" s="213"/>
      <c r="K30" s="213"/>
      <c r="L30" s="213"/>
      <c r="M30" s="213"/>
      <c r="N30" s="213">
        <f>N27-N28</f>
        <v>0</v>
      </c>
      <c r="O30" s="213"/>
      <c r="P30" s="213"/>
      <c r="Q30" s="213"/>
      <c r="R30" s="213">
        <f>R27-R28</f>
        <v>0</v>
      </c>
      <c r="S30" s="213"/>
      <c r="T30" s="213">
        <f>T27-T28</f>
        <v>0</v>
      </c>
      <c r="U30" s="213"/>
      <c r="V30" s="213">
        <f>V27-V29</f>
        <v>0</v>
      </c>
      <c r="W30" s="15" t="str">
        <f t="shared" si="6"/>
        <v/>
      </c>
      <c r="X30" s="21"/>
      <c r="Z30" s="22"/>
      <c r="AA30" s="22"/>
      <c r="AB30" s="22"/>
      <c r="AC30" s="22"/>
      <c r="AD30" s="22"/>
      <c r="AE30" s="22"/>
      <c r="AF30" s="22"/>
      <c r="AG30" s="22"/>
      <c r="AH30" s="22"/>
      <c r="AI30" s="22"/>
      <c r="AJ30" s="22"/>
      <c r="AK30" s="28"/>
      <c r="AL30" s="27"/>
      <c r="AM30" s="22"/>
      <c r="AN30" s="27"/>
      <c r="AO30" s="27"/>
      <c r="AP30" s="27"/>
      <c r="AQ30" s="27"/>
      <c r="AR30" s="27"/>
      <c r="AS30" s="27"/>
      <c r="AT30" s="27"/>
      <c r="AU30" s="27"/>
      <c r="AV30" s="27"/>
      <c r="AW30" s="27"/>
      <c r="AX30" s="27"/>
      <c r="AY30" s="27"/>
      <c r="AZ30" s="27"/>
      <c r="BA30" s="27"/>
      <c r="BB30" s="30" t="str">
        <f t="shared" si="7"/>
        <v/>
      </c>
      <c r="BC30" s="27"/>
      <c r="BD30" s="27"/>
      <c r="BE30" s="27"/>
    </row>
    <row r="31" spans="1:57" ht="15.75" customHeight="1">
      <c r="A31" s="3" t="str">
        <f>基本信息输入表!$K$6&amp;"填表人："&amp;基本信息输入表!$M$20</f>
        <v>被评估单位填表人：徐刚、杨灵芝</v>
      </c>
      <c r="H31" s="3"/>
      <c r="I31" s="3"/>
      <c r="J31" s="3"/>
      <c r="K31" s="3"/>
      <c r="L31" s="3"/>
      <c r="M31" s="3"/>
      <c r="N31" s="3"/>
      <c r="O31" s="3"/>
      <c r="P31" s="3"/>
      <c r="Q31" s="3"/>
      <c r="R31" s="3"/>
      <c r="S31" s="3"/>
      <c r="T31" s="3"/>
      <c r="U31" s="3"/>
      <c r="V31" s="3" t="str">
        <f>"评估人员："&amp;基本信息输入表!$Q$20</f>
        <v>评估人员：雍国锋、路育</v>
      </c>
    </row>
    <row r="32" spans="1:57" ht="15.75" customHeight="1">
      <c r="A32" s="3" t="str">
        <f>"填表日期："&amp;YEAR(基本信息输入表!$O$20)&amp;"年"&amp;MONTH(基本信息输入表!$O$20)&amp;"月"&amp;DAY(基本信息输入表!$O$20)&amp;"日"</f>
        <v>填表日期：2023年2月1日</v>
      </c>
      <c r="H32" s="3"/>
      <c r="I32" s="3"/>
      <c r="J32" s="3"/>
      <c r="K32" s="3"/>
      <c r="L32" s="3"/>
      <c r="M32" s="3"/>
      <c r="N32" s="3"/>
      <c r="O32" s="3"/>
      <c r="P32" s="3"/>
      <c r="Q32" s="3"/>
      <c r="R32" s="3"/>
      <c r="S32" s="3"/>
      <c r="T32" s="3"/>
      <c r="U32" s="3"/>
    </row>
    <row r="33" spans="25:25" ht="15.75" customHeight="1">
      <c r="Y33" s="23" t="s">
        <v>461</v>
      </c>
    </row>
  </sheetData>
  <mergeCells count="46">
    <mergeCell ref="BB6:BB7"/>
    <mergeCell ref="BC6:BC7"/>
    <mergeCell ref="BD6:BD7"/>
    <mergeCell ref="BE6:BE7"/>
    <mergeCell ref="AO6:AO7"/>
    <mergeCell ref="AP6:AP7"/>
    <mergeCell ref="AQ6:AQ7"/>
    <mergeCell ref="AZ6:AZ7"/>
    <mergeCell ref="BA6:BA7"/>
    <mergeCell ref="AC6:AC7"/>
    <mergeCell ref="AD6:AD7"/>
    <mergeCell ref="AE6:AE7"/>
    <mergeCell ref="AF6:AF7"/>
    <mergeCell ref="AG6:AG7"/>
    <mergeCell ref="C6:C7"/>
    <mergeCell ref="D6:D7"/>
    <mergeCell ref="E6:E7"/>
    <mergeCell ref="F6:F7"/>
    <mergeCell ref="G6:G7"/>
    <mergeCell ref="A27:B27"/>
    <mergeCell ref="A28:B28"/>
    <mergeCell ref="A29:B29"/>
    <mergeCell ref="A30:B30"/>
    <mergeCell ref="A6:A7"/>
    <mergeCell ref="B6:B7"/>
    <mergeCell ref="BB5:BE5"/>
    <mergeCell ref="H6:N6"/>
    <mergeCell ref="O6:Q6"/>
    <mergeCell ref="R6:S6"/>
    <mergeCell ref="AH6:AL6"/>
    <mergeCell ref="AM6:AN6"/>
    <mergeCell ref="AR6:AS6"/>
    <mergeCell ref="AT6:AY6"/>
    <mergeCell ref="T6:T7"/>
    <mergeCell ref="U6:U7"/>
    <mergeCell ref="V6:V7"/>
    <mergeCell ref="W6:W7"/>
    <mergeCell ref="X6:X7"/>
    <mergeCell ref="Z6:Z7"/>
    <mergeCell ref="AA6:AA7"/>
    <mergeCell ref="AB6:AB7"/>
    <mergeCell ref="A2:X2"/>
    <mergeCell ref="A3:X3"/>
    <mergeCell ref="Z5:AG5"/>
    <mergeCell ref="AH5:AP5"/>
    <mergeCell ref="AQ5:BA5"/>
  </mergeCells>
  <phoneticPr fontId="13" type="noConversion"/>
  <dataValidations count="1">
    <dataValidation type="list" allowBlank="1" showInputMessage="1" showErrorMessage="1" sqref="AH8:AJ30" xr:uid="{00000000-0002-0000-1200-000001000000}">
      <formula1>$A$108:$A$109</formula1>
    </dataValidation>
  </dataValidations>
  <hyperlinks>
    <hyperlink ref="A1" location="索引目录!A1" display="返回索引目录" xr:uid="{00000000-0004-0000-1200-000000000000}"/>
  </hyperlinks>
  <printOptions horizontalCentered="1"/>
  <pageMargins left="0.98402777777777795" right="0.98402777777777795" top="0.98402777777777795" bottom="0.98402777777777795" header="0.31388888888888899" footer="0.35416666666666702"/>
  <pageSetup paperSize="9" scale="8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基本信息输入表!$A$121:$A$123</xm:f>
          </x14:formula1>
          <xm:sqref>AM8:AM30</xm:sqref>
        </x14:dataValidation>
        <x14:dataValidation type="list" allowBlank="1" showInputMessage="1" showErrorMessage="1" xr:uid="{00000000-0002-0000-1200-000002000000}">
          <x14:formula1>
            <xm:f>基本信息输入表!$A$109:$A$110</xm:f>
          </x14:formula1>
          <xm:sqref>Z8:AE30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AX34"/>
  <sheetViews>
    <sheetView showGridLines="0" topLeftCell="A16" workbookViewId="0">
      <selection activeCell="F8" sqref="F8"/>
    </sheetView>
  </sheetViews>
  <sheetFormatPr defaultColWidth="9" defaultRowHeight="15.75" customHeight="1" outlineLevelCol="2"/>
  <cols>
    <col min="1" max="1" width="6.25" style="3" customWidth="1"/>
    <col min="2" max="2" width="21.75" style="3" customWidth="1"/>
    <col min="3" max="3" width="14.08203125" style="3" customWidth="1"/>
    <col min="4" max="4" width="7.5" style="3" customWidth="1"/>
    <col min="5" max="6" width="9.08203125" style="3" customWidth="1"/>
    <col min="7" max="7" width="14" style="3" customWidth="1"/>
    <col min="8" max="8" width="9.5" style="3" customWidth="1"/>
    <col min="9" max="12" width="12.58203125" style="3" hidden="1" customWidth="1" outlineLevel="1"/>
    <col min="13" max="13" width="12.58203125" style="3" customWidth="1" collapsed="1"/>
    <col min="14" max="14" width="12.58203125" style="3" customWidth="1"/>
    <col min="15" max="15" width="14.25" style="3" customWidth="1"/>
    <col min="16" max="16" width="10.75" style="3" customWidth="1"/>
    <col min="17" max="17" width="10.08203125" style="3" customWidth="1"/>
    <col min="18" max="18" width="9" style="3"/>
    <col min="19" max="24" width="5.58203125" style="4" customWidth="1" outlineLevel="1"/>
    <col min="25" max="25" width="14.75" style="4" customWidth="1" outlineLevel="1"/>
    <col min="26" max="26" width="13.58203125" style="4" customWidth="1"/>
    <col min="27" max="29" width="5.58203125" style="4" customWidth="1" outlineLevel="1"/>
    <col min="30" max="30" width="7.25" style="4" customWidth="1" outlineLevel="1"/>
    <col min="31" max="31" width="5.58203125" style="4" customWidth="1" outlineLevel="1"/>
    <col min="32" max="33" width="8.58203125" style="4" customWidth="1" outlineLevel="1"/>
    <col min="34" max="34" width="14.58203125" style="4" customWidth="1" outlineLevel="1"/>
    <col min="35" max="35" width="13.58203125" style="4" customWidth="1"/>
    <col min="36" max="37" width="8.58203125" style="4" customWidth="1" outlineLevel="2"/>
    <col min="38" max="38" width="11.25" style="4" customWidth="1" outlineLevel="2"/>
    <col min="39" max="39" width="14.5" style="4" customWidth="1" outlineLevel="2"/>
    <col min="40" max="44" width="8.58203125" style="4" customWidth="1" outlineLevel="2"/>
    <col min="45" max="45" width="8.58203125" style="4" customWidth="1" outlineLevel="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727</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4.15" customHeight="1">
      <c r="A4" s="2"/>
      <c r="B4" s="2"/>
      <c r="C4" s="2"/>
      <c r="D4" s="2"/>
      <c r="E4" s="2"/>
      <c r="F4" s="2"/>
      <c r="G4" s="2"/>
      <c r="H4" s="2"/>
      <c r="I4" s="2"/>
      <c r="J4" s="2"/>
      <c r="K4" s="2"/>
      <c r="L4" s="2"/>
      <c r="M4" s="2"/>
      <c r="N4" s="2"/>
      <c r="O4" s="2"/>
      <c r="P4" s="2"/>
      <c r="Q4" s="18" t="s">
        <v>728</v>
      </c>
    </row>
    <row r="5" spans="1:50" ht="15.75" customHeight="1">
      <c r="A5" s="3" t="str">
        <f>基本信息输入表!K6&amp;"："&amp;基本信息输入表!M6</f>
        <v>被评估单位：贵州华能焦化制气股份有限公司</v>
      </c>
      <c r="Q5" s="18" t="s">
        <v>464</v>
      </c>
      <c r="S5" s="531" t="s">
        <v>595</v>
      </c>
      <c r="T5" s="531"/>
      <c r="U5" s="531"/>
      <c r="V5" s="531"/>
      <c r="W5" s="531"/>
      <c r="X5" s="531"/>
      <c r="Y5" s="531"/>
      <c r="Z5" s="531"/>
      <c r="AA5" s="532" t="s">
        <v>596</v>
      </c>
      <c r="AB5" s="533"/>
      <c r="AC5" s="533"/>
      <c r="AD5" s="533"/>
      <c r="AE5" s="533"/>
      <c r="AF5" s="533"/>
      <c r="AG5" s="533"/>
      <c r="AH5" s="533"/>
      <c r="AI5" s="534"/>
      <c r="AJ5" s="535" t="s">
        <v>597</v>
      </c>
      <c r="AK5" s="536"/>
      <c r="AL5" s="536"/>
      <c r="AM5" s="536"/>
      <c r="AN5" s="536"/>
      <c r="AO5" s="536"/>
      <c r="AP5" s="536"/>
      <c r="AQ5" s="536"/>
      <c r="AR5" s="536"/>
      <c r="AS5" s="536"/>
      <c r="AT5" s="537"/>
      <c r="AU5" s="538" t="s">
        <v>598</v>
      </c>
      <c r="AV5" s="538"/>
      <c r="AW5" s="538"/>
      <c r="AX5" s="538"/>
    </row>
    <row r="6" spans="1:50" s="2" customFormat="1" ht="15.75" customHeight="1">
      <c r="A6" s="563" t="s">
        <v>465</v>
      </c>
      <c r="B6" s="563" t="s">
        <v>729</v>
      </c>
      <c r="C6" s="563" t="s">
        <v>704</v>
      </c>
      <c r="D6" s="563" t="s">
        <v>730</v>
      </c>
      <c r="E6" s="563" t="s">
        <v>706</v>
      </c>
      <c r="F6" s="563" t="s">
        <v>611</v>
      </c>
      <c r="G6" s="563" t="s">
        <v>612</v>
      </c>
      <c r="H6" s="563" t="s">
        <v>731</v>
      </c>
      <c r="I6" s="560" t="s">
        <v>707</v>
      </c>
      <c r="J6" s="561"/>
      <c r="K6" s="560" t="s">
        <v>693</v>
      </c>
      <c r="L6" s="561"/>
      <c r="M6" s="562" t="s">
        <v>437</v>
      </c>
      <c r="N6" s="562" t="s">
        <v>696</v>
      </c>
      <c r="O6" s="563" t="s">
        <v>438</v>
      </c>
      <c r="P6" s="563" t="s">
        <v>440</v>
      </c>
      <c r="Q6" s="563" t="s">
        <v>585</v>
      </c>
      <c r="S6" s="531" t="s">
        <v>599</v>
      </c>
      <c r="T6" s="531" t="s">
        <v>651</v>
      </c>
      <c r="U6" s="531" t="s">
        <v>694</v>
      </c>
      <c r="V6" s="531" t="s">
        <v>652</v>
      </c>
      <c r="W6" s="553" t="s">
        <v>710</v>
      </c>
      <c r="X6" s="542" t="s">
        <v>601</v>
      </c>
      <c r="Y6" s="531" t="s">
        <v>602</v>
      </c>
      <c r="Z6" s="531"/>
      <c r="AA6" s="532" t="s">
        <v>603</v>
      </c>
      <c r="AB6" s="533"/>
      <c r="AC6" s="533"/>
      <c r="AD6" s="533"/>
      <c r="AE6" s="534"/>
      <c r="AF6" s="538" t="s">
        <v>604</v>
      </c>
      <c r="AG6" s="538"/>
      <c r="AH6" s="538" t="s">
        <v>605</v>
      </c>
      <c r="AI6" s="543"/>
      <c r="AJ6" s="531" t="s">
        <v>606</v>
      </c>
      <c r="AK6" s="531" t="s">
        <v>654</v>
      </c>
      <c r="AL6" s="531"/>
      <c r="AM6" s="555" t="s">
        <v>655</v>
      </c>
      <c r="AN6" s="556"/>
      <c r="AO6" s="556"/>
      <c r="AP6" s="556"/>
      <c r="AQ6" s="556"/>
      <c r="AR6" s="557"/>
      <c r="AS6" s="531" t="s">
        <v>438</v>
      </c>
      <c r="AT6" s="558"/>
      <c r="AU6" s="543" t="s">
        <v>607</v>
      </c>
      <c r="AV6" s="543" t="s">
        <v>608</v>
      </c>
      <c r="AW6" s="538" t="s">
        <v>609</v>
      </c>
      <c r="AX6" s="543"/>
    </row>
    <row r="7" spans="1:50" ht="15.75" customHeight="1">
      <c r="A7" s="564"/>
      <c r="B7" s="564"/>
      <c r="C7" s="564"/>
      <c r="D7" s="564"/>
      <c r="E7" s="564"/>
      <c r="F7" s="564"/>
      <c r="G7" s="564"/>
      <c r="H7" s="564"/>
      <c r="I7" s="60" t="s">
        <v>437</v>
      </c>
      <c r="J7" s="60" t="s">
        <v>696</v>
      </c>
      <c r="K7" s="60" t="s">
        <v>437</v>
      </c>
      <c r="L7" s="60" t="s">
        <v>696</v>
      </c>
      <c r="M7" s="562"/>
      <c r="N7" s="562"/>
      <c r="O7" s="564"/>
      <c r="P7" s="564"/>
      <c r="Q7" s="564"/>
      <c r="S7" s="531"/>
      <c r="T7" s="531"/>
      <c r="U7" s="531"/>
      <c r="V7" s="531"/>
      <c r="W7" s="531"/>
      <c r="X7" s="531"/>
      <c r="Y7" s="531"/>
      <c r="Z7" s="531"/>
      <c r="AA7" s="26" t="s">
        <v>614</v>
      </c>
      <c r="AB7" s="26" t="s">
        <v>630</v>
      </c>
      <c r="AC7" s="26" t="s">
        <v>615</v>
      </c>
      <c r="AD7" s="26" t="s">
        <v>617</v>
      </c>
      <c r="AE7" s="24" t="s">
        <v>618</v>
      </c>
      <c r="AF7" s="26" t="s">
        <v>619</v>
      </c>
      <c r="AG7" s="26" t="s">
        <v>620</v>
      </c>
      <c r="AH7" s="538"/>
      <c r="AI7" s="544"/>
      <c r="AJ7" s="531"/>
      <c r="AK7" s="19" t="s">
        <v>666</v>
      </c>
      <c r="AL7" s="19" t="s">
        <v>667</v>
      </c>
      <c r="AM7" s="49" t="s">
        <v>721</v>
      </c>
      <c r="AN7" s="49"/>
      <c r="AO7" s="49"/>
      <c r="AP7" s="19"/>
      <c r="AQ7" s="19"/>
      <c r="AR7" s="19"/>
      <c r="AS7" s="531"/>
      <c r="AT7" s="559"/>
      <c r="AU7" s="544"/>
      <c r="AV7" s="544"/>
      <c r="AW7" s="538"/>
      <c r="AX7" s="544"/>
    </row>
    <row r="8" spans="1:50" ht="15.75" customHeight="1">
      <c r="A8" s="47" t="str">
        <f>IF(B8="","",ROW()-7)</f>
        <v/>
      </c>
      <c r="B8" s="12"/>
      <c r="C8" s="8"/>
      <c r="D8" s="8"/>
      <c r="E8" s="21"/>
      <c r="F8" s="21"/>
      <c r="G8" s="21"/>
      <c r="H8" s="21"/>
      <c r="I8" s="21"/>
      <c r="J8" s="21"/>
      <c r="K8" s="21"/>
      <c r="L8" s="21"/>
      <c r="M8" s="212">
        <f t="shared" ref="M8:M10" si="0">I8+K8</f>
        <v>0</v>
      </c>
      <c r="N8" s="212">
        <f t="shared" ref="N8:N10" si="1">J8+L8</f>
        <v>0</v>
      </c>
      <c r="O8" s="15"/>
      <c r="P8" s="15" t="str">
        <f t="shared" ref="P8:P28" si="2">IF(M8-N8=0,"",(O8-M8+N8)/(M8-N8)*100)</f>
        <v/>
      </c>
      <c r="Q8" s="21"/>
      <c r="S8" s="22"/>
      <c r="T8" s="22"/>
      <c r="U8" s="22"/>
      <c r="V8" s="22"/>
      <c r="W8" s="22"/>
      <c r="X8" s="22"/>
      <c r="Y8" s="22"/>
      <c r="Z8" s="22"/>
      <c r="AA8" s="22"/>
      <c r="AB8" s="22"/>
      <c r="AC8" s="22"/>
      <c r="AD8" s="27"/>
      <c r="AE8" s="27"/>
      <c r="AF8" s="22"/>
      <c r="AG8" s="27"/>
      <c r="AH8" s="27"/>
      <c r="AI8" s="27"/>
      <c r="AJ8" s="27"/>
      <c r="AK8" s="27" t="s">
        <v>203</v>
      </c>
      <c r="AL8" s="27"/>
      <c r="AM8" s="27"/>
      <c r="AN8" s="27"/>
      <c r="AO8" s="27"/>
      <c r="AP8" s="27"/>
      <c r="AQ8" s="27"/>
      <c r="AR8" s="27"/>
      <c r="AS8" s="27"/>
      <c r="AT8" s="27"/>
      <c r="AU8" s="30" t="str">
        <f>IFERROR((AS8-M8+N8)/(M8-N8)*100,"")</f>
        <v/>
      </c>
      <c r="AV8" s="27"/>
      <c r="AW8" s="27"/>
      <c r="AX8" s="27"/>
    </row>
    <row r="9" spans="1:50" ht="15.75" customHeight="1">
      <c r="A9" s="47" t="str">
        <f t="shared" ref="A9:A28" si="3">IF(B9="","",ROW()-7)</f>
        <v/>
      </c>
      <c r="B9" s="12"/>
      <c r="C9" s="8"/>
      <c r="D9" s="8"/>
      <c r="E9" s="21"/>
      <c r="F9" s="21"/>
      <c r="G9" s="21"/>
      <c r="H9" s="21"/>
      <c r="I9" s="21"/>
      <c r="J9" s="21"/>
      <c r="K9" s="21"/>
      <c r="L9" s="21"/>
      <c r="M9" s="212">
        <f t="shared" si="0"/>
        <v>0</v>
      </c>
      <c r="N9" s="212">
        <f t="shared" si="1"/>
        <v>0</v>
      </c>
      <c r="O9" s="15"/>
      <c r="P9" s="15" t="str">
        <f t="shared" si="2"/>
        <v/>
      </c>
      <c r="Q9" s="21"/>
      <c r="S9" s="22"/>
      <c r="T9" s="22"/>
      <c r="U9" s="22"/>
      <c r="V9" s="22"/>
      <c r="W9" s="22"/>
      <c r="X9" s="22"/>
      <c r="Y9" s="22"/>
      <c r="Z9" s="22"/>
      <c r="AA9" s="22"/>
      <c r="AB9" s="22"/>
      <c r="AC9" s="22"/>
      <c r="AD9" s="28"/>
      <c r="AE9" s="27"/>
      <c r="AF9" s="22"/>
      <c r="AG9" s="27"/>
      <c r="AH9" s="27"/>
      <c r="AI9" s="27"/>
      <c r="AJ9" s="27"/>
      <c r="AK9" s="27"/>
      <c r="AL9" s="27"/>
      <c r="AM9" s="27"/>
      <c r="AN9" s="27"/>
      <c r="AO9" s="27"/>
      <c r="AP9" s="27"/>
      <c r="AQ9" s="27"/>
      <c r="AR9" s="27"/>
      <c r="AS9" s="27"/>
      <c r="AT9" s="27"/>
      <c r="AU9" s="30" t="str">
        <f t="shared" ref="AU9:AU31" si="4">IFERROR((AS9-M9+N9)/(M9-N9)*100,"")</f>
        <v/>
      </c>
      <c r="AV9" s="27"/>
      <c r="AW9" s="27"/>
      <c r="AX9" s="27"/>
    </row>
    <row r="10" spans="1:50" ht="15.75" customHeight="1">
      <c r="A10" s="47" t="str">
        <f t="shared" si="3"/>
        <v/>
      </c>
      <c r="B10" s="12"/>
      <c r="C10" s="8"/>
      <c r="D10" s="8"/>
      <c r="E10" s="21"/>
      <c r="F10" s="21"/>
      <c r="G10" s="21"/>
      <c r="H10" s="21"/>
      <c r="I10" s="21"/>
      <c r="J10" s="21"/>
      <c r="K10" s="21"/>
      <c r="L10" s="21"/>
      <c r="M10" s="212">
        <f t="shared" si="0"/>
        <v>0</v>
      </c>
      <c r="N10" s="212">
        <f t="shared" si="1"/>
        <v>0</v>
      </c>
      <c r="O10" s="15"/>
      <c r="P10" s="15" t="str">
        <f t="shared" si="2"/>
        <v/>
      </c>
      <c r="Q10" s="21"/>
      <c r="S10" s="22"/>
      <c r="T10" s="22"/>
      <c r="U10" s="22"/>
      <c r="V10" s="22"/>
      <c r="W10" s="22"/>
      <c r="X10" s="22"/>
      <c r="Y10" s="22"/>
      <c r="Z10" s="22"/>
      <c r="AA10" s="22"/>
      <c r="AB10" s="22"/>
      <c r="AC10" s="22"/>
      <c r="AD10" s="28"/>
      <c r="AE10" s="27"/>
      <c r="AF10" s="22"/>
      <c r="AG10" s="27"/>
      <c r="AH10" s="27"/>
      <c r="AI10" s="27"/>
      <c r="AJ10" s="27"/>
      <c r="AK10" s="27"/>
      <c r="AL10" s="27"/>
      <c r="AM10" s="27"/>
      <c r="AN10" s="27"/>
      <c r="AO10" s="27"/>
      <c r="AP10" s="27"/>
      <c r="AQ10" s="27"/>
      <c r="AR10" s="27"/>
      <c r="AS10" s="27"/>
      <c r="AT10" s="27"/>
      <c r="AU10" s="30" t="str">
        <f t="shared" si="4"/>
        <v/>
      </c>
      <c r="AV10" s="27"/>
      <c r="AW10" s="27"/>
      <c r="AX10" s="27"/>
    </row>
    <row r="11" spans="1:50" ht="15.75" customHeight="1">
      <c r="A11" s="47" t="str">
        <f t="shared" si="3"/>
        <v/>
      </c>
      <c r="B11" s="12"/>
      <c r="C11" s="8"/>
      <c r="D11" s="8"/>
      <c r="E11" s="21"/>
      <c r="F11" s="21"/>
      <c r="G11" s="21"/>
      <c r="H11" s="21"/>
      <c r="I11" s="21"/>
      <c r="J11" s="21"/>
      <c r="K11" s="21"/>
      <c r="L11" s="21"/>
      <c r="M11" s="212">
        <f t="shared" ref="M11:M28" si="5">I11+K11</f>
        <v>0</v>
      </c>
      <c r="N11" s="212">
        <f t="shared" ref="N11:N28" si="6">J11+L11</f>
        <v>0</v>
      </c>
      <c r="O11" s="15"/>
      <c r="P11" s="15" t="str">
        <f t="shared" si="2"/>
        <v/>
      </c>
      <c r="Q11" s="21"/>
      <c r="S11" s="22"/>
      <c r="T11" s="22"/>
      <c r="U11" s="22"/>
      <c r="V11" s="22"/>
      <c r="W11" s="22"/>
      <c r="X11" s="22"/>
      <c r="Y11" s="22"/>
      <c r="Z11" s="22"/>
      <c r="AA11" s="22"/>
      <c r="AB11" s="22"/>
      <c r="AC11" s="22"/>
      <c r="AD11" s="28"/>
      <c r="AE11" s="27"/>
      <c r="AF11" s="22"/>
      <c r="AG11" s="27"/>
      <c r="AH11" s="27"/>
      <c r="AI11" s="27"/>
      <c r="AJ11" s="27"/>
      <c r="AK11" s="27"/>
      <c r="AL11" s="27"/>
      <c r="AM11" s="27"/>
      <c r="AN11" s="27"/>
      <c r="AO11" s="27"/>
      <c r="AP11" s="27"/>
      <c r="AQ11" s="27"/>
      <c r="AR11" s="27"/>
      <c r="AS11" s="27"/>
      <c r="AT11" s="27"/>
      <c r="AU11" s="30" t="str">
        <f t="shared" si="4"/>
        <v/>
      </c>
      <c r="AV11" s="27"/>
      <c r="AW11" s="27"/>
      <c r="AX11" s="27"/>
    </row>
    <row r="12" spans="1:50" ht="15.75" customHeight="1">
      <c r="A12" s="47" t="str">
        <f t="shared" si="3"/>
        <v/>
      </c>
      <c r="B12" s="12"/>
      <c r="C12" s="8"/>
      <c r="D12" s="8"/>
      <c r="E12" s="21"/>
      <c r="F12" s="21"/>
      <c r="G12" s="21"/>
      <c r="H12" s="21"/>
      <c r="I12" s="21"/>
      <c r="J12" s="21"/>
      <c r="K12" s="21"/>
      <c r="L12" s="21"/>
      <c r="M12" s="212">
        <f t="shared" si="5"/>
        <v>0</v>
      </c>
      <c r="N12" s="212">
        <f t="shared" si="6"/>
        <v>0</v>
      </c>
      <c r="O12" s="15"/>
      <c r="P12" s="15" t="str">
        <f t="shared" si="2"/>
        <v/>
      </c>
      <c r="Q12" s="21"/>
      <c r="S12" s="22"/>
      <c r="T12" s="22"/>
      <c r="U12" s="22"/>
      <c r="V12" s="22"/>
      <c r="W12" s="22"/>
      <c r="X12" s="22"/>
      <c r="Y12" s="22"/>
      <c r="Z12" s="22"/>
      <c r="AA12" s="22"/>
      <c r="AB12" s="22"/>
      <c r="AC12" s="22"/>
      <c r="AD12" s="28"/>
      <c r="AE12" s="27"/>
      <c r="AF12" s="22"/>
      <c r="AG12" s="27"/>
      <c r="AH12" s="27"/>
      <c r="AI12" s="27"/>
      <c r="AJ12" s="27"/>
      <c r="AK12" s="27"/>
      <c r="AL12" s="27"/>
      <c r="AM12" s="27"/>
      <c r="AN12" s="27"/>
      <c r="AO12" s="27"/>
      <c r="AP12" s="27"/>
      <c r="AQ12" s="27"/>
      <c r="AR12" s="27"/>
      <c r="AS12" s="27"/>
      <c r="AT12" s="27"/>
      <c r="AU12" s="30" t="str">
        <f t="shared" si="4"/>
        <v/>
      </c>
      <c r="AV12" s="27"/>
      <c r="AW12" s="27"/>
      <c r="AX12" s="27"/>
    </row>
    <row r="13" spans="1:50" ht="15.75" customHeight="1">
      <c r="A13" s="47" t="str">
        <f t="shared" si="3"/>
        <v/>
      </c>
      <c r="B13" s="12"/>
      <c r="C13" s="8"/>
      <c r="D13" s="8"/>
      <c r="E13" s="21"/>
      <c r="F13" s="21"/>
      <c r="G13" s="21"/>
      <c r="H13" s="21"/>
      <c r="I13" s="21"/>
      <c r="J13" s="21"/>
      <c r="K13" s="21"/>
      <c r="L13" s="21"/>
      <c r="M13" s="212">
        <f t="shared" si="5"/>
        <v>0</v>
      </c>
      <c r="N13" s="212">
        <f t="shared" si="6"/>
        <v>0</v>
      </c>
      <c r="O13" s="15"/>
      <c r="P13" s="15" t="str">
        <f t="shared" si="2"/>
        <v/>
      </c>
      <c r="Q13" s="21"/>
      <c r="S13" s="22"/>
      <c r="T13" s="22"/>
      <c r="U13" s="22"/>
      <c r="V13" s="22"/>
      <c r="W13" s="22"/>
      <c r="X13" s="22"/>
      <c r="Y13" s="22"/>
      <c r="Z13" s="22"/>
      <c r="AA13" s="22"/>
      <c r="AB13" s="22"/>
      <c r="AC13" s="22"/>
      <c r="AD13" s="28"/>
      <c r="AE13" s="27"/>
      <c r="AF13" s="22"/>
      <c r="AG13" s="27"/>
      <c r="AH13" s="27"/>
      <c r="AI13" s="27"/>
      <c r="AJ13" s="27"/>
      <c r="AK13" s="27"/>
      <c r="AL13" s="27"/>
      <c r="AM13" s="27"/>
      <c r="AN13" s="27"/>
      <c r="AO13" s="27"/>
      <c r="AP13" s="27"/>
      <c r="AQ13" s="27"/>
      <c r="AR13" s="27"/>
      <c r="AS13" s="27"/>
      <c r="AT13" s="27"/>
      <c r="AU13" s="30" t="str">
        <f t="shared" si="4"/>
        <v/>
      </c>
      <c r="AV13" s="27"/>
      <c r="AW13" s="27"/>
      <c r="AX13" s="27"/>
    </row>
    <row r="14" spans="1:50" ht="15.75" customHeight="1">
      <c r="A14" s="47" t="str">
        <f t="shared" si="3"/>
        <v/>
      </c>
      <c r="B14" s="12"/>
      <c r="C14" s="8"/>
      <c r="D14" s="8"/>
      <c r="E14" s="21"/>
      <c r="F14" s="21"/>
      <c r="G14" s="21"/>
      <c r="H14" s="21"/>
      <c r="I14" s="21"/>
      <c r="J14" s="21"/>
      <c r="K14" s="21"/>
      <c r="L14" s="21"/>
      <c r="M14" s="212">
        <f t="shared" si="5"/>
        <v>0</v>
      </c>
      <c r="N14" s="212">
        <f t="shared" si="6"/>
        <v>0</v>
      </c>
      <c r="O14" s="15"/>
      <c r="P14" s="15" t="str">
        <f t="shared" si="2"/>
        <v/>
      </c>
      <c r="Q14" s="21"/>
      <c r="S14" s="22"/>
      <c r="T14" s="22"/>
      <c r="U14" s="22"/>
      <c r="V14" s="22"/>
      <c r="W14" s="22"/>
      <c r="X14" s="22"/>
      <c r="Y14" s="22"/>
      <c r="Z14" s="22"/>
      <c r="AA14" s="22"/>
      <c r="AB14" s="22"/>
      <c r="AC14" s="22"/>
      <c r="AD14" s="28"/>
      <c r="AE14" s="27"/>
      <c r="AF14" s="22"/>
      <c r="AG14" s="27"/>
      <c r="AH14" s="27"/>
      <c r="AI14" s="27"/>
      <c r="AJ14" s="27"/>
      <c r="AK14" s="27"/>
      <c r="AL14" s="27"/>
      <c r="AM14" s="27"/>
      <c r="AN14" s="27"/>
      <c r="AO14" s="27"/>
      <c r="AP14" s="27"/>
      <c r="AQ14" s="27"/>
      <c r="AR14" s="27"/>
      <c r="AS14" s="27"/>
      <c r="AT14" s="27"/>
      <c r="AU14" s="30" t="str">
        <f t="shared" si="4"/>
        <v/>
      </c>
      <c r="AV14" s="27"/>
      <c r="AW14" s="27"/>
      <c r="AX14" s="27"/>
    </row>
    <row r="15" spans="1:50" ht="15.75" customHeight="1">
      <c r="A15" s="47" t="str">
        <f t="shared" si="3"/>
        <v/>
      </c>
      <c r="B15" s="12"/>
      <c r="C15" s="8"/>
      <c r="D15" s="8"/>
      <c r="E15" s="21"/>
      <c r="F15" s="21"/>
      <c r="G15" s="21"/>
      <c r="H15" s="21"/>
      <c r="I15" s="21"/>
      <c r="J15" s="21"/>
      <c r="K15" s="21"/>
      <c r="L15" s="21"/>
      <c r="M15" s="212">
        <f t="shared" si="5"/>
        <v>0</v>
      </c>
      <c r="N15" s="212">
        <f t="shared" si="6"/>
        <v>0</v>
      </c>
      <c r="O15" s="15"/>
      <c r="P15" s="15" t="str">
        <f t="shared" si="2"/>
        <v/>
      </c>
      <c r="Q15" s="21"/>
      <c r="S15" s="22"/>
      <c r="T15" s="22"/>
      <c r="U15" s="22"/>
      <c r="V15" s="22"/>
      <c r="W15" s="22"/>
      <c r="X15" s="22"/>
      <c r="Y15" s="22"/>
      <c r="Z15" s="22"/>
      <c r="AA15" s="22"/>
      <c r="AB15" s="22"/>
      <c r="AC15" s="22"/>
      <c r="AD15" s="28"/>
      <c r="AE15" s="27"/>
      <c r="AF15" s="22"/>
      <c r="AG15" s="27"/>
      <c r="AH15" s="27"/>
      <c r="AI15" s="27"/>
      <c r="AJ15" s="27"/>
      <c r="AK15" s="27"/>
      <c r="AL15" s="27"/>
      <c r="AM15" s="27"/>
      <c r="AN15" s="27"/>
      <c r="AO15" s="27"/>
      <c r="AP15" s="27"/>
      <c r="AQ15" s="27"/>
      <c r="AR15" s="27"/>
      <c r="AS15" s="27"/>
      <c r="AT15" s="27"/>
      <c r="AU15" s="30" t="str">
        <f t="shared" si="4"/>
        <v/>
      </c>
      <c r="AV15" s="27"/>
      <c r="AW15" s="27"/>
      <c r="AX15" s="27"/>
    </row>
    <row r="16" spans="1:50" ht="15.75" customHeight="1">
      <c r="A16" s="47" t="str">
        <f t="shared" si="3"/>
        <v/>
      </c>
      <c r="B16" s="12"/>
      <c r="C16" s="8"/>
      <c r="D16" s="8"/>
      <c r="E16" s="21"/>
      <c r="F16" s="21"/>
      <c r="G16" s="21"/>
      <c r="H16" s="21"/>
      <c r="I16" s="21"/>
      <c r="J16" s="21"/>
      <c r="K16" s="21"/>
      <c r="L16" s="21"/>
      <c r="M16" s="212">
        <f t="shared" si="5"/>
        <v>0</v>
      </c>
      <c r="N16" s="212">
        <f t="shared" si="6"/>
        <v>0</v>
      </c>
      <c r="O16" s="15"/>
      <c r="P16" s="15" t="str">
        <f t="shared" si="2"/>
        <v/>
      </c>
      <c r="Q16" s="21"/>
      <c r="S16" s="22"/>
      <c r="T16" s="22"/>
      <c r="U16" s="22"/>
      <c r="V16" s="22"/>
      <c r="W16" s="22"/>
      <c r="X16" s="22"/>
      <c r="Y16" s="22"/>
      <c r="Z16" s="22"/>
      <c r="AA16" s="22"/>
      <c r="AB16" s="22"/>
      <c r="AC16" s="22"/>
      <c r="AD16" s="28"/>
      <c r="AE16" s="27"/>
      <c r="AF16" s="22"/>
      <c r="AG16" s="27"/>
      <c r="AH16" s="27"/>
      <c r="AI16" s="27"/>
      <c r="AJ16" s="27"/>
      <c r="AK16" s="27"/>
      <c r="AL16" s="27"/>
      <c r="AM16" s="27"/>
      <c r="AN16" s="27"/>
      <c r="AO16" s="27"/>
      <c r="AP16" s="27"/>
      <c r="AQ16" s="27"/>
      <c r="AR16" s="27"/>
      <c r="AS16" s="27"/>
      <c r="AT16" s="27"/>
      <c r="AU16" s="30" t="str">
        <f t="shared" si="4"/>
        <v/>
      </c>
      <c r="AV16" s="27"/>
      <c r="AW16" s="27"/>
      <c r="AX16" s="27"/>
    </row>
    <row r="17" spans="1:50" ht="15.75" customHeight="1">
      <c r="A17" s="47"/>
      <c r="B17" s="12"/>
      <c r="C17" s="8"/>
      <c r="D17" s="8"/>
      <c r="E17" s="21"/>
      <c r="F17" s="21"/>
      <c r="G17" s="21"/>
      <c r="H17" s="21"/>
      <c r="I17" s="21"/>
      <c r="J17" s="21"/>
      <c r="K17" s="21"/>
      <c r="L17" s="21"/>
      <c r="M17" s="212">
        <f t="shared" ref="M17:M18" si="7">I17+K17</f>
        <v>0</v>
      </c>
      <c r="N17" s="212">
        <f t="shared" ref="N17:N18" si="8">J17+L17</f>
        <v>0</v>
      </c>
      <c r="O17" s="15"/>
      <c r="P17" s="15" t="str">
        <f t="shared" ref="P17:P18" si="9">IF(M17-N17=0,"",(O17-M17+N17)/(M17-N17)*100)</f>
        <v/>
      </c>
      <c r="Q17" s="21"/>
      <c r="S17" s="22"/>
      <c r="T17" s="22"/>
      <c r="U17" s="22"/>
      <c r="V17" s="22"/>
      <c r="W17" s="22"/>
      <c r="X17" s="22"/>
      <c r="Y17" s="22"/>
      <c r="Z17" s="22"/>
      <c r="AA17" s="22"/>
      <c r="AB17" s="22"/>
      <c r="AC17" s="22"/>
      <c r="AD17" s="28"/>
      <c r="AE17" s="27"/>
      <c r="AF17" s="22"/>
      <c r="AG17" s="27"/>
      <c r="AH17" s="27"/>
      <c r="AI17" s="27"/>
      <c r="AJ17" s="27"/>
      <c r="AK17" s="27"/>
      <c r="AL17" s="27"/>
      <c r="AM17" s="27"/>
      <c r="AN17" s="27"/>
      <c r="AO17" s="27"/>
      <c r="AP17" s="27"/>
      <c r="AQ17" s="27"/>
      <c r="AR17" s="27"/>
      <c r="AS17" s="27"/>
      <c r="AT17" s="27"/>
      <c r="AU17" s="30"/>
      <c r="AV17" s="27"/>
      <c r="AW17" s="27"/>
      <c r="AX17" s="27"/>
    </row>
    <row r="18" spans="1:50" ht="15.75" customHeight="1">
      <c r="A18" s="47" t="str">
        <f t="shared" si="3"/>
        <v/>
      </c>
      <c r="B18" s="12"/>
      <c r="C18" s="8"/>
      <c r="D18" s="8"/>
      <c r="E18" s="21"/>
      <c r="F18" s="21"/>
      <c r="G18" s="21"/>
      <c r="H18" s="21"/>
      <c r="I18" s="21"/>
      <c r="J18" s="21"/>
      <c r="K18" s="21"/>
      <c r="L18" s="21"/>
      <c r="M18" s="212">
        <f t="shared" si="7"/>
        <v>0</v>
      </c>
      <c r="N18" s="212">
        <f t="shared" si="8"/>
        <v>0</v>
      </c>
      <c r="O18" s="15"/>
      <c r="P18" s="15" t="str">
        <f t="shared" si="9"/>
        <v/>
      </c>
      <c r="Q18" s="21"/>
      <c r="S18" s="22"/>
      <c r="T18" s="22"/>
      <c r="U18" s="22"/>
      <c r="V18" s="22"/>
      <c r="W18" s="22"/>
      <c r="X18" s="22"/>
      <c r="Y18" s="22"/>
      <c r="Z18" s="22"/>
      <c r="AA18" s="22"/>
      <c r="AB18" s="22"/>
      <c r="AC18" s="22"/>
      <c r="AD18" s="28"/>
      <c r="AE18" s="27"/>
      <c r="AF18" s="22"/>
      <c r="AG18" s="27"/>
      <c r="AH18" s="27"/>
      <c r="AI18" s="27"/>
      <c r="AJ18" s="27"/>
      <c r="AK18" s="27"/>
      <c r="AL18" s="27"/>
      <c r="AM18" s="27"/>
      <c r="AN18" s="27"/>
      <c r="AO18" s="27"/>
      <c r="AP18" s="27"/>
      <c r="AQ18" s="27"/>
      <c r="AR18" s="27"/>
      <c r="AS18" s="27"/>
      <c r="AT18" s="27"/>
      <c r="AU18" s="30" t="str">
        <f t="shared" si="4"/>
        <v/>
      </c>
      <c r="AV18" s="27"/>
      <c r="AW18" s="27"/>
      <c r="AX18" s="27"/>
    </row>
    <row r="19" spans="1:50" ht="15.65" customHeight="1">
      <c r="A19" s="47" t="str">
        <f t="shared" si="3"/>
        <v/>
      </c>
      <c r="B19" s="12"/>
      <c r="C19" s="8"/>
      <c r="D19" s="8"/>
      <c r="E19" s="21"/>
      <c r="F19" s="21"/>
      <c r="G19" s="21"/>
      <c r="H19" s="21"/>
      <c r="I19" s="21"/>
      <c r="J19" s="21"/>
      <c r="K19" s="21"/>
      <c r="L19" s="21"/>
      <c r="M19" s="212">
        <f t="shared" si="5"/>
        <v>0</v>
      </c>
      <c r="N19" s="212">
        <f t="shared" si="6"/>
        <v>0</v>
      </c>
      <c r="O19" s="15"/>
      <c r="P19" s="15" t="str">
        <f t="shared" si="2"/>
        <v/>
      </c>
      <c r="Q19" s="21"/>
      <c r="S19" s="22"/>
      <c r="T19" s="22"/>
      <c r="U19" s="22"/>
      <c r="V19" s="22"/>
      <c r="W19" s="22"/>
      <c r="X19" s="22"/>
      <c r="Y19" s="22"/>
      <c r="Z19" s="22"/>
      <c r="AA19" s="22"/>
      <c r="AB19" s="22"/>
      <c r="AC19" s="22"/>
      <c r="AD19" s="28"/>
      <c r="AE19" s="27"/>
      <c r="AF19" s="22"/>
      <c r="AG19" s="27"/>
      <c r="AH19" s="27"/>
      <c r="AI19" s="27"/>
      <c r="AJ19" s="27"/>
      <c r="AK19" s="27"/>
      <c r="AL19" s="27"/>
      <c r="AM19" s="27"/>
      <c r="AN19" s="27"/>
      <c r="AO19" s="27"/>
      <c r="AP19" s="27"/>
      <c r="AQ19" s="27"/>
      <c r="AR19" s="27"/>
      <c r="AS19" s="27"/>
      <c r="AT19" s="27"/>
      <c r="AU19" s="30" t="str">
        <f t="shared" si="4"/>
        <v/>
      </c>
      <c r="AV19" s="27"/>
      <c r="AW19" s="27"/>
      <c r="AX19" s="27"/>
    </row>
    <row r="20" spans="1:50" ht="15.75" customHeight="1">
      <c r="A20" s="47" t="str">
        <f t="shared" si="3"/>
        <v/>
      </c>
      <c r="B20" s="12"/>
      <c r="C20" s="8"/>
      <c r="D20" s="8"/>
      <c r="E20" s="21"/>
      <c r="F20" s="21"/>
      <c r="G20" s="21"/>
      <c r="H20" s="21"/>
      <c r="I20" s="21"/>
      <c r="J20" s="21"/>
      <c r="K20" s="21"/>
      <c r="L20" s="21"/>
      <c r="M20" s="212">
        <f t="shared" si="5"/>
        <v>0</v>
      </c>
      <c r="N20" s="212">
        <f t="shared" si="6"/>
        <v>0</v>
      </c>
      <c r="O20" s="15"/>
      <c r="P20" s="15" t="str">
        <f t="shared" si="2"/>
        <v/>
      </c>
      <c r="Q20" s="21"/>
      <c r="S20" s="22"/>
      <c r="T20" s="22"/>
      <c r="U20" s="22"/>
      <c r="V20" s="22"/>
      <c r="W20" s="22"/>
      <c r="X20" s="22"/>
      <c r="Y20" s="22"/>
      <c r="Z20" s="22"/>
      <c r="AA20" s="22"/>
      <c r="AB20" s="22"/>
      <c r="AC20" s="22"/>
      <c r="AD20" s="28"/>
      <c r="AE20" s="27"/>
      <c r="AF20" s="22"/>
      <c r="AG20" s="27"/>
      <c r="AH20" s="27"/>
      <c r="AI20" s="27"/>
      <c r="AJ20" s="27"/>
      <c r="AK20" s="27"/>
      <c r="AL20" s="27"/>
      <c r="AM20" s="27"/>
      <c r="AN20" s="27"/>
      <c r="AO20" s="27"/>
      <c r="AP20" s="27"/>
      <c r="AQ20" s="27"/>
      <c r="AR20" s="27"/>
      <c r="AS20" s="27"/>
      <c r="AT20" s="27"/>
      <c r="AU20" s="30" t="str">
        <f t="shared" si="4"/>
        <v/>
      </c>
      <c r="AV20" s="27"/>
      <c r="AW20" s="27"/>
      <c r="AX20" s="27"/>
    </row>
    <row r="21" spans="1:50" ht="15.75" customHeight="1">
      <c r="A21" s="47" t="str">
        <f t="shared" si="3"/>
        <v/>
      </c>
      <c r="B21" s="12"/>
      <c r="C21" s="8"/>
      <c r="D21" s="8"/>
      <c r="E21" s="21"/>
      <c r="F21" s="21"/>
      <c r="G21" s="21"/>
      <c r="H21" s="21"/>
      <c r="I21" s="21"/>
      <c r="J21" s="21"/>
      <c r="K21" s="21"/>
      <c r="L21" s="21"/>
      <c r="M21" s="212">
        <f t="shared" si="5"/>
        <v>0</v>
      </c>
      <c r="N21" s="212">
        <f t="shared" si="6"/>
        <v>0</v>
      </c>
      <c r="O21" s="15"/>
      <c r="P21" s="15" t="str">
        <f t="shared" si="2"/>
        <v/>
      </c>
      <c r="Q21" s="21"/>
      <c r="S21" s="22"/>
      <c r="T21" s="22"/>
      <c r="U21" s="22"/>
      <c r="V21" s="22"/>
      <c r="W21" s="22"/>
      <c r="X21" s="22"/>
      <c r="Y21" s="22"/>
      <c r="Z21" s="22"/>
      <c r="AA21" s="22"/>
      <c r="AB21" s="22"/>
      <c r="AC21" s="22"/>
      <c r="AD21" s="28"/>
      <c r="AE21" s="27"/>
      <c r="AF21" s="22"/>
      <c r="AG21" s="27"/>
      <c r="AH21" s="27"/>
      <c r="AI21" s="27"/>
      <c r="AJ21" s="27"/>
      <c r="AK21" s="27"/>
      <c r="AL21" s="27"/>
      <c r="AM21" s="27"/>
      <c r="AN21" s="27"/>
      <c r="AO21" s="27"/>
      <c r="AP21" s="27"/>
      <c r="AQ21" s="27"/>
      <c r="AR21" s="27"/>
      <c r="AS21" s="27"/>
      <c r="AT21" s="27"/>
      <c r="AU21" s="30" t="str">
        <f t="shared" si="4"/>
        <v/>
      </c>
      <c r="AV21" s="27"/>
      <c r="AW21" s="27"/>
      <c r="AX21" s="27"/>
    </row>
    <row r="22" spans="1:50" ht="15.75" customHeight="1">
      <c r="A22" s="47" t="str">
        <f t="shared" si="3"/>
        <v/>
      </c>
      <c r="B22" s="12"/>
      <c r="C22" s="8"/>
      <c r="D22" s="8"/>
      <c r="E22" s="21"/>
      <c r="F22" s="21"/>
      <c r="G22" s="21"/>
      <c r="H22" s="21"/>
      <c r="I22" s="21"/>
      <c r="J22" s="21"/>
      <c r="K22" s="21"/>
      <c r="L22" s="21"/>
      <c r="M22" s="212">
        <f t="shared" si="5"/>
        <v>0</v>
      </c>
      <c r="N22" s="212">
        <f t="shared" si="6"/>
        <v>0</v>
      </c>
      <c r="O22" s="15"/>
      <c r="P22" s="15" t="str">
        <f t="shared" si="2"/>
        <v/>
      </c>
      <c r="Q22" s="21"/>
      <c r="S22" s="22"/>
      <c r="T22" s="22"/>
      <c r="U22" s="22"/>
      <c r="V22" s="22"/>
      <c r="W22" s="22"/>
      <c r="X22" s="22"/>
      <c r="Y22" s="22"/>
      <c r="Z22" s="22"/>
      <c r="AA22" s="22"/>
      <c r="AB22" s="22"/>
      <c r="AC22" s="22"/>
      <c r="AD22" s="28"/>
      <c r="AE22" s="27"/>
      <c r="AF22" s="22"/>
      <c r="AG22" s="27"/>
      <c r="AH22" s="27"/>
      <c r="AI22" s="27"/>
      <c r="AJ22" s="27"/>
      <c r="AK22" s="27"/>
      <c r="AL22" s="27"/>
      <c r="AM22" s="27"/>
      <c r="AN22" s="27"/>
      <c r="AO22" s="27"/>
      <c r="AP22" s="27"/>
      <c r="AQ22" s="27"/>
      <c r="AR22" s="27"/>
      <c r="AS22" s="27"/>
      <c r="AT22" s="27"/>
      <c r="AU22" s="30" t="str">
        <f t="shared" si="4"/>
        <v/>
      </c>
      <c r="AV22" s="27"/>
      <c r="AW22" s="27"/>
      <c r="AX22" s="27"/>
    </row>
    <row r="23" spans="1:50" ht="15.75" customHeight="1">
      <c r="A23" s="47" t="str">
        <f t="shared" si="3"/>
        <v/>
      </c>
      <c r="B23" s="12"/>
      <c r="C23" s="8"/>
      <c r="D23" s="8"/>
      <c r="E23" s="21"/>
      <c r="F23" s="21"/>
      <c r="G23" s="21"/>
      <c r="H23" s="21"/>
      <c r="I23" s="21"/>
      <c r="J23" s="21"/>
      <c r="K23" s="21"/>
      <c r="L23" s="21"/>
      <c r="M23" s="212">
        <f t="shared" si="5"/>
        <v>0</v>
      </c>
      <c r="N23" s="212">
        <f t="shared" si="6"/>
        <v>0</v>
      </c>
      <c r="O23" s="15"/>
      <c r="P23" s="15" t="str">
        <f t="shared" si="2"/>
        <v/>
      </c>
      <c r="Q23" s="21"/>
      <c r="S23" s="22"/>
      <c r="T23" s="22"/>
      <c r="U23" s="22"/>
      <c r="V23" s="22"/>
      <c r="W23" s="22"/>
      <c r="X23" s="22"/>
      <c r="Y23" s="22"/>
      <c r="Z23" s="22"/>
      <c r="AA23" s="22"/>
      <c r="AB23" s="22"/>
      <c r="AC23" s="22"/>
      <c r="AD23" s="28"/>
      <c r="AE23" s="27"/>
      <c r="AF23" s="22"/>
      <c r="AG23" s="27"/>
      <c r="AH23" s="27"/>
      <c r="AI23" s="27"/>
      <c r="AJ23" s="27"/>
      <c r="AK23" s="27"/>
      <c r="AL23" s="27"/>
      <c r="AM23" s="27"/>
      <c r="AN23" s="27"/>
      <c r="AO23" s="27"/>
      <c r="AP23" s="27"/>
      <c r="AQ23" s="27"/>
      <c r="AR23" s="27"/>
      <c r="AS23" s="27"/>
      <c r="AT23" s="27"/>
      <c r="AU23" s="30" t="str">
        <f t="shared" si="4"/>
        <v/>
      </c>
      <c r="AV23" s="27"/>
      <c r="AW23" s="27"/>
      <c r="AX23" s="27"/>
    </row>
    <row r="24" spans="1:50" ht="15.75" customHeight="1">
      <c r="A24" s="47" t="str">
        <f t="shared" si="3"/>
        <v/>
      </c>
      <c r="B24" s="12"/>
      <c r="C24" s="8"/>
      <c r="D24" s="8"/>
      <c r="E24" s="21"/>
      <c r="F24" s="21"/>
      <c r="G24" s="21"/>
      <c r="H24" s="21"/>
      <c r="I24" s="21"/>
      <c r="J24" s="21"/>
      <c r="K24" s="21"/>
      <c r="L24" s="21"/>
      <c r="M24" s="212">
        <f t="shared" si="5"/>
        <v>0</v>
      </c>
      <c r="N24" s="212">
        <f t="shared" si="6"/>
        <v>0</v>
      </c>
      <c r="O24" s="15"/>
      <c r="P24" s="15" t="str">
        <f t="shared" si="2"/>
        <v/>
      </c>
      <c r="Q24" s="21"/>
      <c r="S24" s="22"/>
      <c r="T24" s="22"/>
      <c r="U24" s="22"/>
      <c r="V24" s="22"/>
      <c r="W24" s="22"/>
      <c r="X24" s="22"/>
      <c r="Y24" s="22"/>
      <c r="Z24" s="22"/>
      <c r="AA24" s="22"/>
      <c r="AB24" s="22"/>
      <c r="AC24" s="22"/>
      <c r="AD24" s="28"/>
      <c r="AE24" s="27"/>
      <c r="AF24" s="22"/>
      <c r="AG24" s="27"/>
      <c r="AH24" s="27"/>
      <c r="AI24" s="27"/>
      <c r="AJ24" s="27"/>
      <c r="AK24" s="27"/>
      <c r="AL24" s="27"/>
      <c r="AM24" s="27"/>
      <c r="AN24" s="27"/>
      <c r="AO24" s="27"/>
      <c r="AP24" s="27"/>
      <c r="AQ24" s="27"/>
      <c r="AR24" s="27"/>
      <c r="AS24" s="27"/>
      <c r="AT24" s="27"/>
      <c r="AU24" s="30" t="str">
        <f t="shared" si="4"/>
        <v/>
      </c>
      <c r="AV24" s="27"/>
      <c r="AW24" s="27"/>
      <c r="AX24" s="27"/>
    </row>
    <row r="25" spans="1:50" ht="15.75" customHeight="1">
      <c r="A25" s="47" t="str">
        <f t="shared" si="3"/>
        <v/>
      </c>
      <c r="B25" s="12"/>
      <c r="C25" s="8"/>
      <c r="D25" s="8"/>
      <c r="E25" s="21"/>
      <c r="F25" s="21"/>
      <c r="G25" s="21"/>
      <c r="H25" s="21"/>
      <c r="I25" s="21"/>
      <c r="J25" s="21"/>
      <c r="K25" s="21"/>
      <c r="L25" s="21"/>
      <c r="M25" s="212">
        <f t="shared" ref="M25:M26" si="10">I25+K25</f>
        <v>0</v>
      </c>
      <c r="N25" s="212">
        <f t="shared" ref="N25:N26" si="11">J25+L25</f>
        <v>0</v>
      </c>
      <c r="O25" s="15"/>
      <c r="P25" s="15" t="str">
        <f t="shared" ref="P25:P26" si="12">IF(M25-N25=0,"",(O25-M25+N25)/(M25-N25)*100)</f>
        <v/>
      </c>
      <c r="Q25" s="21"/>
      <c r="S25" s="22"/>
      <c r="T25" s="22"/>
      <c r="U25" s="22"/>
      <c r="V25" s="22"/>
      <c r="W25" s="22"/>
      <c r="X25" s="22"/>
      <c r="Y25" s="22"/>
      <c r="Z25" s="22"/>
      <c r="AA25" s="22"/>
      <c r="AB25" s="22"/>
      <c r="AC25" s="22"/>
      <c r="AD25" s="28"/>
      <c r="AE25" s="27"/>
      <c r="AF25" s="22"/>
      <c r="AG25" s="27"/>
      <c r="AH25" s="27"/>
      <c r="AI25" s="27"/>
      <c r="AJ25" s="27"/>
      <c r="AK25" s="27"/>
      <c r="AL25" s="27"/>
      <c r="AM25" s="27"/>
      <c r="AN25" s="27"/>
      <c r="AO25" s="27"/>
      <c r="AP25" s="27"/>
      <c r="AQ25" s="27"/>
      <c r="AR25" s="27"/>
      <c r="AS25" s="27"/>
      <c r="AT25" s="27"/>
      <c r="AU25" s="30" t="str">
        <f t="shared" si="4"/>
        <v/>
      </c>
      <c r="AV25" s="27"/>
      <c r="AW25" s="27"/>
      <c r="AX25" s="27"/>
    </row>
    <row r="26" spans="1:50" ht="15.75" customHeight="1">
      <c r="A26" s="47" t="str">
        <f t="shared" si="3"/>
        <v/>
      </c>
      <c r="B26" s="12"/>
      <c r="C26" s="8"/>
      <c r="D26" s="8"/>
      <c r="E26" s="21"/>
      <c r="F26" s="21"/>
      <c r="G26" s="21"/>
      <c r="H26" s="21"/>
      <c r="I26" s="21"/>
      <c r="J26" s="21"/>
      <c r="K26" s="21"/>
      <c r="L26" s="21"/>
      <c r="M26" s="212">
        <f t="shared" si="10"/>
        <v>0</v>
      </c>
      <c r="N26" s="212">
        <f t="shared" si="11"/>
        <v>0</v>
      </c>
      <c r="O26" s="15"/>
      <c r="P26" s="15" t="str">
        <f t="shared" si="12"/>
        <v/>
      </c>
      <c r="Q26" s="21"/>
      <c r="S26" s="22"/>
      <c r="T26" s="22"/>
      <c r="U26" s="22"/>
      <c r="V26" s="22"/>
      <c r="W26" s="22"/>
      <c r="X26" s="22"/>
      <c r="Y26" s="22"/>
      <c r="Z26" s="22"/>
      <c r="AA26" s="22"/>
      <c r="AB26" s="22"/>
      <c r="AC26" s="22"/>
      <c r="AD26" s="28"/>
      <c r="AE26" s="27"/>
      <c r="AF26" s="22"/>
      <c r="AG26" s="27"/>
      <c r="AH26" s="27"/>
      <c r="AI26" s="27"/>
      <c r="AJ26" s="27"/>
      <c r="AK26" s="27"/>
      <c r="AL26" s="27"/>
      <c r="AM26" s="27"/>
      <c r="AN26" s="27"/>
      <c r="AO26" s="27"/>
      <c r="AP26" s="27"/>
      <c r="AQ26" s="27"/>
      <c r="AR26" s="27"/>
      <c r="AS26" s="27"/>
      <c r="AT26" s="27"/>
      <c r="AU26" s="30" t="str">
        <f t="shared" si="4"/>
        <v/>
      </c>
      <c r="AV26" s="27"/>
      <c r="AW26" s="27"/>
      <c r="AX26" s="27"/>
    </row>
    <row r="27" spans="1:50" ht="15.75" customHeight="1">
      <c r="A27" s="47" t="str">
        <f t="shared" si="3"/>
        <v/>
      </c>
      <c r="B27" s="12"/>
      <c r="C27" s="8"/>
      <c r="D27" s="8"/>
      <c r="E27" s="21"/>
      <c r="F27" s="21"/>
      <c r="G27" s="21"/>
      <c r="H27" s="21"/>
      <c r="I27" s="21"/>
      <c r="J27" s="21"/>
      <c r="K27" s="21"/>
      <c r="L27" s="21"/>
      <c r="M27" s="212">
        <f t="shared" si="5"/>
        <v>0</v>
      </c>
      <c r="N27" s="212">
        <f t="shared" si="6"/>
        <v>0</v>
      </c>
      <c r="O27" s="15"/>
      <c r="P27" s="15" t="str">
        <f t="shared" si="2"/>
        <v/>
      </c>
      <c r="Q27" s="21"/>
      <c r="S27" s="22"/>
      <c r="T27" s="22"/>
      <c r="U27" s="22"/>
      <c r="V27" s="22"/>
      <c r="W27" s="22"/>
      <c r="X27" s="22"/>
      <c r="Y27" s="22"/>
      <c r="Z27" s="22"/>
      <c r="AA27" s="22"/>
      <c r="AB27" s="22"/>
      <c r="AC27" s="22"/>
      <c r="AD27" s="28"/>
      <c r="AE27" s="27"/>
      <c r="AF27" s="22"/>
      <c r="AG27" s="27"/>
      <c r="AH27" s="27"/>
      <c r="AI27" s="27"/>
      <c r="AJ27" s="27"/>
      <c r="AK27" s="27"/>
      <c r="AL27" s="27"/>
      <c r="AM27" s="27"/>
      <c r="AN27" s="27"/>
      <c r="AO27" s="27"/>
      <c r="AP27" s="27"/>
      <c r="AQ27" s="27"/>
      <c r="AR27" s="27"/>
      <c r="AS27" s="27"/>
      <c r="AT27" s="27"/>
      <c r="AU27" s="30" t="str">
        <f t="shared" si="4"/>
        <v/>
      </c>
      <c r="AV27" s="27"/>
      <c r="AW27" s="27"/>
      <c r="AX27" s="27"/>
    </row>
    <row r="28" spans="1:50" ht="15.75" customHeight="1">
      <c r="A28" s="47" t="str">
        <f t="shared" si="3"/>
        <v/>
      </c>
      <c r="B28" s="12"/>
      <c r="C28" s="8"/>
      <c r="D28" s="8"/>
      <c r="E28" s="21"/>
      <c r="F28" s="21"/>
      <c r="G28" s="21"/>
      <c r="H28" s="21"/>
      <c r="I28" s="21"/>
      <c r="J28" s="21"/>
      <c r="K28" s="21"/>
      <c r="L28" s="21"/>
      <c r="M28" s="212">
        <f t="shared" si="5"/>
        <v>0</v>
      </c>
      <c r="N28" s="212">
        <f t="shared" si="6"/>
        <v>0</v>
      </c>
      <c r="O28" s="15"/>
      <c r="P28" s="15" t="str">
        <f t="shared" si="2"/>
        <v/>
      </c>
      <c r="Q28" s="21"/>
      <c r="S28" s="22"/>
      <c r="T28" s="22"/>
      <c r="U28" s="22"/>
      <c r="V28" s="22"/>
      <c r="W28" s="22"/>
      <c r="X28" s="22"/>
      <c r="Y28" s="22"/>
      <c r="Z28" s="22"/>
      <c r="AA28" s="22"/>
      <c r="AB28" s="22"/>
      <c r="AC28" s="22"/>
      <c r="AD28" s="28"/>
      <c r="AE28" s="27"/>
      <c r="AF28" s="22"/>
      <c r="AG28" s="27"/>
      <c r="AH28" s="27"/>
      <c r="AI28" s="27"/>
      <c r="AJ28" s="27"/>
      <c r="AK28" s="27"/>
      <c r="AL28" s="27"/>
      <c r="AM28" s="27"/>
      <c r="AN28" s="27"/>
      <c r="AO28" s="27"/>
      <c r="AP28" s="27"/>
      <c r="AQ28" s="27"/>
      <c r="AR28" s="27"/>
      <c r="AS28" s="27"/>
      <c r="AT28" s="27"/>
      <c r="AU28" s="30" t="str">
        <f t="shared" si="4"/>
        <v/>
      </c>
      <c r="AV28" s="27"/>
      <c r="AW28" s="27"/>
      <c r="AX28" s="27"/>
    </row>
    <row r="29" spans="1:50" ht="15.75" customHeight="1">
      <c r="A29" s="526" t="s">
        <v>732</v>
      </c>
      <c r="B29" s="527"/>
      <c r="C29" s="8"/>
      <c r="D29" s="8"/>
      <c r="E29" s="8"/>
      <c r="F29" s="8"/>
      <c r="G29" s="8"/>
      <c r="H29" s="8"/>
      <c r="I29" s="48">
        <f>SUM(I7:I28)</f>
        <v>0</v>
      </c>
      <c r="J29" s="48">
        <f>SUM(J7:J28)</f>
        <v>0</v>
      </c>
      <c r="K29" s="48">
        <f>SUM(K7:K28)</f>
        <v>0</v>
      </c>
      <c r="L29" s="48">
        <f>SUM(L7:L28)</f>
        <v>0</v>
      </c>
      <c r="M29" s="48">
        <f>SUM(M7:M28)</f>
        <v>0</v>
      </c>
      <c r="N29" s="48">
        <f>SUM(N6:N28)</f>
        <v>0</v>
      </c>
      <c r="O29" s="48">
        <f>SUM(O7:O28)</f>
        <v>0</v>
      </c>
      <c r="P29" s="48"/>
      <c r="Q29" s="21"/>
      <c r="S29" s="22"/>
      <c r="T29" s="22"/>
      <c r="U29" s="22"/>
      <c r="V29" s="22"/>
      <c r="W29" s="22"/>
      <c r="X29" s="22"/>
      <c r="Y29" s="22"/>
      <c r="Z29" s="22"/>
      <c r="AA29" s="22"/>
      <c r="AB29" s="22"/>
      <c r="AC29" s="22"/>
      <c r="AD29" s="28"/>
      <c r="AE29" s="27"/>
      <c r="AF29" s="22"/>
      <c r="AG29" s="27"/>
      <c r="AH29" s="27"/>
      <c r="AI29" s="27"/>
      <c r="AJ29" s="27"/>
      <c r="AK29" s="27"/>
      <c r="AL29" s="27"/>
      <c r="AM29" s="27"/>
      <c r="AN29" s="27"/>
      <c r="AO29" s="27"/>
      <c r="AP29" s="27"/>
      <c r="AQ29" s="27"/>
      <c r="AR29" s="27"/>
      <c r="AS29" s="27"/>
      <c r="AT29" s="27"/>
      <c r="AU29" s="30" t="str">
        <f t="shared" si="4"/>
        <v/>
      </c>
      <c r="AV29" s="27"/>
      <c r="AW29" s="27"/>
      <c r="AX29" s="27"/>
    </row>
    <row r="30" spans="1:50" ht="15.75" customHeight="1">
      <c r="A30" s="526" t="s">
        <v>733</v>
      </c>
      <c r="B30" s="527"/>
      <c r="C30" s="8"/>
      <c r="D30" s="8"/>
      <c r="E30" s="8"/>
      <c r="F30" s="8"/>
      <c r="G30" s="8"/>
      <c r="H30" s="8"/>
      <c r="I30" s="48">
        <f>J29</f>
        <v>0</v>
      </c>
      <c r="J30" s="8"/>
      <c r="K30" s="48">
        <f>L29</f>
        <v>0</v>
      </c>
      <c r="L30" s="8"/>
      <c r="M30" s="48">
        <f>N29</f>
        <v>0</v>
      </c>
      <c r="N30" s="48"/>
      <c r="O30" s="15">
        <f>M30</f>
        <v>0</v>
      </c>
      <c r="P30" s="48"/>
      <c r="Q30" s="21"/>
      <c r="S30" s="22"/>
      <c r="T30" s="22"/>
      <c r="U30" s="22"/>
      <c r="V30" s="22"/>
      <c r="W30" s="22"/>
      <c r="X30" s="22"/>
      <c r="Y30" s="22"/>
      <c r="Z30" s="22"/>
      <c r="AA30" s="22"/>
      <c r="AB30" s="22"/>
      <c r="AC30" s="22"/>
      <c r="AD30" s="28"/>
      <c r="AE30" s="27"/>
      <c r="AF30" s="22"/>
      <c r="AG30" s="27"/>
      <c r="AH30" s="27"/>
      <c r="AI30" s="27"/>
      <c r="AJ30" s="27"/>
      <c r="AK30" s="27"/>
      <c r="AL30" s="27"/>
      <c r="AM30" s="27"/>
      <c r="AN30" s="27"/>
      <c r="AO30" s="27"/>
      <c r="AP30" s="27"/>
      <c r="AQ30" s="27"/>
      <c r="AR30" s="27"/>
      <c r="AS30" s="27"/>
      <c r="AT30" s="27"/>
      <c r="AU30" s="30" t="str">
        <f t="shared" si="4"/>
        <v/>
      </c>
      <c r="AV30" s="27"/>
      <c r="AW30" s="27"/>
      <c r="AX30" s="27"/>
    </row>
    <row r="31" spans="1:50" ht="15.75" customHeight="1">
      <c r="A31" s="562" t="s">
        <v>734</v>
      </c>
      <c r="B31" s="562"/>
      <c r="C31" s="21"/>
      <c r="D31" s="21"/>
      <c r="E31" s="21"/>
      <c r="F31" s="21"/>
      <c r="G31" s="21"/>
      <c r="H31" s="21"/>
      <c r="I31" s="15">
        <f>I29-I30</f>
        <v>0</v>
      </c>
      <c r="J31" s="21"/>
      <c r="K31" s="15">
        <f>K29-K30</f>
        <v>0</v>
      </c>
      <c r="L31" s="21"/>
      <c r="M31" s="15">
        <f>M29-M30</f>
        <v>0</v>
      </c>
      <c r="N31" s="15"/>
      <c r="O31" s="15">
        <f>O29-O30</f>
        <v>0</v>
      </c>
      <c r="P31" s="48" t="str">
        <f>IF(M31=0,"",(O31-M31)/M31*100)</f>
        <v/>
      </c>
      <c r="Q31" s="21"/>
      <c r="S31" s="22"/>
      <c r="T31" s="22"/>
      <c r="U31" s="22"/>
      <c r="V31" s="22"/>
      <c r="W31" s="22"/>
      <c r="X31" s="22"/>
      <c r="Y31" s="22"/>
      <c r="Z31" s="22"/>
      <c r="AA31" s="22"/>
      <c r="AB31" s="22"/>
      <c r="AC31" s="22"/>
      <c r="AD31" s="28"/>
      <c r="AE31" s="27"/>
      <c r="AF31" s="22"/>
      <c r="AG31" s="27"/>
      <c r="AH31" s="27"/>
      <c r="AI31" s="27"/>
      <c r="AJ31" s="27"/>
      <c r="AK31" s="27"/>
      <c r="AL31" s="27"/>
      <c r="AM31" s="27"/>
      <c r="AN31" s="27"/>
      <c r="AO31" s="27"/>
      <c r="AP31" s="27"/>
      <c r="AQ31" s="27"/>
      <c r="AR31" s="27"/>
      <c r="AS31" s="27"/>
      <c r="AT31" s="27"/>
      <c r="AU31" s="30" t="str">
        <f t="shared" si="4"/>
        <v/>
      </c>
      <c r="AV31" s="27"/>
      <c r="AW31" s="27"/>
      <c r="AX31" s="27"/>
    </row>
    <row r="32" spans="1:50" ht="15.75" customHeight="1">
      <c r="A32" s="3" t="str">
        <f>基本信息输入表!$K$6&amp;"填表人："&amp;基本信息输入表!$M$21</f>
        <v>被评估单位填表人：徐刚、杨灵芝</v>
      </c>
      <c r="O32" s="3" t="str">
        <f>"评估人员："&amp;基本信息输入表!$Q$21</f>
        <v>评估人员：雍国锋、路育</v>
      </c>
    </row>
    <row r="33" spans="1:18" ht="15.75" customHeight="1">
      <c r="A33" s="3" t="str">
        <f>"填表日期："&amp;YEAR(基本信息输入表!$O$21)&amp;"年"&amp;MONTH(基本信息输入表!$O$21)&amp;"月"&amp;DAY(基本信息输入表!$O$21)&amp;"日"</f>
        <v>填表日期：2023年2月1日</v>
      </c>
    </row>
    <row r="34" spans="1:18" ht="15.75" customHeight="1">
      <c r="R34" s="23" t="s">
        <v>461</v>
      </c>
    </row>
  </sheetData>
  <mergeCells count="45">
    <mergeCell ref="AU6:AU7"/>
    <mergeCell ref="AV6:AV7"/>
    <mergeCell ref="AW6:AW7"/>
    <mergeCell ref="AX6:AX7"/>
    <mergeCell ref="AH6:AH7"/>
    <mergeCell ref="AI6:AI7"/>
    <mergeCell ref="AJ6:AJ7"/>
    <mergeCell ref="AS6:AS7"/>
    <mergeCell ref="AT6:AT7"/>
    <mergeCell ref="H6:H7"/>
    <mergeCell ref="M6:M7"/>
    <mergeCell ref="N6:N7"/>
    <mergeCell ref="O6:O7"/>
    <mergeCell ref="P6:P7"/>
    <mergeCell ref="C6:C7"/>
    <mergeCell ref="D6:D7"/>
    <mergeCell ref="E6:E7"/>
    <mergeCell ref="F6:F7"/>
    <mergeCell ref="G6:G7"/>
    <mergeCell ref="A29:B29"/>
    <mergeCell ref="A30:B30"/>
    <mergeCell ref="A31:B31"/>
    <mergeCell ref="A6:A7"/>
    <mergeCell ref="B6:B7"/>
    <mergeCell ref="AU5:AX5"/>
    <mergeCell ref="I6:J6"/>
    <mergeCell ref="K6:L6"/>
    <mergeCell ref="AA6:AE6"/>
    <mergeCell ref="AF6:AG6"/>
    <mergeCell ref="AK6:AL6"/>
    <mergeCell ref="AM6:AR6"/>
    <mergeCell ref="Q6:Q7"/>
    <mergeCell ref="S6:S7"/>
    <mergeCell ref="T6:T7"/>
    <mergeCell ref="U6:U7"/>
    <mergeCell ref="V6:V7"/>
    <mergeCell ref="W6:W7"/>
    <mergeCell ref="X6:X7"/>
    <mergeCell ref="Y6:Y7"/>
    <mergeCell ref="Z6:Z7"/>
    <mergeCell ref="A2:Q2"/>
    <mergeCell ref="A3:Q3"/>
    <mergeCell ref="S5:Z5"/>
    <mergeCell ref="AA5:AI5"/>
    <mergeCell ref="AJ5:AT5"/>
  </mergeCells>
  <phoneticPr fontId="13" type="noConversion"/>
  <dataValidations count="1">
    <dataValidation type="list" allowBlank="1" showInputMessage="1" showErrorMessage="1" sqref="AA8:AC31" xr:uid="{00000000-0002-0000-1300-000001000000}">
      <formula1>$A$108:$A$109</formula1>
    </dataValidation>
  </dataValidations>
  <hyperlinks>
    <hyperlink ref="A1" location="索引目录!A1" display="返回索引目录" xr:uid="{00000000-0004-0000-1300-000000000000}"/>
  </hyperlinks>
  <printOptions horizontalCentered="1"/>
  <pageMargins left="0.98402777777777795" right="0.98402777777777795" top="0.98402777777777795" bottom="0.98402777777777795" header="0.31388888888888899" footer="0.35416666666666702"/>
  <pageSetup paperSize="9" scale="7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基本信息输入表!$A$121:$A$123</xm:f>
          </x14:formula1>
          <xm:sqref>AF8:AF31</xm:sqref>
        </x14:dataValidation>
        <x14:dataValidation type="list" allowBlank="1" showInputMessage="1" showErrorMessage="1" xr:uid="{00000000-0002-0000-1300-000002000000}">
          <x14:formula1>
            <xm:f>基本信息输入表!$A$109:$A$110</xm:f>
          </x14:formula1>
          <xm:sqref>S8:X31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Q29"/>
  <sheetViews>
    <sheetView showGridLines="0" topLeftCell="A10" workbookViewId="0">
      <selection activeCell="F8" sqref="F8"/>
    </sheetView>
  </sheetViews>
  <sheetFormatPr defaultColWidth="9" defaultRowHeight="15.75" customHeight="1" outlineLevelCol="2"/>
  <cols>
    <col min="1" max="1" width="5" style="3" customWidth="1"/>
    <col min="2" max="2" width="20.25" style="3" customWidth="1"/>
    <col min="3" max="3" width="9" style="3"/>
    <col min="4" max="4" width="11" style="3" customWidth="1"/>
    <col min="5" max="5" width="12.75" style="3" customWidth="1"/>
    <col min="6" max="6" width="9.58203125" style="3" customWidth="1"/>
    <col min="7" max="8" width="12.58203125" style="3" hidden="1" customWidth="1" outlineLevel="1"/>
    <col min="9" max="9" width="12.58203125" style="3" customWidth="1" collapsed="1"/>
    <col min="10" max="10" width="12.58203125" style="3" customWidth="1"/>
    <col min="11" max="11" width="10.25" style="3" customWidth="1"/>
    <col min="12" max="13" width="9" style="3"/>
    <col min="14" max="18" width="5.58203125" style="4" customWidth="1" outlineLevel="1"/>
    <col min="19" max="19" width="14.75" style="4" customWidth="1" outlineLevel="1"/>
    <col min="20" max="20" width="13.58203125" style="4" customWidth="1"/>
    <col min="21" max="22" width="5.58203125" style="4" customWidth="1" outlineLevel="1"/>
    <col min="23" max="23" width="7.25" style="4" customWidth="1" outlineLevel="1"/>
    <col min="24" max="24" width="5.58203125" style="4" customWidth="1" outlineLevel="1"/>
    <col min="25" max="26" width="8.58203125" style="4" customWidth="1" outlineLevel="1"/>
    <col min="27" max="27" width="14.58203125" style="4" customWidth="1" outlineLevel="1"/>
    <col min="28" max="28" width="13.58203125" style="4" customWidth="1"/>
    <col min="29" max="30" width="8.58203125" style="4" hidden="1" customWidth="1" outlineLevel="2"/>
    <col min="31" max="31" width="11.25" style="4" hidden="1" customWidth="1" outlineLevel="2"/>
    <col min="32" max="37" width="8.58203125" style="4" hidden="1" customWidth="1" outlineLevel="2"/>
    <col min="38" max="38" width="8.58203125" style="4" customWidth="1" outlineLevel="1" collapsed="1"/>
    <col min="39" max="39" width="13.75" style="4" customWidth="1"/>
    <col min="40" max="42" width="13.58203125" style="4" customWidth="1" outlineLevel="1"/>
    <col min="43" max="43" width="13.58203125" style="4" customWidth="1"/>
    <col min="44" max="16384" width="9" style="3"/>
  </cols>
  <sheetData>
    <row r="1" spans="1:43" ht="15.75" customHeight="1">
      <c r="A1" s="5" t="s">
        <v>430</v>
      </c>
    </row>
    <row r="2" spans="1:43" s="1" customFormat="1" ht="30" customHeight="1">
      <c r="A2" s="519" t="s">
        <v>735</v>
      </c>
      <c r="B2" s="519"/>
      <c r="C2" s="519"/>
      <c r="D2" s="519"/>
      <c r="E2" s="519"/>
      <c r="F2" s="519"/>
      <c r="G2" s="519"/>
      <c r="H2" s="519"/>
      <c r="I2" s="519"/>
      <c r="J2" s="519"/>
      <c r="K2" s="519"/>
      <c r="L2" s="5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row>
    <row r="3" spans="1:43" ht="15.75" customHeight="1">
      <c r="A3" s="520" t="str">
        <f>"评估基准日："&amp;TEXT(基本信息输入表!M7,"yyyy年mm月dd日")</f>
        <v>评估基准日：2022年12月31日</v>
      </c>
      <c r="B3" s="520"/>
      <c r="C3" s="520"/>
      <c r="D3" s="520"/>
      <c r="E3" s="520"/>
      <c r="F3" s="520"/>
      <c r="G3" s="520"/>
      <c r="H3" s="520"/>
      <c r="I3" s="520"/>
      <c r="J3" s="520"/>
      <c r="K3" s="520"/>
      <c r="L3" s="520"/>
    </row>
    <row r="4" spans="1:43" ht="14.15" customHeight="1">
      <c r="A4" s="2"/>
      <c r="B4" s="2"/>
      <c r="C4" s="2"/>
      <c r="D4" s="2"/>
      <c r="E4" s="2"/>
      <c r="F4" s="2"/>
      <c r="G4" s="2"/>
      <c r="H4" s="2"/>
      <c r="I4" s="2"/>
      <c r="J4" s="2"/>
      <c r="K4" s="2"/>
      <c r="L4" s="18" t="s">
        <v>736</v>
      </c>
      <c r="N4" s="531" t="s">
        <v>595</v>
      </c>
      <c r="O4" s="531"/>
      <c r="P4" s="531"/>
      <c r="Q4" s="531"/>
      <c r="R4" s="531"/>
      <c r="S4" s="531"/>
      <c r="T4" s="531"/>
      <c r="U4" s="532" t="s">
        <v>596</v>
      </c>
      <c r="V4" s="533"/>
      <c r="W4" s="533"/>
      <c r="X4" s="533"/>
      <c r="Y4" s="533"/>
      <c r="Z4" s="533"/>
      <c r="AA4" s="533"/>
      <c r="AB4" s="534"/>
      <c r="AC4" s="535" t="s">
        <v>597</v>
      </c>
      <c r="AD4" s="536"/>
      <c r="AE4" s="536"/>
      <c r="AF4" s="536"/>
      <c r="AG4" s="536"/>
      <c r="AH4" s="536"/>
      <c r="AI4" s="536"/>
      <c r="AJ4" s="536"/>
      <c r="AK4" s="536"/>
      <c r="AL4" s="536"/>
      <c r="AM4" s="537"/>
      <c r="AN4" s="538" t="s">
        <v>598</v>
      </c>
      <c r="AO4" s="538"/>
      <c r="AP4" s="538"/>
      <c r="AQ4" s="538"/>
    </row>
    <row r="5" spans="1:43" ht="15.75" customHeight="1">
      <c r="A5" s="3" t="str">
        <f>基本信息输入表!K6&amp;"："&amp;基本信息输入表!M6</f>
        <v>被评估单位：贵州华能焦化制气股份有限公司</v>
      </c>
      <c r="L5" s="18" t="s">
        <v>464</v>
      </c>
      <c r="N5" s="531" t="s">
        <v>599</v>
      </c>
      <c r="O5" s="531" t="s">
        <v>651</v>
      </c>
      <c r="P5" s="531" t="s">
        <v>652</v>
      </c>
      <c r="Q5" s="542" t="s">
        <v>627</v>
      </c>
      <c r="R5" s="542" t="s">
        <v>601</v>
      </c>
      <c r="S5" s="531" t="s">
        <v>602</v>
      </c>
      <c r="T5" s="531"/>
      <c r="U5" s="532" t="s">
        <v>603</v>
      </c>
      <c r="V5" s="533"/>
      <c r="W5" s="533"/>
      <c r="X5" s="534"/>
      <c r="Y5" s="538" t="s">
        <v>604</v>
      </c>
      <c r="Z5" s="538"/>
      <c r="AA5" s="538" t="s">
        <v>605</v>
      </c>
      <c r="AB5" s="543"/>
      <c r="AC5" s="531" t="s">
        <v>606</v>
      </c>
      <c r="AD5" s="531" t="s">
        <v>654</v>
      </c>
      <c r="AE5" s="531"/>
      <c r="AF5" s="555" t="s">
        <v>655</v>
      </c>
      <c r="AG5" s="556"/>
      <c r="AH5" s="556"/>
      <c r="AI5" s="556"/>
      <c r="AJ5" s="556"/>
      <c r="AK5" s="557"/>
      <c r="AL5" s="531" t="s">
        <v>438</v>
      </c>
      <c r="AM5" s="558"/>
      <c r="AN5" s="543" t="s">
        <v>607</v>
      </c>
      <c r="AO5" s="543" t="s">
        <v>608</v>
      </c>
      <c r="AP5" s="538" t="s">
        <v>609</v>
      </c>
      <c r="AQ5" s="543"/>
    </row>
    <row r="6" spans="1:43" s="2" customFormat="1" ht="15.75" customHeight="1">
      <c r="A6" s="8" t="s">
        <v>465</v>
      </c>
      <c r="B6" s="8" t="s">
        <v>703</v>
      </c>
      <c r="C6" s="8" t="s">
        <v>730</v>
      </c>
      <c r="D6" s="8" t="s">
        <v>737</v>
      </c>
      <c r="E6" s="8" t="s">
        <v>738</v>
      </c>
      <c r="F6" s="8" t="s">
        <v>739</v>
      </c>
      <c r="G6" s="9" t="s">
        <v>435</v>
      </c>
      <c r="H6" s="9" t="s">
        <v>436</v>
      </c>
      <c r="I6" s="8" t="s">
        <v>437</v>
      </c>
      <c r="J6" s="8" t="s">
        <v>438</v>
      </c>
      <c r="K6" s="8" t="s">
        <v>440</v>
      </c>
      <c r="L6" s="8" t="s">
        <v>585</v>
      </c>
      <c r="N6" s="531"/>
      <c r="O6" s="531"/>
      <c r="P6" s="531"/>
      <c r="Q6" s="531"/>
      <c r="R6" s="531"/>
      <c r="S6" s="531"/>
      <c r="T6" s="531"/>
      <c r="U6" s="26" t="s">
        <v>614</v>
      </c>
      <c r="V6" s="26" t="s">
        <v>615</v>
      </c>
      <c r="W6" s="26" t="s">
        <v>617</v>
      </c>
      <c r="X6" s="24" t="s">
        <v>618</v>
      </c>
      <c r="Y6" s="26" t="s">
        <v>619</v>
      </c>
      <c r="Z6" s="26" t="s">
        <v>620</v>
      </c>
      <c r="AA6" s="538"/>
      <c r="AB6" s="544"/>
      <c r="AC6" s="531"/>
      <c r="AD6" s="19" t="s">
        <v>666</v>
      </c>
      <c r="AE6" s="19" t="s">
        <v>667</v>
      </c>
      <c r="AF6" s="49" t="s">
        <v>670</v>
      </c>
      <c r="AG6" s="49"/>
      <c r="AH6" s="49"/>
      <c r="AI6" s="19"/>
      <c r="AJ6" s="19"/>
      <c r="AK6" s="19"/>
      <c r="AL6" s="531"/>
      <c r="AM6" s="559"/>
      <c r="AN6" s="544"/>
      <c r="AO6" s="544"/>
      <c r="AP6" s="538"/>
      <c r="AQ6" s="544"/>
    </row>
    <row r="7" spans="1:43" ht="15.75" customHeight="1">
      <c r="A7" s="47" t="str">
        <f>IF(B7="","",ROW()-6)</f>
        <v/>
      </c>
      <c r="B7" s="12"/>
      <c r="C7" s="8"/>
      <c r="D7" s="15"/>
      <c r="E7" s="8"/>
      <c r="F7" s="8"/>
      <c r="G7" s="8"/>
      <c r="H7" s="8"/>
      <c r="I7" s="214">
        <f t="shared" ref="I7:I9" si="0">G7+H7</f>
        <v>0</v>
      </c>
      <c r="J7" s="15"/>
      <c r="K7" s="15" t="str">
        <f>IF(I7=0,"",(J7-I7)/I7*100)</f>
        <v/>
      </c>
      <c r="L7" s="21"/>
      <c r="N7" s="22"/>
      <c r="O7" s="22"/>
      <c r="P7" s="22"/>
      <c r="Q7" s="22"/>
      <c r="R7" s="22"/>
      <c r="S7" s="22"/>
      <c r="T7" s="22"/>
      <c r="U7" s="22"/>
      <c r="V7" s="22"/>
      <c r="W7" s="27"/>
      <c r="X7" s="27"/>
      <c r="Y7" s="22"/>
      <c r="Z7" s="27"/>
      <c r="AA7" s="27"/>
      <c r="AB7" s="27"/>
      <c r="AC7" s="27"/>
      <c r="AD7" s="27" t="s">
        <v>203</v>
      </c>
      <c r="AE7" s="27"/>
      <c r="AF7" s="27"/>
      <c r="AG7" s="27"/>
      <c r="AH7" s="27"/>
      <c r="AI7" s="27"/>
      <c r="AJ7" s="27"/>
      <c r="AK7" s="27"/>
      <c r="AL7" s="27"/>
      <c r="AM7" s="27"/>
      <c r="AN7" s="30" t="str">
        <f t="shared" ref="AN7:AN26" si="1">IFERROR((AL7-I7)/I7*100,"")</f>
        <v/>
      </c>
      <c r="AO7" s="27"/>
      <c r="AP7" s="27"/>
      <c r="AQ7" s="27"/>
    </row>
    <row r="8" spans="1:43" ht="15.75" customHeight="1">
      <c r="A8" s="47" t="str">
        <f t="shared" ref="A8:A25" si="2">IF(B8="","",ROW()-6)</f>
        <v/>
      </c>
      <c r="B8" s="12"/>
      <c r="C8" s="8"/>
      <c r="D8" s="15"/>
      <c r="E8" s="8"/>
      <c r="F8" s="8"/>
      <c r="G8" s="8"/>
      <c r="H8" s="8"/>
      <c r="I8" s="214">
        <f t="shared" si="0"/>
        <v>0</v>
      </c>
      <c r="J8" s="15"/>
      <c r="K8" s="15" t="str">
        <f t="shared" ref="K8:K26" si="3">IF(I8=0,"",(J8-I8)/I8*100)</f>
        <v/>
      </c>
      <c r="L8" s="21"/>
      <c r="N8" s="22"/>
      <c r="O8" s="22"/>
      <c r="P8" s="22"/>
      <c r="Q8" s="22"/>
      <c r="R8" s="22"/>
      <c r="S8" s="22"/>
      <c r="T8" s="22"/>
      <c r="U8" s="22"/>
      <c r="V8" s="22"/>
      <c r="W8" s="28"/>
      <c r="X8" s="27"/>
      <c r="Y8" s="22"/>
      <c r="Z8" s="27"/>
      <c r="AA8" s="27"/>
      <c r="AB8" s="27"/>
      <c r="AC8" s="27"/>
      <c r="AD8" s="27"/>
      <c r="AE8" s="27"/>
      <c r="AF8" s="27"/>
      <c r="AG8" s="27"/>
      <c r="AH8" s="27"/>
      <c r="AI8" s="27"/>
      <c r="AJ8" s="27"/>
      <c r="AK8" s="27"/>
      <c r="AL8" s="27"/>
      <c r="AM8" s="27"/>
      <c r="AN8" s="30" t="str">
        <f t="shared" si="1"/>
        <v/>
      </c>
      <c r="AO8" s="27"/>
      <c r="AP8" s="27"/>
      <c r="AQ8" s="27"/>
    </row>
    <row r="9" spans="1:43" ht="15.75" customHeight="1">
      <c r="A9" s="47" t="str">
        <f t="shared" si="2"/>
        <v/>
      </c>
      <c r="B9" s="12"/>
      <c r="C9" s="8"/>
      <c r="D9" s="15"/>
      <c r="E9" s="8"/>
      <c r="F9" s="8"/>
      <c r="G9" s="8"/>
      <c r="H9" s="8"/>
      <c r="I9" s="214">
        <f t="shared" si="0"/>
        <v>0</v>
      </c>
      <c r="J9" s="15"/>
      <c r="K9" s="15" t="str">
        <f t="shared" si="3"/>
        <v/>
      </c>
      <c r="L9" s="21"/>
      <c r="N9" s="22"/>
      <c r="O9" s="22"/>
      <c r="P9" s="22"/>
      <c r="Q9" s="22"/>
      <c r="R9" s="22"/>
      <c r="S9" s="22"/>
      <c r="T9" s="22"/>
      <c r="U9" s="22"/>
      <c r="V9" s="22"/>
      <c r="W9" s="28"/>
      <c r="X9" s="27"/>
      <c r="Y9" s="22"/>
      <c r="Z9" s="27"/>
      <c r="AA9" s="27"/>
      <c r="AB9" s="27"/>
      <c r="AC9" s="27"/>
      <c r="AD9" s="27"/>
      <c r="AE9" s="27"/>
      <c r="AF9" s="27"/>
      <c r="AG9" s="27"/>
      <c r="AH9" s="27"/>
      <c r="AI9" s="27"/>
      <c r="AJ9" s="27"/>
      <c r="AK9" s="27"/>
      <c r="AL9" s="27"/>
      <c r="AM9" s="27"/>
      <c r="AN9" s="30" t="str">
        <f t="shared" si="1"/>
        <v/>
      </c>
      <c r="AO9" s="27"/>
      <c r="AP9" s="27"/>
      <c r="AQ9" s="27"/>
    </row>
    <row r="10" spans="1:43" ht="15.75" customHeight="1">
      <c r="A10" s="47" t="str">
        <f t="shared" si="2"/>
        <v/>
      </c>
      <c r="B10" s="12"/>
      <c r="C10" s="8"/>
      <c r="D10" s="15"/>
      <c r="E10" s="8"/>
      <c r="F10" s="8"/>
      <c r="G10" s="8"/>
      <c r="H10" s="8"/>
      <c r="I10" s="214">
        <f t="shared" ref="I10:I25" si="4">G10+H10</f>
        <v>0</v>
      </c>
      <c r="J10" s="15"/>
      <c r="K10" s="15" t="str">
        <f t="shared" si="3"/>
        <v/>
      </c>
      <c r="L10" s="21"/>
      <c r="N10" s="22"/>
      <c r="O10" s="22"/>
      <c r="P10" s="22"/>
      <c r="Q10" s="22"/>
      <c r="R10" s="22"/>
      <c r="S10" s="22"/>
      <c r="T10" s="22"/>
      <c r="U10" s="22"/>
      <c r="V10" s="22"/>
      <c r="W10" s="28"/>
      <c r="X10" s="27"/>
      <c r="Y10" s="22"/>
      <c r="Z10" s="27"/>
      <c r="AA10" s="27"/>
      <c r="AB10" s="27"/>
      <c r="AC10" s="27"/>
      <c r="AD10" s="27"/>
      <c r="AE10" s="27"/>
      <c r="AF10" s="27"/>
      <c r="AG10" s="27"/>
      <c r="AH10" s="27"/>
      <c r="AI10" s="27"/>
      <c r="AJ10" s="27"/>
      <c r="AK10" s="27"/>
      <c r="AL10" s="27"/>
      <c r="AM10" s="27"/>
      <c r="AN10" s="30" t="str">
        <f t="shared" si="1"/>
        <v/>
      </c>
      <c r="AO10" s="27"/>
      <c r="AP10" s="27"/>
      <c r="AQ10" s="27"/>
    </row>
    <row r="11" spans="1:43" ht="15.75" customHeight="1">
      <c r="A11" s="47" t="str">
        <f t="shared" si="2"/>
        <v/>
      </c>
      <c r="B11" s="12"/>
      <c r="C11" s="8"/>
      <c r="D11" s="15"/>
      <c r="E11" s="8"/>
      <c r="F11" s="8"/>
      <c r="G11" s="8"/>
      <c r="H11" s="8"/>
      <c r="I11" s="214">
        <f t="shared" si="4"/>
        <v>0</v>
      </c>
      <c r="J11" s="15"/>
      <c r="K11" s="15" t="str">
        <f t="shared" si="3"/>
        <v/>
      </c>
      <c r="L11" s="21"/>
      <c r="N11" s="22"/>
      <c r="O11" s="22"/>
      <c r="P11" s="22"/>
      <c r="Q11" s="22"/>
      <c r="R11" s="22"/>
      <c r="S11" s="22"/>
      <c r="T11" s="22"/>
      <c r="U11" s="22"/>
      <c r="V11" s="22"/>
      <c r="W11" s="28"/>
      <c r="X11" s="27"/>
      <c r="Y11" s="22"/>
      <c r="Z11" s="27"/>
      <c r="AA11" s="27"/>
      <c r="AB11" s="27"/>
      <c r="AC11" s="27"/>
      <c r="AD11" s="27"/>
      <c r="AE11" s="27"/>
      <c r="AF11" s="27"/>
      <c r="AG11" s="27"/>
      <c r="AH11" s="27"/>
      <c r="AI11" s="27"/>
      <c r="AJ11" s="27"/>
      <c r="AK11" s="27"/>
      <c r="AL11" s="27"/>
      <c r="AM11" s="27"/>
      <c r="AN11" s="30" t="str">
        <f t="shared" si="1"/>
        <v/>
      </c>
      <c r="AO11" s="27"/>
      <c r="AP11" s="27"/>
      <c r="AQ11" s="27"/>
    </row>
    <row r="12" spans="1:43" ht="15.75" customHeight="1">
      <c r="A12" s="47" t="str">
        <f t="shared" si="2"/>
        <v/>
      </c>
      <c r="B12" s="12"/>
      <c r="C12" s="8"/>
      <c r="D12" s="15"/>
      <c r="E12" s="8"/>
      <c r="F12" s="8"/>
      <c r="G12" s="8"/>
      <c r="H12" s="8"/>
      <c r="I12" s="214">
        <f t="shared" si="4"/>
        <v>0</v>
      </c>
      <c r="J12" s="15"/>
      <c r="K12" s="15" t="str">
        <f t="shared" si="3"/>
        <v/>
      </c>
      <c r="L12" s="21"/>
      <c r="N12" s="22"/>
      <c r="O12" s="22"/>
      <c r="P12" s="22"/>
      <c r="Q12" s="22"/>
      <c r="R12" s="22"/>
      <c r="S12" s="22"/>
      <c r="T12" s="22"/>
      <c r="U12" s="22"/>
      <c r="V12" s="22"/>
      <c r="W12" s="28"/>
      <c r="X12" s="27"/>
      <c r="Y12" s="22"/>
      <c r="Z12" s="27"/>
      <c r="AA12" s="27"/>
      <c r="AB12" s="27"/>
      <c r="AC12" s="27"/>
      <c r="AD12" s="27"/>
      <c r="AE12" s="27"/>
      <c r="AF12" s="27"/>
      <c r="AG12" s="27"/>
      <c r="AH12" s="27"/>
      <c r="AI12" s="27"/>
      <c r="AJ12" s="27"/>
      <c r="AK12" s="27"/>
      <c r="AL12" s="27"/>
      <c r="AM12" s="27"/>
      <c r="AN12" s="30" t="str">
        <f t="shared" si="1"/>
        <v/>
      </c>
      <c r="AO12" s="27"/>
      <c r="AP12" s="27"/>
      <c r="AQ12" s="27"/>
    </row>
    <row r="13" spans="1:43" ht="15.75" customHeight="1">
      <c r="A13" s="47" t="str">
        <f t="shared" si="2"/>
        <v/>
      </c>
      <c r="B13" s="12"/>
      <c r="C13" s="8"/>
      <c r="D13" s="15"/>
      <c r="E13" s="8"/>
      <c r="F13" s="8"/>
      <c r="G13" s="8"/>
      <c r="H13" s="8"/>
      <c r="I13" s="214">
        <f t="shared" si="4"/>
        <v>0</v>
      </c>
      <c r="J13" s="15"/>
      <c r="K13" s="15" t="str">
        <f t="shared" si="3"/>
        <v/>
      </c>
      <c r="L13" s="21"/>
      <c r="N13" s="22"/>
      <c r="O13" s="22"/>
      <c r="P13" s="22"/>
      <c r="Q13" s="22"/>
      <c r="R13" s="22"/>
      <c r="S13" s="22"/>
      <c r="T13" s="22"/>
      <c r="U13" s="22"/>
      <c r="V13" s="22"/>
      <c r="W13" s="28"/>
      <c r="X13" s="27"/>
      <c r="Y13" s="22"/>
      <c r="Z13" s="27"/>
      <c r="AA13" s="27"/>
      <c r="AB13" s="27"/>
      <c r="AC13" s="27"/>
      <c r="AD13" s="27"/>
      <c r="AE13" s="27"/>
      <c r="AF13" s="27"/>
      <c r="AG13" s="27"/>
      <c r="AH13" s="27"/>
      <c r="AI13" s="27"/>
      <c r="AJ13" s="27"/>
      <c r="AK13" s="27"/>
      <c r="AL13" s="27"/>
      <c r="AM13" s="27"/>
      <c r="AN13" s="30" t="str">
        <f t="shared" si="1"/>
        <v/>
      </c>
      <c r="AO13" s="27"/>
      <c r="AP13" s="27"/>
      <c r="AQ13" s="27"/>
    </row>
    <row r="14" spans="1:43" ht="15.75" customHeight="1">
      <c r="A14" s="47" t="str">
        <f t="shared" si="2"/>
        <v/>
      </c>
      <c r="B14" s="12"/>
      <c r="C14" s="8"/>
      <c r="D14" s="15"/>
      <c r="E14" s="8"/>
      <c r="F14" s="8"/>
      <c r="G14" s="8"/>
      <c r="H14" s="8"/>
      <c r="I14" s="214">
        <f t="shared" si="4"/>
        <v>0</v>
      </c>
      <c r="J14" s="15"/>
      <c r="K14" s="15" t="str">
        <f t="shared" si="3"/>
        <v/>
      </c>
      <c r="L14" s="21"/>
      <c r="N14" s="22"/>
      <c r="O14" s="22"/>
      <c r="P14" s="22"/>
      <c r="Q14" s="22"/>
      <c r="R14" s="22"/>
      <c r="S14" s="22"/>
      <c r="T14" s="22"/>
      <c r="U14" s="22"/>
      <c r="V14" s="22"/>
      <c r="W14" s="28"/>
      <c r="X14" s="27"/>
      <c r="Y14" s="22"/>
      <c r="Z14" s="27"/>
      <c r="AA14" s="27"/>
      <c r="AB14" s="27"/>
      <c r="AC14" s="27"/>
      <c r="AD14" s="27"/>
      <c r="AE14" s="27"/>
      <c r="AF14" s="27"/>
      <c r="AG14" s="27"/>
      <c r="AH14" s="27"/>
      <c r="AI14" s="27"/>
      <c r="AJ14" s="27"/>
      <c r="AK14" s="27"/>
      <c r="AL14" s="27"/>
      <c r="AM14" s="27"/>
      <c r="AN14" s="30" t="str">
        <f t="shared" si="1"/>
        <v/>
      </c>
      <c r="AO14" s="27"/>
      <c r="AP14" s="27"/>
      <c r="AQ14" s="27"/>
    </row>
    <row r="15" spans="1:43" ht="15.75" customHeight="1">
      <c r="A15" s="47" t="str">
        <f t="shared" si="2"/>
        <v/>
      </c>
      <c r="B15" s="12"/>
      <c r="C15" s="8"/>
      <c r="D15" s="15"/>
      <c r="E15" s="8"/>
      <c r="F15" s="8"/>
      <c r="G15" s="8"/>
      <c r="H15" s="8"/>
      <c r="I15" s="214">
        <f t="shared" si="4"/>
        <v>0</v>
      </c>
      <c r="J15" s="15"/>
      <c r="K15" s="15" t="str">
        <f t="shared" si="3"/>
        <v/>
      </c>
      <c r="L15" s="21"/>
      <c r="N15" s="22"/>
      <c r="O15" s="22"/>
      <c r="P15" s="22"/>
      <c r="Q15" s="22"/>
      <c r="R15" s="22"/>
      <c r="S15" s="22"/>
      <c r="T15" s="22"/>
      <c r="U15" s="22"/>
      <c r="V15" s="22"/>
      <c r="W15" s="28"/>
      <c r="X15" s="27"/>
      <c r="Y15" s="22"/>
      <c r="Z15" s="27"/>
      <c r="AA15" s="27"/>
      <c r="AB15" s="27"/>
      <c r="AC15" s="27"/>
      <c r="AD15" s="27"/>
      <c r="AE15" s="27"/>
      <c r="AF15" s="27"/>
      <c r="AG15" s="27"/>
      <c r="AH15" s="27"/>
      <c r="AI15" s="27"/>
      <c r="AJ15" s="27"/>
      <c r="AK15" s="27"/>
      <c r="AL15" s="27"/>
      <c r="AM15" s="27"/>
      <c r="AN15" s="30" t="str">
        <f t="shared" si="1"/>
        <v/>
      </c>
      <c r="AO15" s="27"/>
      <c r="AP15" s="27"/>
      <c r="AQ15" s="27"/>
    </row>
    <row r="16" spans="1:43" ht="15.75" customHeight="1">
      <c r="A16" s="47"/>
      <c r="B16" s="12"/>
      <c r="C16" s="8"/>
      <c r="D16" s="15"/>
      <c r="E16" s="8"/>
      <c r="F16" s="8"/>
      <c r="G16" s="8"/>
      <c r="H16" s="8"/>
      <c r="I16" s="214">
        <f t="shared" ref="I16:I19" si="5">G16+H16</f>
        <v>0</v>
      </c>
      <c r="J16" s="15"/>
      <c r="K16" s="15" t="str">
        <f t="shared" ref="K16:K19" si="6">IF(I16=0,"",(J16-I16)/I16*100)</f>
        <v/>
      </c>
      <c r="L16" s="21"/>
      <c r="N16" s="22"/>
      <c r="O16" s="22"/>
      <c r="P16" s="22"/>
      <c r="Q16" s="22"/>
      <c r="R16" s="22"/>
      <c r="S16" s="22"/>
      <c r="T16" s="22"/>
      <c r="U16" s="22"/>
      <c r="V16" s="22"/>
      <c r="W16" s="28"/>
      <c r="X16" s="27"/>
      <c r="Y16" s="22"/>
      <c r="Z16" s="27"/>
      <c r="AA16" s="27"/>
      <c r="AB16" s="27"/>
      <c r="AC16" s="27"/>
      <c r="AD16" s="27"/>
      <c r="AE16" s="27"/>
      <c r="AF16" s="27"/>
      <c r="AG16" s="27"/>
      <c r="AH16" s="27"/>
      <c r="AI16" s="27"/>
      <c r="AJ16" s="27"/>
      <c r="AK16" s="27"/>
      <c r="AL16" s="27"/>
      <c r="AM16" s="27"/>
      <c r="AN16" s="30"/>
      <c r="AO16" s="27"/>
      <c r="AP16" s="27"/>
      <c r="AQ16" s="27"/>
    </row>
    <row r="17" spans="1:43" ht="15.75" customHeight="1">
      <c r="A17" s="47"/>
      <c r="B17" s="12"/>
      <c r="C17" s="8"/>
      <c r="D17" s="15"/>
      <c r="E17" s="8"/>
      <c r="F17" s="8"/>
      <c r="G17" s="8"/>
      <c r="H17" s="8"/>
      <c r="I17" s="214">
        <f t="shared" si="5"/>
        <v>0</v>
      </c>
      <c r="J17" s="15"/>
      <c r="K17" s="15" t="str">
        <f t="shared" si="6"/>
        <v/>
      </c>
      <c r="L17" s="21"/>
      <c r="N17" s="22"/>
      <c r="O17" s="22"/>
      <c r="P17" s="22"/>
      <c r="Q17" s="22"/>
      <c r="R17" s="22"/>
      <c r="S17" s="22"/>
      <c r="T17" s="22"/>
      <c r="U17" s="22"/>
      <c r="V17" s="22"/>
      <c r="W17" s="28"/>
      <c r="X17" s="27"/>
      <c r="Y17" s="22"/>
      <c r="Z17" s="27"/>
      <c r="AA17" s="27"/>
      <c r="AB17" s="27"/>
      <c r="AC17" s="27"/>
      <c r="AD17" s="27"/>
      <c r="AE17" s="27"/>
      <c r="AF17" s="27"/>
      <c r="AG17" s="27"/>
      <c r="AH17" s="27"/>
      <c r="AI17" s="27"/>
      <c r="AJ17" s="27"/>
      <c r="AK17" s="27"/>
      <c r="AL17" s="27"/>
      <c r="AM17" s="27"/>
      <c r="AN17" s="30"/>
      <c r="AO17" s="27"/>
      <c r="AP17" s="27"/>
      <c r="AQ17" s="27"/>
    </row>
    <row r="18" spans="1:43" ht="15.75" customHeight="1">
      <c r="A18" s="47" t="str">
        <f t="shared" si="2"/>
        <v/>
      </c>
      <c r="B18" s="12"/>
      <c r="C18" s="8"/>
      <c r="D18" s="15"/>
      <c r="E18" s="8"/>
      <c r="F18" s="8"/>
      <c r="G18" s="8"/>
      <c r="H18" s="8"/>
      <c r="I18" s="214">
        <f t="shared" si="5"/>
        <v>0</v>
      </c>
      <c r="J18" s="15"/>
      <c r="K18" s="15" t="str">
        <f t="shared" si="6"/>
        <v/>
      </c>
      <c r="L18" s="21"/>
      <c r="N18" s="22"/>
      <c r="O18" s="22"/>
      <c r="P18" s="22"/>
      <c r="Q18" s="22"/>
      <c r="R18" s="22"/>
      <c r="S18" s="22"/>
      <c r="T18" s="22"/>
      <c r="U18" s="22"/>
      <c r="V18" s="22"/>
      <c r="W18" s="28"/>
      <c r="X18" s="27"/>
      <c r="Y18" s="22"/>
      <c r="Z18" s="27"/>
      <c r="AA18" s="27"/>
      <c r="AB18" s="27"/>
      <c r="AC18" s="27"/>
      <c r="AD18" s="27"/>
      <c r="AE18" s="27"/>
      <c r="AF18" s="27"/>
      <c r="AG18" s="27"/>
      <c r="AH18" s="27"/>
      <c r="AI18" s="27"/>
      <c r="AJ18" s="27"/>
      <c r="AK18" s="27"/>
      <c r="AL18" s="27"/>
      <c r="AM18" s="27"/>
      <c r="AN18" s="30" t="str">
        <f t="shared" si="1"/>
        <v/>
      </c>
      <c r="AO18" s="27"/>
      <c r="AP18" s="27"/>
      <c r="AQ18" s="27"/>
    </row>
    <row r="19" spans="1:43" ht="15.75" customHeight="1">
      <c r="A19" s="47" t="str">
        <f t="shared" si="2"/>
        <v/>
      </c>
      <c r="B19" s="12"/>
      <c r="C19" s="8"/>
      <c r="D19" s="15"/>
      <c r="E19" s="8"/>
      <c r="F19" s="8"/>
      <c r="G19" s="8"/>
      <c r="H19" s="8"/>
      <c r="I19" s="214">
        <f t="shared" si="5"/>
        <v>0</v>
      </c>
      <c r="J19" s="15"/>
      <c r="K19" s="15" t="str">
        <f t="shared" si="6"/>
        <v/>
      </c>
      <c r="L19" s="21"/>
      <c r="N19" s="22"/>
      <c r="O19" s="22"/>
      <c r="P19" s="22"/>
      <c r="Q19" s="22"/>
      <c r="R19" s="22"/>
      <c r="S19" s="22"/>
      <c r="T19" s="22"/>
      <c r="U19" s="22"/>
      <c r="V19" s="22"/>
      <c r="W19" s="28"/>
      <c r="X19" s="27"/>
      <c r="Y19" s="22"/>
      <c r="Z19" s="27"/>
      <c r="AA19" s="27"/>
      <c r="AB19" s="27"/>
      <c r="AC19" s="27"/>
      <c r="AD19" s="27"/>
      <c r="AE19" s="27"/>
      <c r="AF19" s="27"/>
      <c r="AG19" s="27"/>
      <c r="AH19" s="27"/>
      <c r="AI19" s="27"/>
      <c r="AJ19" s="27"/>
      <c r="AK19" s="27"/>
      <c r="AL19" s="27"/>
      <c r="AM19" s="27"/>
      <c r="AN19" s="30" t="str">
        <f t="shared" si="1"/>
        <v/>
      </c>
      <c r="AO19" s="27"/>
      <c r="AP19" s="27"/>
      <c r="AQ19" s="27"/>
    </row>
    <row r="20" spans="1:43" ht="15.75" customHeight="1">
      <c r="A20" s="47" t="str">
        <f t="shared" si="2"/>
        <v/>
      </c>
      <c r="B20" s="12"/>
      <c r="C20" s="8"/>
      <c r="D20" s="15"/>
      <c r="E20" s="8"/>
      <c r="F20" s="8"/>
      <c r="G20" s="8"/>
      <c r="H20" s="8"/>
      <c r="I20" s="214">
        <f t="shared" si="4"/>
        <v>0</v>
      </c>
      <c r="J20" s="15"/>
      <c r="K20" s="15" t="str">
        <f t="shared" si="3"/>
        <v/>
      </c>
      <c r="L20" s="21"/>
      <c r="N20" s="22"/>
      <c r="O20" s="22"/>
      <c r="P20" s="22"/>
      <c r="Q20" s="22"/>
      <c r="R20" s="22"/>
      <c r="S20" s="22"/>
      <c r="T20" s="22"/>
      <c r="U20" s="22"/>
      <c r="V20" s="22"/>
      <c r="W20" s="28"/>
      <c r="X20" s="27"/>
      <c r="Y20" s="22"/>
      <c r="Z20" s="27"/>
      <c r="AA20" s="27"/>
      <c r="AB20" s="27"/>
      <c r="AC20" s="27"/>
      <c r="AD20" s="27"/>
      <c r="AE20" s="27"/>
      <c r="AF20" s="27"/>
      <c r="AG20" s="27"/>
      <c r="AH20" s="27"/>
      <c r="AI20" s="27"/>
      <c r="AJ20" s="27"/>
      <c r="AK20" s="27"/>
      <c r="AL20" s="27"/>
      <c r="AM20" s="27"/>
      <c r="AN20" s="30" t="str">
        <f t="shared" si="1"/>
        <v/>
      </c>
      <c r="AO20" s="27"/>
      <c r="AP20" s="27"/>
      <c r="AQ20" s="27"/>
    </row>
    <row r="21" spans="1:43" ht="15.75" customHeight="1">
      <c r="A21" s="47" t="str">
        <f t="shared" si="2"/>
        <v/>
      </c>
      <c r="B21" s="12"/>
      <c r="C21" s="8"/>
      <c r="D21" s="15"/>
      <c r="E21" s="8"/>
      <c r="F21" s="8"/>
      <c r="G21" s="8"/>
      <c r="H21" s="8"/>
      <c r="I21" s="214">
        <f t="shared" si="4"/>
        <v>0</v>
      </c>
      <c r="J21" s="15"/>
      <c r="K21" s="15" t="str">
        <f t="shared" si="3"/>
        <v/>
      </c>
      <c r="L21" s="21"/>
      <c r="N21" s="22"/>
      <c r="O21" s="22"/>
      <c r="P21" s="22"/>
      <c r="Q21" s="22"/>
      <c r="R21" s="22"/>
      <c r="S21" s="22"/>
      <c r="T21" s="22"/>
      <c r="U21" s="22"/>
      <c r="V21" s="22"/>
      <c r="W21" s="28"/>
      <c r="X21" s="27"/>
      <c r="Y21" s="22"/>
      <c r="Z21" s="27"/>
      <c r="AA21" s="27"/>
      <c r="AB21" s="27"/>
      <c r="AC21" s="27"/>
      <c r="AD21" s="27"/>
      <c r="AE21" s="27"/>
      <c r="AF21" s="27"/>
      <c r="AG21" s="27"/>
      <c r="AH21" s="27"/>
      <c r="AI21" s="27"/>
      <c r="AJ21" s="27"/>
      <c r="AK21" s="27"/>
      <c r="AL21" s="27"/>
      <c r="AM21" s="27"/>
      <c r="AN21" s="30" t="str">
        <f t="shared" si="1"/>
        <v/>
      </c>
      <c r="AO21" s="27"/>
      <c r="AP21" s="27"/>
      <c r="AQ21" s="27"/>
    </row>
    <row r="22" spans="1:43" ht="15.75" customHeight="1">
      <c r="A22" s="47" t="str">
        <f t="shared" si="2"/>
        <v/>
      </c>
      <c r="B22" s="12"/>
      <c r="C22" s="8"/>
      <c r="D22" s="15"/>
      <c r="E22" s="8"/>
      <c r="F22" s="8"/>
      <c r="G22" s="8"/>
      <c r="H22" s="8"/>
      <c r="I22" s="214">
        <f t="shared" si="4"/>
        <v>0</v>
      </c>
      <c r="J22" s="15"/>
      <c r="K22" s="15" t="str">
        <f t="shared" si="3"/>
        <v/>
      </c>
      <c r="L22" s="21"/>
      <c r="N22" s="22"/>
      <c r="O22" s="22"/>
      <c r="P22" s="22"/>
      <c r="Q22" s="22"/>
      <c r="R22" s="22"/>
      <c r="S22" s="22"/>
      <c r="T22" s="22"/>
      <c r="U22" s="22"/>
      <c r="V22" s="22"/>
      <c r="W22" s="28"/>
      <c r="X22" s="27"/>
      <c r="Y22" s="22"/>
      <c r="Z22" s="27"/>
      <c r="AA22" s="27"/>
      <c r="AB22" s="27"/>
      <c r="AC22" s="27"/>
      <c r="AD22" s="27"/>
      <c r="AE22" s="27"/>
      <c r="AF22" s="27"/>
      <c r="AG22" s="27"/>
      <c r="AH22" s="27"/>
      <c r="AI22" s="27"/>
      <c r="AJ22" s="27"/>
      <c r="AK22" s="27"/>
      <c r="AL22" s="27"/>
      <c r="AM22" s="27"/>
      <c r="AN22" s="30" t="str">
        <f t="shared" si="1"/>
        <v/>
      </c>
      <c r="AO22" s="27"/>
      <c r="AP22" s="27"/>
      <c r="AQ22" s="27"/>
    </row>
    <row r="23" spans="1:43" ht="15.75" customHeight="1">
      <c r="A23" s="47" t="str">
        <f t="shared" si="2"/>
        <v/>
      </c>
      <c r="B23" s="12"/>
      <c r="C23" s="8"/>
      <c r="D23" s="15"/>
      <c r="E23" s="8"/>
      <c r="F23" s="8"/>
      <c r="G23" s="8"/>
      <c r="H23" s="8"/>
      <c r="I23" s="214">
        <f t="shared" si="4"/>
        <v>0</v>
      </c>
      <c r="J23" s="15"/>
      <c r="K23" s="15" t="str">
        <f t="shared" ref="K23:K24" si="7">IF(I23=0,"",(J23-I23)/I23*100)</f>
        <v/>
      </c>
      <c r="L23" s="21"/>
      <c r="N23" s="22"/>
      <c r="O23" s="22"/>
      <c r="P23" s="22"/>
      <c r="Q23" s="22"/>
      <c r="R23" s="22"/>
      <c r="S23" s="22"/>
      <c r="T23" s="22"/>
      <c r="U23" s="22"/>
      <c r="V23" s="22"/>
      <c r="W23" s="28"/>
      <c r="X23" s="27"/>
      <c r="Y23" s="22"/>
      <c r="Z23" s="27"/>
      <c r="AA23" s="27"/>
      <c r="AB23" s="27"/>
      <c r="AC23" s="27"/>
      <c r="AD23" s="27"/>
      <c r="AE23" s="27"/>
      <c r="AF23" s="27"/>
      <c r="AG23" s="27"/>
      <c r="AH23" s="27"/>
      <c r="AI23" s="27"/>
      <c r="AJ23" s="27"/>
      <c r="AK23" s="27"/>
      <c r="AL23" s="27"/>
      <c r="AM23" s="27"/>
      <c r="AN23" s="30" t="str">
        <f t="shared" si="1"/>
        <v/>
      </c>
      <c r="AO23" s="27"/>
      <c r="AP23" s="27"/>
      <c r="AQ23" s="27"/>
    </row>
    <row r="24" spans="1:43" ht="15.75" customHeight="1">
      <c r="A24" s="47" t="str">
        <f t="shared" si="2"/>
        <v/>
      </c>
      <c r="B24" s="12"/>
      <c r="C24" s="8"/>
      <c r="D24" s="15"/>
      <c r="E24" s="8"/>
      <c r="F24" s="8"/>
      <c r="G24" s="8"/>
      <c r="H24" s="8"/>
      <c r="I24" s="214">
        <f t="shared" si="4"/>
        <v>0</v>
      </c>
      <c r="J24" s="15"/>
      <c r="K24" s="15" t="str">
        <f t="shared" si="7"/>
        <v/>
      </c>
      <c r="L24" s="21"/>
      <c r="N24" s="22"/>
      <c r="O24" s="22"/>
      <c r="P24" s="22"/>
      <c r="Q24" s="22"/>
      <c r="R24" s="22"/>
      <c r="S24" s="22"/>
      <c r="T24" s="22"/>
      <c r="U24" s="22"/>
      <c r="V24" s="22"/>
      <c r="W24" s="28"/>
      <c r="X24" s="27"/>
      <c r="Y24" s="22"/>
      <c r="Z24" s="27"/>
      <c r="AA24" s="27"/>
      <c r="AB24" s="27"/>
      <c r="AC24" s="27"/>
      <c r="AD24" s="27"/>
      <c r="AE24" s="27"/>
      <c r="AF24" s="27"/>
      <c r="AG24" s="27"/>
      <c r="AH24" s="27"/>
      <c r="AI24" s="27"/>
      <c r="AJ24" s="27"/>
      <c r="AK24" s="27"/>
      <c r="AL24" s="27"/>
      <c r="AM24" s="27"/>
      <c r="AN24" s="30" t="str">
        <f t="shared" si="1"/>
        <v/>
      </c>
      <c r="AO24" s="27"/>
      <c r="AP24" s="27"/>
      <c r="AQ24" s="27"/>
    </row>
    <row r="25" spans="1:43" ht="15.75" customHeight="1">
      <c r="A25" s="47" t="str">
        <f t="shared" si="2"/>
        <v/>
      </c>
      <c r="B25" s="12"/>
      <c r="C25" s="8"/>
      <c r="D25" s="15"/>
      <c r="E25" s="8"/>
      <c r="F25" s="8"/>
      <c r="G25" s="8"/>
      <c r="H25" s="8"/>
      <c r="I25" s="214">
        <f t="shared" si="4"/>
        <v>0</v>
      </c>
      <c r="J25" s="15"/>
      <c r="K25" s="15" t="str">
        <f t="shared" si="3"/>
        <v/>
      </c>
      <c r="L25" s="21"/>
      <c r="N25" s="22"/>
      <c r="O25" s="22"/>
      <c r="P25" s="22"/>
      <c r="Q25" s="22"/>
      <c r="R25" s="22"/>
      <c r="S25" s="22"/>
      <c r="T25" s="22"/>
      <c r="U25" s="22"/>
      <c r="V25" s="22"/>
      <c r="W25" s="28"/>
      <c r="X25" s="27"/>
      <c r="Y25" s="22"/>
      <c r="Z25" s="27"/>
      <c r="AA25" s="27"/>
      <c r="AB25" s="27"/>
      <c r="AC25" s="27"/>
      <c r="AD25" s="27"/>
      <c r="AE25" s="27"/>
      <c r="AF25" s="27"/>
      <c r="AG25" s="27"/>
      <c r="AH25" s="27"/>
      <c r="AI25" s="27"/>
      <c r="AJ25" s="27"/>
      <c r="AK25" s="27"/>
      <c r="AL25" s="27"/>
      <c r="AM25" s="27"/>
      <c r="AN25" s="30" t="str">
        <f t="shared" si="1"/>
        <v/>
      </c>
      <c r="AO25" s="27"/>
      <c r="AP25" s="27"/>
      <c r="AQ25" s="27"/>
    </row>
    <row r="26" spans="1:43" ht="15.75" customHeight="1">
      <c r="A26" s="526" t="s">
        <v>740</v>
      </c>
      <c r="B26" s="527"/>
      <c r="C26" s="21"/>
      <c r="D26" s="15"/>
      <c r="E26" s="21"/>
      <c r="F26" s="21"/>
      <c r="G26" s="15">
        <f>SUM(G7:G25)</f>
        <v>0</v>
      </c>
      <c r="H26" s="15">
        <f>SUM(H7:H25)</f>
        <v>0</v>
      </c>
      <c r="I26" s="15">
        <f>SUM(I7:I25)</f>
        <v>0</v>
      </c>
      <c r="J26" s="15">
        <f>SUM(J7:J25)</f>
        <v>0</v>
      </c>
      <c r="K26" s="15" t="str">
        <f t="shared" si="3"/>
        <v/>
      </c>
      <c r="L26" s="21"/>
      <c r="N26" s="22"/>
      <c r="O26" s="22"/>
      <c r="P26" s="22"/>
      <c r="Q26" s="22"/>
      <c r="R26" s="22"/>
      <c r="S26" s="22"/>
      <c r="T26" s="22"/>
      <c r="U26" s="22"/>
      <c r="V26" s="22"/>
      <c r="W26" s="28"/>
      <c r="X26" s="27"/>
      <c r="Y26" s="22"/>
      <c r="Z26" s="27"/>
      <c r="AA26" s="27"/>
      <c r="AB26" s="27"/>
      <c r="AC26" s="27"/>
      <c r="AD26" s="27"/>
      <c r="AE26" s="27"/>
      <c r="AF26" s="27"/>
      <c r="AG26" s="27"/>
      <c r="AH26" s="27"/>
      <c r="AI26" s="27"/>
      <c r="AJ26" s="27"/>
      <c r="AK26" s="27"/>
      <c r="AL26" s="27"/>
      <c r="AM26" s="27"/>
      <c r="AN26" s="30" t="str">
        <f t="shared" si="1"/>
        <v/>
      </c>
      <c r="AO26" s="27"/>
      <c r="AP26" s="27"/>
      <c r="AQ26" s="27"/>
    </row>
    <row r="27" spans="1:43" ht="15.75" customHeight="1">
      <c r="A27" s="3" t="str">
        <f>基本信息输入表!$K$6&amp;"填表人："&amp;基本信息输入表!$M$22</f>
        <v>被评估单位填表人：徐刚、杨灵芝</v>
      </c>
      <c r="J27" s="3" t="str">
        <f>"评估人员："&amp;基本信息输入表!$Q$22</f>
        <v>评估人员：雍国锋、路育</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ht="15.75" customHeight="1">
      <c r="A28" s="3" t="str">
        <f>"填表日期："&amp;YEAR(基本信息输入表!$O$22)&amp;"年"&amp;MONTH(基本信息输入表!$O$22)&amp;"月"&amp;DAY(基本信息输入表!$O$22)&amp;"日"</f>
        <v>填表日期：2023年2月1日</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ht="15.75" customHeight="1">
      <c r="M29" s="23" t="s">
        <v>461</v>
      </c>
    </row>
  </sheetData>
  <mergeCells count="27">
    <mergeCell ref="R5:R6"/>
    <mergeCell ref="S5:S6"/>
    <mergeCell ref="T5:T6"/>
    <mergeCell ref="AA5:AA6"/>
    <mergeCell ref="AB5:AB6"/>
    <mergeCell ref="A26:B26"/>
    <mergeCell ref="N5:N6"/>
    <mergeCell ref="O5:O6"/>
    <mergeCell ref="P5:P6"/>
    <mergeCell ref="Q5:Q6"/>
    <mergeCell ref="AN4:AQ4"/>
    <mergeCell ref="U5:X5"/>
    <mergeCell ref="Y5:Z5"/>
    <mergeCell ref="AD5:AE5"/>
    <mergeCell ref="AF5:AK5"/>
    <mergeCell ref="AC5:AC6"/>
    <mergeCell ref="AL5:AL6"/>
    <mergeCell ref="AM5:AM6"/>
    <mergeCell ref="AN5:AN6"/>
    <mergeCell ref="AO5:AO6"/>
    <mergeCell ref="AP5:AP6"/>
    <mergeCell ref="AQ5:AQ6"/>
    <mergeCell ref="A2:L2"/>
    <mergeCell ref="A3:L3"/>
    <mergeCell ref="N4:T4"/>
    <mergeCell ref="U4:AB4"/>
    <mergeCell ref="AC4:AM4"/>
  </mergeCells>
  <phoneticPr fontId="13" type="noConversion"/>
  <dataValidations count="1">
    <dataValidation type="list" allowBlank="1" showInputMessage="1" showErrorMessage="1" sqref="U7:V26" xr:uid="{00000000-0002-0000-1400-000001000000}">
      <formula1>$A$108:$A$109</formula1>
    </dataValidation>
  </dataValidations>
  <hyperlinks>
    <hyperlink ref="A1" location="索引目录!A1" display="返回索引目录" xr:uid="{00000000-0004-0000-14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基本信息输入表!$A$121:$A$123</xm:f>
          </x14:formula1>
          <xm:sqref>Y7:Y26</xm:sqref>
        </x14:dataValidation>
        <x14:dataValidation type="list" allowBlank="1" showInputMessage="1" showErrorMessage="1" xr:uid="{00000000-0002-0000-1400-000002000000}">
          <x14:formula1>
            <xm:f>基本信息输入表!$A$109:$A$110</xm:f>
          </x14:formula1>
          <xm:sqref>N7:R26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N29"/>
  <sheetViews>
    <sheetView showGridLines="0" topLeftCell="A10" workbookViewId="0">
      <selection activeCell="F8" sqref="F8"/>
    </sheetView>
  </sheetViews>
  <sheetFormatPr defaultColWidth="9" defaultRowHeight="15.75" customHeight="1" outlineLevelCol="2"/>
  <cols>
    <col min="1" max="1" width="5.5" style="3" customWidth="1"/>
    <col min="2" max="2" width="16.25" style="3" customWidth="1"/>
    <col min="3" max="3" width="7.58203125" style="3" customWidth="1"/>
    <col min="4" max="4" width="20.58203125" style="3" customWidth="1"/>
    <col min="5" max="6" width="12.58203125" style="3" hidden="1" customWidth="1" outlineLevel="1"/>
    <col min="7" max="7" width="12.58203125" style="3" customWidth="1" collapsed="1"/>
    <col min="8" max="8" width="12.58203125" style="3" customWidth="1"/>
    <col min="9" max="9" width="11.25" style="3" customWidth="1"/>
    <col min="10" max="10" width="16.25" style="3" customWidth="1"/>
    <col min="11" max="11" width="9" style="3"/>
    <col min="12" max="15" width="5.58203125" style="4" customWidth="1" outlineLevel="1"/>
    <col min="16" max="16" width="14.75" style="4" customWidth="1" outlineLevel="1"/>
    <col min="17" max="17" width="13.58203125" style="4" customWidth="1"/>
    <col min="18" max="19" width="5.58203125" style="4" customWidth="1" outlineLevel="1"/>
    <col min="20" max="20" width="7.25" style="4" customWidth="1" outlineLevel="1"/>
    <col min="21" max="21" width="5.58203125" style="4" customWidth="1" outlineLevel="1"/>
    <col min="22" max="23" width="8.58203125" style="4" customWidth="1" outlineLevel="1"/>
    <col min="24" max="24" width="14.58203125" style="4" customWidth="1" outlineLevel="1"/>
    <col min="25" max="25" width="13.58203125" style="4" customWidth="1"/>
    <col min="26" max="27" width="8.58203125" style="4" hidden="1" customWidth="1" outlineLevel="2"/>
    <col min="28" max="28" width="11.25" style="4" hidden="1" customWidth="1" outlineLevel="2"/>
    <col min="29" max="34" width="8.58203125" style="4" hidden="1" customWidth="1" outlineLevel="2"/>
    <col min="35" max="35" width="8.58203125" style="4" customWidth="1" outlineLevel="1" collapsed="1"/>
    <col min="36" max="36" width="13.75" style="4" customWidth="1"/>
    <col min="37" max="39" width="13.58203125" style="4" customWidth="1" outlineLevel="1"/>
    <col min="40" max="40" width="13.58203125" style="4" customWidth="1"/>
    <col min="41" max="16384" width="9" style="3"/>
  </cols>
  <sheetData>
    <row r="1" spans="1:40" ht="15.75" customHeight="1">
      <c r="A1" s="5" t="s">
        <v>430</v>
      </c>
    </row>
    <row r="2" spans="1:40" s="1" customFormat="1" ht="30" customHeight="1">
      <c r="A2" s="519" t="s">
        <v>741</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ht="15.75" customHeight="1">
      <c r="A3" s="520" t="str">
        <f>"评估基准日："&amp;TEXT(基本信息输入表!M7,"yyyy年mm月dd日")</f>
        <v>评估基准日：2022年12月31日</v>
      </c>
      <c r="B3" s="520"/>
      <c r="C3" s="520"/>
      <c r="D3" s="520"/>
      <c r="E3" s="520"/>
      <c r="F3" s="520"/>
      <c r="G3" s="520"/>
      <c r="H3" s="520"/>
      <c r="I3" s="520"/>
      <c r="J3" s="520"/>
    </row>
    <row r="4" spans="1:40" ht="14.15" customHeight="1">
      <c r="A4" s="2"/>
      <c r="B4" s="2"/>
      <c r="C4" s="2"/>
      <c r="D4" s="2"/>
      <c r="E4" s="2"/>
      <c r="F4" s="2"/>
      <c r="G4" s="2"/>
      <c r="H4" s="2"/>
      <c r="I4" s="2"/>
      <c r="J4" s="2" t="s">
        <v>742</v>
      </c>
      <c r="L4" s="531" t="s">
        <v>595</v>
      </c>
      <c r="M4" s="531"/>
      <c r="N4" s="531"/>
      <c r="O4" s="531"/>
      <c r="P4" s="531"/>
      <c r="Q4" s="531"/>
      <c r="R4" s="532" t="s">
        <v>596</v>
      </c>
      <c r="S4" s="533"/>
      <c r="T4" s="533"/>
      <c r="U4" s="533"/>
      <c r="V4" s="533"/>
      <c r="W4" s="533"/>
      <c r="X4" s="533"/>
      <c r="Y4" s="534"/>
      <c r="Z4" s="535" t="s">
        <v>597</v>
      </c>
      <c r="AA4" s="536"/>
      <c r="AB4" s="536"/>
      <c r="AC4" s="536"/>
      <c r="AD4" s="536"/>
      <c r="AE4" s="536"/>
      <c r="AF4" s="536"/>
      <c r="AG4" s="536"/>
      <c r="AH4" s="536"/>
      <c r="AI4" s="536"/>
      <c r="AJ4" s="537"/>
      <c r="AK4" s="538" t="s">
        <v>598</v>
      </c>
      <c r="AL4" s="538"/>
      <c r="AM4" s="538"/>
      <c r="AN4" s="538"/>
    </row>
    <row r="5" spans="1:40" ht="15.75" customHeight="1">
      <c r="A5" s="3" t="str">
        <f>基本信息输入表!K6&amp;"："&amp;基本信息输入表!M6</f>
        <v>被评估单位：贵州华能焦化制气股份有限公司</v>
      </c>
      <c r="J5" s="18" t="s">
        <v>464</v>
      </c>
      <c r="L5" s="531" t="s">
        <v>599</v>
      </c>
      <c r="M5" s="531" t="s">
        <v>652</v>
      </c>
      <c r="N5" s="542" t="s">
        <v>627</v>
      </c>
      <c r="O5" s="542" t="s">
        <v>601</v>
      </c>
      <c r="P5" s="531" t="s">
        <v>602</v>
      </c>
      <c r="Q5" s="531"/>
      <c r="R5" s="532" t="s">
        <v>603</v>
      </c>
      <c r="S5" s="533"/>
      <c r="T5" s="533"/>
      <c r="U5" s="534"/>
      <c r="V5" s="538" t="s">
        <v>604</v>
      </c>
      <c r="W5" s="538"/>
      <c r="X5" s="538" t="s">
        <v>605</v>
      </c>
      <c r="Y5" s="543"/>
      <c r="Z5" s="531" t="s">
        <v>606</v>
      </c>
      <c r="AA5" s="531" t="s">
        <v>654</v>
      </c>
      <c r="AB5" s="531"/>
      <c r="AC5" s="555" t="s">
        <v>655</v>
      </c>
      <c r="AD5" s="556"/>
      <c r="AE5" s="556"/>
      <c r="AF5" s="556"/>
      <c r="AG5" s="556"/>
      <c r="AH5" s="557"/>
      <c r="AI5" s="531" t="s">
        <v>438</v>
      </c>
      <c r="AJ5" s="558"/>
      <c r="AK5" s="543" t="s">
        <v>607</v>
      </c>
      <c r="AL5" s="543" t="s">
        <v>608</v>
      </c>
      <c r="AM5" s="538" t="s">
        <v>609</v>
      </c>
      <c r="AN5" s="543"/>
    </row>
    <row r="6" spans="1:40" s="2" customFormat="1" ht="15.75" customHeight="1">
      <c r="A6" s="8" t="s">
        <v>465</v>
      </c>
      <c r="B6" s="8" t="s">
        <v>689</v>
      </c>
      <c r="C6" s="8" t="s">
        <v>730</v>
      </c>
      <c r="D6" s="8" t="s">
        <v>743</v>
      </c>
      <c r="E6" s="9" t="s">
        <v>435</v>
      </c>
      <c r="F6" s="9" t="s">
        <v>436</v>
      </c>
      <c r="G6" s="8" t="s">
        <v>437</v>
      </c>
      <c r="H6" s="8" t="s">
        <v>438</v>
      </c>
      <c r="I6" s="8" t="s">
        <v>440</v>
      </c>
      <c r="J6" s="8" t="s">
        <v>585</v>
      </c>
      <c r="L6" s="531"/>
      <c r="M6" s="531"/>
      <c r="N6" s="531"/>
      <c r="O6" s="531"/>
      <c r="P6" s="531"/>
      <c r="Q6" s="531"/>
      <c r="R6" s="26" t="s">
        <v>614</v>
      </c>
      <c r="S6" s="26" t="s">
        <v>615</v>
      </c>
      <c r="T6" s="26" t="s">
        <v>617</v>
      </c>
      <c r="U6" s="24" t="s">
        <v>618</v>
      </c>
      <c r="V6" s="26" t="s">
        <v>619</v>
      </c>
      <c r="W6" s="26" t="s">
        <v>620</v>
      </c>
      <c r="X6" s="538"/>
      <c r="Y6" s="544"/>
      <c r="Z6" s="531"/>
      <c r="AA6" s="19" t="s">
        <v>666</v>
      </c>
      <c r="AB6" s="19" t="s">
        <v>667</v>
      </c>
      <c r="AC6" s="49"/>
      <c r="AD6" s="49"/>
      <c r="AE6" s="49"/>
      <c r="AF6" s="19"/>
      <c r="AG6" s="19"/>
      <c r="AH6" s="19"/>
      <c r="AI6" s="531"/>
      <c r="AJ6" s="559"/>
      <c r="AK6" s="544"/>
      <c r="AL6" s="544"/>
      <c r="AM6" s="538"/>
      <c r="AN6" s="544"/>
    </row>
    <row r="7" spans="1:40" ht="15.75" customHeight="1">
      <c r="A7" s="47" t="str">
        <f>IF(B7="","",ROW()-6)</f>
        <v/>
      </c>
      <c r="B7" s="12"/>
      <c r="C7" s="8"/>
      <c r="D7" s="21"/>
      <c r="E7" s="21"/>
      <c r="F7" s="21"/>
      <c r="G7" s="214">
        <f t="shared" ref="G7:G9" si="0">E7+F7</f>
        <v>0</v>
      </c>
      <c r="H7" s="15"/>
      <c r="I7" s="15" t="str">
        <f>IF(G7=0,"",(H7-G7)/G7*100)</f>
        <v/>
      </c>
      <c r="J7" s="21"/>
      <c r="L7" s="22"/>
      <c r="M7" s="22"/>
      <c r="N7" s="22"/>
      <c r="O7" s="22"/>
      <c r="P7" s="22"/>
      <c r="Q7" s="22"/>
      <c r="R7" s="22"/>
      <c r="S7" s="22"/>
      <c r="T7" s="27"/>
      <c r="U7" s="27"/>
      <c r="V7" s="22"/>
      <c r="W7" s="27"/>
      <c r="X7" s="27"/>
      <c r="Y7" s="27"/>
      <c r="Z7" s="27"/>
      <c r="AA7" s="27" t="s">
        <v>203</v>
      </c>
      <c r="AB7" s="27"/>
      <c r="AC7" s="27"/>
      <c r="AD7" s="27"/>
      <c r="AE7" s="27"/>
      <c r="AF7" s="27"/>
      <c r="AG7" s="27"/>
      <c r="AH7" s="27"/>
      <c r="AI7" s="27"/>
      <c r="AJ7" s="27"/>
      <c r="AK7" s="30" t="str">
        <f t="shared" ref="AK7:AK26" si="1">IFERROR((AI7-G7)/G7*100,"")</f>
        <v/>
      </c>
      <c r="AL7" s="27"/>
      <c r="AM7" s="27"/>
      <c r="AN7" s="27"/>
    </row>
    <row r="8" spans="1:40" ht="15.75" customHeight="1">
      <c r="A8" s="47" t="str">
        <f t="shared" ref="A8:A25" si="2">IF(B8="","",ROW()-6)</f>
        <v/>
      </c>
      <c r="B8" s="12"/>
      <c r="C8" s="8"/>
      <c r="D8" s="21"/>
      <c r="E8" s="21"/>
      <c r="F8" s="21"/>
      <c r="G8" s="214">
        <f t="shared" si="0"/>
        <v>0</v>
      </c>
      <c r="H8" s="15"/>
      <c r="I8" s="15" t="str">
        <f t="shared" ref="I8:I26" si="3">IF(G8=0,"",(H8-G8)/G8*100)</f>
        <v/>
      </c>
      <c r="J8" s="21"/>
      <c r="L8" s="22"/>
      <c r="M8" s="22"/>
      <c r="N8" s="22"/>
      <c r="O8" s="22"/>
      <c r="P8" s="22"/>
      <c r="Q8" s="22"/>
      <c r="R8" s="22"/>
      <c r="S8" s="22"/>
      <c r="T8" s="28"/>
      <c r="U8" s="27"/>
      <c r="V8" s="22"/>
      <c r="W8" s="27"/>
      <c r="X8" s="27"/>
      <c r="Y8" s="27"/>
      <c r="Z8" s="27"/>
      <c r="AA8" s="27"/>
      <c r="AB8" s="27"/>
      <c r="AC8" s="27"/>
      <c r="AD8" s="27"/>
      <c r="AE8" s="27"/>
      <c r="AF8" s="27"/>
      <c r="AG8" s="27"/>
      <c r="AH8" s="27"/>
      <c r="AI8" s="27"/>
      <c r="AJ8" s="27"/>
      <c r="AK8" s="30" t="str">
        <f t="shared" si="1"/>
        <v/>
      </c>
      <c r="AL8" s="27"/>
      <c r="AM8" s="27"/>
      <c r="AN8" s="27"/>
    </row>
    <row r="9" spans="1:40" ht="15.75" customHeight="1">
      <c r="A9" s="47" t="str">
        <f t="shared" si="2"/>
        <v/>
      </c>
      <c r="B9" s="12"/>
      <c r="C9" s="8"/>
      <c r="D9" s="21"/>
      <c r="E9" s="21"/>
      <c r="F9" s="21"/>
      <c r="G9" s="214">
        <f t="shared" si="0"/>
        <v>0</v>
      </c>
      <c r="H9" s="15"/>
      <c r="I9" s="15" t="str">
        <f t="shared" si="3"/>
        <v/>
      </c>
      <c r="J9" s="21"/>
      <c r="L9" s="22"/>
      <c r="M9" s="22"/>
      <c r="N9" s="22"/>
      <c r="O9" s="22"/>
      <c r="P9" s="22"/>
      <c r="Q9" s="22"/>
      <c r="R9" s="22"/>
      <c r="S9" s="22"/>
      <c r="T9" s="28"/>
      <c r="U9" s="27"/>
      <c r="V9" s="22"/>
      <c r="W9" s="27"/>
      <c r="X9" s="27"/>
      <c r="Y9" s="27"/>
      <c r="Z9" s="27"/>
      <c r="AA9" s="27"/>
      <c r="AB9" s="27"/>
      <c r="AC9" s="27"/>
      <c r="AD9" s="27"/>
      <c r="AE9" s="27"/>
      <c r="AF9" s="27"/>
      <c r="AG9" s="27"/>
      <c r="AH9" s="27"/>
      <c r="AI9" s="27"/>
      <c r="AJ9" s="27"/>
      <c r="AK9" s="30" t="str">
        <f t="shared" si="1"/>
        <v/>
      </c>
      <c r="AL9" s="27"/>
      <c r="AM9" s="27"/>
      <c r="AN9" s="27"/>
    </row>
    <row r="10" spans="1:40" ht="15.75" customHeight="1">
      <c r="A10" s="47" t="str">
        <f t="shared" si="2"/>
        <v/>
      </c>
      <c r="B10" s="12"/>
      <c r="C10" s="8"/>
      <c r="D10" s="21"/>
      <c r="E10" s="21"/>
      <c r="F10" s="21"/>
      <c r="G10" s="214">
        <f t="shared" ref="G10:G25" si="4">E10+F10</f>
        <v>0</v>
      </c>
      <c r="H10" s="15"/>
      <c r="I10" s="15" t="str">
        <f t="shared" si="3"/>
        <v/>
      </c>
      <c r="J10" s="21"/>
      <c r="L10" s="22"/>
      <c r="M10" s="22"/>
      <c r="N10" s="22"/>
      <c r="O10" s="22"/>
      <c r="P10" s="22"/>
      <c r="Q10" s="22"/>
      <c r="R10" s="22"/>
      <c r="S10" s="22"/>
      <c r="T10" s="28"/>
      <c r="U10" s="27"/>
      <c r="V10" s="22"/>
      <c r="W10" s="27"/>
      <c r="X10" s="27"/>
      <c r="Y10" s="27"/>
      <c r="Z10" s="27"/>
      <c r="AA10" s="27"/>
      <c r="AB10" s="27"/>
      <c r="AC10" s="27"/>
      <c r="AD10" s="27"/>
      <c r="AE10" s="27"/>
      <c r="AF10" s="27"/>
      <c r="AG10" s="27"/>
      <c r="AH10" s="27"/>
      <c r="AI10" s="27"/>
      <c r="AJ10" s="27"/>
      <c r="AK10" s="30" t="str">
        <f t="shared" si="1"/>
        <v/>
      </c>
      <c r="AL10" s="27"/>
      <c r="AM10" s="27"/>
      <c r="AN10" s="27"/>
    </row>
    <row r="11" spans="1:40" ht="15.75" customHeight="1">
      <c r="A11" s="47" t="str">
        <f t="shared" si="2"/>
        <v/>
      </c>
      <c r="B11" s="12"/>
      <c r="C11" s="8"/>
      <c r="D11" s="21"/>
      <c r="E11" s="21"/>
      <c r="F11" s="21"/>
      <c r="G11" s="214">
        <f t="shared" si="4"/>
        <v>0</v>
      </c>
      <c r="H11" s="15"/>
      <c r="I11" s="15" t="str">
        <f t="shared" si="3"/>
        <v/>
      </c>
      <c r="J11" s="21"/>
      <c r="L11" s="22"/>
      <c r="M11" s="22"/>
      <c r="N11" s="22"/>
      <c r="O11" s="22"/>
      <c r="P11" s="22"/>
      <c r="Q11" s="22"/>
      <c r="R11" s="22"/>
      <c r="S11" s="22"/>
      <c r="T11" s="28"/>
      <c r="U11" s="27"/>
      <c r="V11" s="22"/>
      <c r="W11" s="27"/>
      <c r="X11" s="27"/>
      <c r="Y11" s="27"/>
      <c r="Z11" s="27"/>
      <c r="AA11" s="27"/>
      <c r="AB11" s="27"/>
      <c r="AC11" s="27"/>
      <c r="AD11" s="27"/>
      <c r="AE11" s="27"/>
      <c r="AF11" s="27"/>
      <c r="AG11" s="27"/>
      <c r="AH11" s="27"/>
      <c r="AI11" s="27"/>
      <c r="AJ11" s="27"/>
      <c r="AK11" s="30" t="str">
        <f t="shared" si="1"/>
        <v/>
      </c>
      <c r="AL11" s="27"/>
      <c r="AM11" s="27"/>
      <c r="AN11" s="27"/>
    </row>
    <row r="12" spans="1:40" ht="15.75" customHeight="1">
      <c r="A12" s="47" t="str">
        <f t="shared" si="2"/>
        <v/>
      </c>
      <c r="B12" s="12"/>
      <c r="C12" s="8"/>
      <c r="D12" s="21"/>
      <c r="E12" s="21"/>
      <c r="F12" s="21"/>
      <c r="G12" s="214">
        <f t="shared" si="4"/>
        <v>0</v>
      </c>
      <c r="H12" s="15"/>
      <c r="I12" s="15" t="str">
        <f t="shared" si="3"/>
        <v/>
      </c>
      <c r="J12" s="21"/>
      <c r="L12" s="22"/>
      <c r="M12" s="22"/>
      <c r="N12" s="22"/>
      <c r="O12" s="22"/>
      <c r="P12" s="22"/>
      <c r="Q12" s="22"/>
      <c r="R12" s="22"/>
      <c r="S12" s="22"/>
      <c r="T12" s="28"/>
      <c r="U12" s="27"/>
      <c r="V12" s="22"/>
      <c r="W12" s="27"/>
      <c r="X12" s="27"/>
      <c r="Y12" s="27"/>
      <c r="Z12" s="27"/>
      <c r="AA12" s="27"/>
      <c r="AB12" s="27"/>
      <c r="AC12" s="27"/>
      <c r="AD12" s="27"/>
      <c r="AE12" s="27"/>
      <c r="AF12" s="27"/>
      <c r="AG12" s="27"/>
      <c r="AH12" s="27"/>
      <c r="AI12" s="27"/>
      <c r="AJ12" s="27"/>
      <c r="AK12" s="30" t="str">
        <f t="shared" si="1"/>
        <v/>
      </c>
      <c r="AL12" s="27"/>
      <c r="AM12" s="27"/>
      <c r="AN12" s="27"/>
    </row>
    <row r="13" spans="1:40" ht="15.75" customHeight="1">
      <c r="A13" s="47" t="str">
        <f t="shared" si="2"/>
        <v/>
      </c>
      <c r="B13" s="12"/>
      <c r="C13" s="8"/>
      <c r="D13" s="21"/>
      <c r="E13" s="21"/>
      <c r="F13" s="21"/>
      <c r="G13" s="214">
        <f t="shared" si="4"/>
        <v>0</v>
      </c>
      <c r="H13" s="15"/>
      <c r="I13" s="15" t="str">
        <f t="shared" si="3"/>
        <v/>
      </c>
      <c r="J13" s="21"/>
      <c r="L13" s="22"/>
      <c r="M13" s="22"/>
      <c r="N13" s="22"/>
      <c r="O13" s="22"/>
      <c r="P13" s="22"/>
      <c r="Q13" s="22"/>
      <c r="R13" s="22"/>
      <c r="S13" s="22"/>
      <c r="T13" s="28"/>
      <c r="U13" s="27"/>
      <c r="V13" s="22"/>
      <c r="W13" s="27"/>
      <c r="X13" s="27"/>
      <c r="Y13" s="27"/>
      <c r="Z13" s="27"/>
      <c r="AA13" s="27"/>
      <c r="AB13" s="27"/>
      <c r="AC13" s="27"/>
      <c r="AD13" s="27"/>
      <c r="AE13" s="27"/>
      <c r="AF13" s="27"/>
      <c r="AG13" s="27"/>
      <c r="AH13" s="27"/>
      <c r="AI13" s="27"/>
      <c r="AJ13" s="27"/>
      <c r="AK13" s="30" t="str">
        <f t="shared" si="1"/>
        <v/>
      </c>
      <c r="AL13" s="27"/>
      <c r="AM13" s="27"/>
      <c r="AN13" s="27"/>
    </row>
    <row r="14" spans="1:40" ht="15.75" customHeight="1">
      <c r="A14" s="47" t="str">
        <f t="shared" si="2"/>
        <v/>
      </c>
      <c r="B14" s="12"/>
      <c r="C14" s="8"/>
      <c r="D14" s="21"/>
      <c r="E14" s="21"/>
      <c r="F14" s="21"/>
      <c r="G14" s="214">
        <f t="shared" si="4"/>
        <v>0</v>
      </c>
      <c r="H14" s="15"/>
      <c r="I14" s="15" t="str">
        <f t="shared" si="3"/>
        <v/>
      </c>
      <c r="J14" s="21"/>
      <c r="L14" s="22"/>
      <c r="M14" s="22"/>
      <c r="N14" s="22"/>
      <c r="O14" s="22"/>
      <c r="P14" s="22"/>
      <c r="Q14" s="22"/>
      <c r="R14" s="22"/>
      <c r="S14" s="22"/>
      <c r="T14" s="28"/>
      <c r="U14" s="27"/>
      <c r="V14" s="22"/>
      <c r="W14" s="27"/>
      <c r="X14" s="27"/>
      <c r="Y14" s="27"/>
      <c r="Z14" s="27"/>
      <c r="AA14" s="27"/>
      <c r="AB14" s="27"/>
      <c r="AC14" s="27"/>
      <c r="AD14" s="27"/>
      <c r="AE14" s="27"/>
      <c r="AF14" s="27"/>
      <c r="AG14" s="27"/>
      <c r="AH14" s="27"/>
      <c r="AI14" s="27"/>
      <c r="AJ14" s="27"/>
      <c r="AK14" s="30" t="str">
        <f t="shared" si="1"/>
        <v/>
      </c>
      <c r="AL14" s="27"/>
      <c r="AM14" s="27"/>
      <c r="AN14" s="27"/>
    </row>
    <row r="15" spans="1:40" ht="15.75" customHeight="1">
      <c r="A15" s="47"/>
      <c r="B15" s="12"/>
      <c r="C15" s="8"/>
      <c r="D15" s="21"/>
      <c r="E15" s="21"/>
      <c r="F15" s="21"/>
      <c r="G15" s="214">
        <f t="shared" ref="G15:G16" si="5">E15+F15</f>
        <v>0</v>
      </c>
      <c r="H15" s="15"/>
      <c r="I15" s="15" t="str">
        <f t="shared" ref="I15:I16" si="6">IF(G15=0,"",(H15-G15)/G15*100)</f>
        <v/>
      </c>
      <c r="J15" s="21"/>
      <c r="L15" s="22"/>
      <c r="M15" s="22"/>
      <c r="N15" s="22"/>
      <c r="O15" s="22"/>
      <c r="P15" s="22"/>
      <c r="Q15" s="22"/>
      <c r="R15" s="22"/>
      <c r="S15" s="22"/>
      <c r="T15" s="28"/>
      <c r="U15" s="27"/>
      <c r="V15" s="22"/>
      <c r="W15" s="27"/>
      <c r="X15" s="27"/>
      <c r="Y15" s="27"/>
      <c r="Z15" s="27"/>
      <c r="AA15" s="27"/>
      <c r="AB15" s="27"/>
      <c r="AC15" s="27"/>
      <c r="AD15" s="27"/>
      <c r="AE15" s="27"/>
      <c r="AF15" s="27"/>
      <c r="AG15" s="27"/>
      <c r="AH15" s="27"/>
      <c r="AI15" s="27"/>
      <c r="AJ15" s="27"/>
      <c r="AK15" s="30"/>
      <c r="AL15" s="27"/>
      <c r="AM15" s="27"/>
      <c r="AN15" s="27"/>
    </row>
    <row r="16" spans="1:40" ht="15.75" customHeight="1">
      <c r="A16" s="47"/>
      <c r="B16" s="12"/>
      <c r="C16" s="8"/>
      <c r="D16" s="21"/>
      <c r="E16" s="21"/>
      <c r="F16" s="21"/>
      <c r="G16" s="214">
        <f t="shared" si="5"/>
        <v>0</v>
      </c>
      <c r="H16" s="15"/>
      <c r="I16" s="15" t="str">
        <f t="shared" si="6"/>
        <v/>
      </c>
      <c r="J16" s="21"/>
      <c r="L16" s="22"/>
      <c r="M16" s="22"/>
      <c r="N16" s="22"/>
      <c r="O16" s="22"/>
      <c r="P16" s="22"/>
      <c r="Q16" s="22"/>
      <c r="R16" s="22"/>
      <c r="S16" s="22"/>
      <c r="T16" s="28"/>
      <c r="U16" s="27"/>
      <c r="V16" s="22"/>
      <c r="W16" s="27"/>
      <c r="X16" s="27"/>
      <c r="Y16" s="27"/>
      <c r="Z16" s="27"/>
      <c r="AA16" s="27"/>
      <c r="AB16" s="27"/>
      <c r="AC16" s="27"/>
      <c r="AD16" s="27"/>
      <c r="AE16" s="27"/>
      <c r="AF16" s="27"/>
      <c r="AG16" s="27"/>
      <c r="AH16" s="27"/>
      <c r="AI16" s="27"/>
      <c r="AJ16" s="27"/>
      <c r="AK16" s="30"/>
      <c r="AL16" s="27"/>
      <c r="AM16" s="27"/>
      <c r="AN16" s="27"/>
    </row>
    <row r="17" spans="1:40" ht="15.75" customHeight="1">
      <c r="A17" s="47" t="str">
        <f t="shared" si="2"/>
        <v/>
      </c>
      <c r="B17" s="12"/>
      <c r="C17" s="8"/>
      <c r="D17" s="21"/>
      <c r="E17" s="21"/>
      <c r="F17" s="21"/>
      <c r="G17" s="214">
        <f t="shared" si="4"/>
        <v>0</v>
      </c>
      <c r="H17" s="15"/>
      <c r="I17" s="15" t="str">
        <f t="shared" si="3"/>
        <v/>
      </c>
      <c r="J17" s="21"/>
      <c r="L17" s="22"/>
      <c r="M17" s="22"/>
      <c r="N17" s="22"/>
      <c r="O17" s="22"/>
      <c r="P17" s="22"/>
      <c r="Q17" s="22"/>
      <c r="R17" s="22"/>
      <c r="S17" s="22"/>
      <c r="T17" s="28"/>
      <c r="U17" s="27"/>
      <c r="V17" s="22"/>
      <c r="W17" s="27"/>
      <c r="X17" s="27"/>
      <c r="Y17" s="27"/>
      <c r="Z17" s="27"/>
      <c r="AA17" s="27"/>
      <c r="AB17" s="27"/>
      <c r="AC17" s="27"/>
      <c r="AD17" s="27"/>
      <c r="AE17" s="27"/>
      <c r="AF17" s="27"/>
      <c r="AG17" s="27"/>
      <c r="AH17" s="27"/>
      <c r="AI17" s="27"/>
      <c r="AJ17" s="27"/>
      <c r="AK17" s="30" t="str">
        <f t="shared" si="1"/>
        <v/>
      </c>
      <c r="AL17" s="27"/>
      <c r="AM17" s="27"/>
      <c r="AN17" s="27"/>
    </row>
    <row r="18" spans="1:40" ht="15.75" customHeight="1">
      <c r="A18" s="47" t="str">
        <f t="shared" si="2"/>
        <v/>
      </c>
      <c r="B18" s="12"/>
      <c r="C18" s="8"/>
      <c r="D18" s="21"/>
      <c r="E18" s="21"/>
      <c r="F18" s="21"/>
      <c r="G18" s="214">
        <f t="shared" si="4"/>
        <v>0</v>
      </c>
      <c r="H18" s="15"/>
      <c r="I18" s="15" t="str">
        <f t="shared" si="3"/>
        <v/>
      </c>
      <c r="J18" s="21"/>
      <c r="L18" s="22"/>
      <c r="M18" s="22"/>
      <c r="N18" s="22"/>
      <c r="O18" s="22"/>
      <c r="P18" s="22"/>
      <c r="Q18" s="22"/>
      <c r="R18" s="22"/>
      <c r="S18" s="22"/>
      <c r="T18" s="28"/>
      <c r="U18" s="27"/>
      <c r="V18" s="22"/>
      <c r="W18" s="27"/>
      <c r="X18" s="27"/>
      <c r="Y18" s="27"/>
      <c r="Z18" s="27"/>
      <c r="AA18" s="27"/>
      <c r="AB18" s="27"/>
      <c r="AC18" s="27"/>
      <c r="AD18" s="27"/>
      <c r="AE18" s="27"/>
      <c r="AF18" s="27"/>
      <c r="AG18" s="27"/>
      <c r="AH18" s="27"/>
      <c r="AI18" s="27"/>
      <c r="AJ18" s="27"/>
      <c r="AK18" s="30" t="str">
        <f t="shared" si="1"/>
        <v/>
      </c>
      <c r="AL18" s="27"/>
      <c r="AM18" s="27"/>
      <c r="AN18" s="27"/>
    </row>
    <row r="19" spans="1:40" ht="15.75" customHeight="1">
      <c r="A19" s="47" t="str">
        <f t="shared" si="2"/>
        <v/>
      </c>
      <c r="B19" s="12"/>
      <c r="C19" s="8"/>
      <c r="D19" s="21"/>
      <c r="E19" s="21"/>
      <c r="F19" s="21"/>
      <c r="G19" s="214">
        <f t="shared" si="4"/>
        <v>0</v>
      </c>
      <c r="H19" s="15"/>
      <c r="I19" s="15" t="str">
        <f t="shared" si="3"/>
        <v/>
      </c>
      <c r="J19" s="21"/>
      <c r="L19" s="22"/>
      <c r="M19" s="22"/>
      <c r="N19" s="22"/>
      <c r="O19" s="22"/>
      <c r="P19" s="22"/>
      <c r="Q19" s="22"/>
      <c r="R19" s="22"/>
      <c r="S19" s="22"/>
      <c r="T19" s="28"/>
      <c r="U19" s="27"/>
      <c r="V19" s="22"/>
      <c r="W19" s="27"/>
      <c r="X19" s="27"/>
      <c r="Y19" s="27"/>
      <c r="Z19" s="27"/>
      <c r="AA19" s="27"/>
      <c r="AB19" s="27"/>
      <c r="AC19" s="27"/>
      <c r="AD19" s="27"/>
      <c r="AE19" s="27"/>
      <c r="AF19" s="27"/>
      <c r="AG19" s="27"/>
      <c r="AH19" s="27"/>
      <c r="AI19" s="27"/>
      <c r="AJ19" s="27"/>
      <c r="AK19" s="30" t="str">
        <f t="shared" si="1"/>
        <v/>
      </c>
      <c r="AL19" s="27"/>
      <c r="AM19" s="27"/>
      <c r="AN19" s="27"/>
    </row>
    <row r="20" spans="1:40" ht="15.75" customHeight="1">
      <c r="A20" s="47" t="str">
        <f t="shared" si="2"/>
        <v/>
      </c>
      <c r="B20" s="12"/>
      <c r="C20" s="8"/>
      <c r="D20" s="21"/>
      <c r="E20" s="21"/>
      <c r="F20" s="21"/>
      <c r="G20" s="214">
        <f t="shared" si="4"/>
        <v>0</v>
      </c>
      <c r="H20" s="15"/>
      <c r="I20" s="15" t="str">
        <f t="shared" si="3"/>
        <v/>
      </c>
      <c r="J20" s="21"/>
      <c r="L20" s="22"/>
      <c r="M20" s="22"/>
      <c r="N20" s="22"/>
      <c r="O20" s="22"/>
      <c r="P20" s="22"/>
      <c r="Q20" s="22"/>
      <c r="R20" s="22"/>
      <c r="S20" s="22"/>
      <c r="T20" s="28"/>
      <c r="U20" s="27"/>
      <c r="V20" s="22"/>
      <c r="W20" s="27"/>
      <c r="X20" s="27"/>
      <c r="Y20" s="27"/>
      <c r="Z20" s="27"/>
      <c r="AA20" s="27"/>
      <c r="AB20" s="27"/>
      <c r="AC20" s="27"/>
      <c r="AD20" s="27"/>
      <c r="AE20" s="27"/>
      <c r="AF20" s="27"/>
      <c r="AG20" s="27"/>
      <c r="AH20" s="27"/>
      <c r="AI20" s="27"/>
      <c r="AJ20" s="27"/>
      <c r="AK20" s="30" t="str">
        <f t="shared" si="1"/>
        <v/>
      </c>
      <c r="AL20" s="27"/>
      <c r="AM20" s="27"/>
      <c r="AN20" s="27"/>
    </row>
    <row r="21" spans="1:40" ht="15.75" customHeight="1">
      <c r="A21" s="47" t="str">
        <f t="shared" si="2"/>
        <v/>
      </c>
      <c r="B21" s="12"/>
      <c r="C21" s="8"/>
      <c r="D21" s="21"/>
      <c r="E21" s="21"/>
      <c r="F21" s="21"/>
      <c r="G21" s="214">
        <f t="shared" si="4"/>
        <v>0</v>
      </c>
      <c r="H21" s="15"/>
      <c r="I21" s="15" t="str">
        <f t="shared" si="3"/>
        <v/>
      </c>
      <c r="J21" s="21"/>
      <c r="L21" s="22"/>
      <c r="M21" s="22"/>
      <c r="N21" s="22"/>
      <c r="O21" s="22"/>
      <c r="P21" s="22"/>
      <c r="Q21" s="22"/>
      <c r="R21" s="22"/>
      <c r="S21" s="22"/>
      <c r="T21" s="28"/>
      <c r="U21" s="27"/>
      <c r="V21" s="22"/>
      <c r="W21" s="27"/>
      <c r="X21" s="27"/>
      <c r="Y21" s="27"/>
      <c r="Z21" s="27"/>
      <c r="AA21" s="27"/>
      <c r="AB21" s="27"/>
      <c r="AC21" s="27"/>
      <c r="AD21" s="27"/>
      <c r="AE21" s="27"/>
      <c r="AF21" s="27"/>
      <c r="AG21" s="27"/>
      <c r="AH21" s="27"/>
      <c r="AI21" s="27"/>
      <c r="AJ21" s="27"/>
      <c r="AK21" s="30" t="str">
        <f t="shared" si="1"/>
        <v/>
      </c>
      <c r="AL21" s="27"/>
      <c r="AM21" s="27"/>
      <c r="AN21" s="27"/>
    </row>
    <row r="22" spans="1:40" ht="15.75" customHeight="1">
      <c r="A22" s="47" t="str">
        <f t="shared" si="2"/>
        <v/>
      </c>
      <c r="B22" s="12"/>
      <c r="C22" s="8"/>
      <c r="D22" s="21"/>
      <c r="E22" s="21"/>
      <c r="F22" s="21"/>
      <c r="G22" s="214">
        <f t="shared" si="4"/>
        <v>0</v>
      </c>
      <c r="H22" s="15"/>
      <c r="I22" s="15" t="str">
        <f t="shared" si="3"/>
        <v/>
      </c>
      <c r="J22" s="21"/>
      <c r="L22" s="22"/>
      <c r="M22" s="22"/>
      <c r="N22" s="22"/>
      <c r="O22" s="22"/>
      <c r="P22" s="22"/>
      <c r="Q22" s="22"/>
      <c r="R22" s="22"/>
      <c r="S22" s="22"/>
      <c r="T22" s="28"/>
      <c r="U22" s="27"/>
      <c r="V22" s="22"/>
      <c r="W22" s="27"/>
      <c r="X22" s="27"/>
      <c r="Y22" s="27"/>
      <c r="Z22" s="27"/>
      <c r="AA22" s="27"/>
      <c r="AB22" s="27"/>
      <c r="AC22" s="27"/>
      <c r="AD22" s="27"/>
      <c r="AE22" s="27"/>
      <c r="AF22" s="27"/>
      <c r="AG22" s="27"/>
      <c r="AH22" s="27"/>
      <c r="AI22" s="27"/>
      <c r="AJ22" s="27"/>
      <c r="AK22" s="30" t="str">
        <f t="shared" si="1"/>
        <v/>
      </c>
      <c r="AL22" s="27"/>
      <c r="AM22" s="27"/>
      <c r="AN22" s="27"/>
    </row>
    <row r="23" spans="1:40" ht="15.75" customHeight="1">
      <c r="A23" s="47" t="str">
        <f t="shared" si="2"/>
        <v/>
      </c>
      <c r="B23" s="12"/>
      <c r="C23" s="8"/>
      <c r="D23" s="21"/>
      <c r="E23" s="21"/>
      <c r="F23" s="21"/>
      <c r="G23" s="214">
        <f t="shared" si="4"/>
        <v>0</v>
      </c>
      <c r="H23" s="15"/>
      <c r="I23" s="15" t="str">
        <f t="shared" ref="I23:I24" si="7">IF(G23=0,"",(H23-G23)/G23*100)</f>
        <v/>
      </c>
      <c r="J23" s="21"/>
      <c r="L23" s="22"/>
      <c r="M23" s="22"/>
      <c r="N23" s="22"/>
      <c r="O23" s="22"/>
      <c r="P23" s="22"/>
      <c r="Q23" s="22"/>
      <c r="R23" s="22"/>
      <c r="S23" s="22"/>
      <c r="T23" s="28"/>
      <c r="U23" s="27"/>
      <c r="V23" s="22"/>
      <c r="W23" s="27"/>
      <c r="X23" s="27"/>
      <c r="Y23" s="27"/>
      <c r="Z23" s="27"/>
      <c r="AA23" s="27"/>
      <c r="AB23" s="27"/>
      <c r="AC23" s="27"/>
      <c r="AD23" s="27"/>
      <c r="AE23" s="27"/>
      <c r="AF23" s="27"/>
      <c r="AG23" s="27"/>
      <c r="AH23" s="27"/>
      <c r="AI23" s="27"/>
      <c r="AJ23" s="27"/>
      <c r="AK23" s="30" t="str">
        <f t="shared" si="1"/>
        <v/>
      </c>
      <c r="AL23" s="27"/>
      <c r="AM23" s="27"/>
      <c r="AN23" s="27"/>
    </row>
    <row r="24" spans="1:40" ht="15.75" customHeight="1">
      <c r="A24" s="47" t="str">
        <f t="shared" si="2"/>
        <v/>
      </c>
      <c r="B24" s="12"/>
      <c r="C24" s="8"/>
      <c r="D24" s="21"/>
      <c r="E24" s="21"/>
      <c r="F24" s="21"/>
      <c r="G24" s="214">
        <f t="shared" si="4"/>
        <v>0</v>
      </c>
      <c r="H24" s="15"/>
      <c r="I24" s="15" t="str">
        <f t="shared" si="7"/>
        <v/>
      </c>
      <c r="J24" s="21"/>
      <c r="L24" s="22"/>
      <c r="M24" s="22"/>
      <c r="N24" s="22"/>
      <c r="O24" s="22"/>
      <c r="P24" s="22"/>
      <c r="Q24" s="22"/>
      <c r="R24" s="22"/>
      <c r="S24" s="22"/>
      <c r="T24" s="28"/>
      <c r="U24" s="27"/>
      <c r="V24" s="22"/>
      <c r="W24" s="27"/>
      <c r="X24" s="27"/>
      <c r="Y24" s="27"/>
      <c r="Z24" s="27"/>
      <c r="AA24" s="27"/>
      <c r="AB24" s="27"/>
      <c r="AC24" s="27"/>
      <c r="AD24" s="27"/>
      <c r="AE24" s="27"/>
      <c r="AF24" s="27"/>
      <c r="AG24" s="27"/>
      <c r="AH24" s="27"/>
      <c r="AI24" s="27"/>
      <c r="AJ24" s="27"/>
      <c r="AK24" s="30" t="str">
        <f t="shared" si="1"/>
        <v/>
      </c>
      <c r="AL24" s="27"/>
      <c r="AM24" s="27"/>
      <c r="AN24" s="27"/>
    </row>
    <row r="25" spans="1:40" ht="15.75" customHeight="1">
      <c r="A25" s="47" t="str">
        <f t="shared" si="2"/>
        <v/>
      </c>
      <c r="B25" s="12"/>
      <c r="C25" s="8"/>
      <c r="D25" s="21"/>
      <c r="E25" s="21"/>
      <c r="F25" s="21"/>
      <c r="G25" s="214">
        <f t="shared" si="4"/>
        <v>0</v>
      </c>
      <c r="H25" s="15"/>
      <c r="I25" s="15" t="str">
        <f t="shared" si="3"/>
        <v/>
      </c>
      <c r="J25" s="21"/>
      <c r="L25" s="22"/>
      <c r="M25" s="22"/>
      <c r="N25" s="22"/>
      <c r="O25" s="22"/>
      <c r="P25" s="22"/>
      <c r="Q25" s="22"/>
      <c r="R25" s="22"/>
      <c r="S25" s="22"/>
      <c r="T25" s="28"/>
      <c r="U25" s="27"/>
      <c r="V25" s="22"/>
      <c r="W25" s="27"/>
      <c r="X25" s="27"/>
      <c r="Y25" s="27"/>
      <c r="Z25" s="27"/>
      <c r="AA25" s="27"/>
      <c r="AB25" s="27"/>
      <c r="AC25" s="27"/>
      <c r="AD25" s="27"/>
      <c r="AE25" s="27"/>
      <c r="AF25" s="27"/>
      <c r="AG25" s="27"/>
      <c r="AH25" s="27"/>
      <c r="AI25" s="27"/>
      <c r="AJ25" s="27"/>
      <c r="AK25" s="30" t="str">
        <f t="shared" si="1"/>
        <v/>
      </c>
      <c r="AL25" s="27"/>
      <c r="AM25" s="27"/>
      <c r="AN25" s="27"/>
    </row>
    <row r="26" spans="1:40" ht="15.75" customHeight="1">
      <c r="A26" s="526" t="s">
        <v>740</v>
      </c>
      <c r="B26" s="527"/>
      <c r="C26" s="8"/>
      <c r="D26" s="21"/>
      <c r="E26" s="15">
        <f>SUM(E7:E25)</f>
        <v>0</v>
      </c>
      <c r="F26" s="15">
        <f>SUM(F7:F25)</f>
        <v>0</v>
      </c>
      <c r="G26" s="15">
        <f>SUM(G7:G25)</f>
        <v>0</v>
      </c>
      <c r="H26" s="15">
        <f>SUM(H7:H25)</f>
        <v>0</v>
      </c>
      <c r="I26" s="15" t="str">
        <f t="shared" si="3"/>
        <v/>
      </c>
      <c r="J26" s="21"/>
      <c r="L26" s="22"/>
      <c r="M26" s="22"/>
      <c r="N26" s="22"/>
      <c r="O26" s="22"/>
      <c r="P26" s="22"/>
      <c r="Q26" s="22"/>
      <c r="R26" s="22"/>
      <c r="S26" s="22"/>
      <c r="T26" s="28"/>
      <c r="U26" s="27"/>
      <c r="V26" s="22"/>
      <c r="W26" s="27"/>
      <c r="X26" s="27"/>
      <c r="Y26" s="27"/>
      <c r="Z26" s="27"/>
      <c r="AA26" s="27"/>
      <c r="AB26" s="27"/>
      <c r="AC26" s="27"/>
      <c r="AD26" s="27"/>
      <c r="AE26" s="27"/>
      <c r="AF26" s="27"/>
      <c r="AG26" s="27"/>
      <c r="AH26" s="27"/>
      <c r="AI26" s="27"/>
      <c r="AJ26" s="27"/>
      <c r="AK26" s="30" t="str">
        <f t="shared" si="1"/>
        <v/>
      </c>
      <c r="AL26" s="27"/>
      <c r="AM26" s="27"/>
      <c r="AN26" s="27"/>
    </row>
    <row r="27" spans="1:40" ht="15.75" customHeight="1">
      <c r="A27" s="3" t="str">
        <f>基本信息输入表!$K$6&amp;"填表人："&amp;基本信息输入表!$M$23</f>
        <v>被评估单位填表人：徐刚、杨灵芝</v>
      </c>
      <c r="H27" s="3" t="str">
        <f>"评估人员："&amp;基本信息输入表!$Q$23</f>
        <v>评估人员：雍国锋、路育</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1:40" ht="15.75" customHeight="1">
      <c r="A28" s="3" t="str">
        <f>"填表日期："&amp;YEAR(基本信息输入表!$O$23)&amp;"年"&amp;MONTH(基本信息输入表!$O$23)&amp;"月"&amp;DAY(基本信息输入表!$O$23)&amp;"日"</f>
        <v>填表日期：2023年2月1日</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15.75" customHeight="1">
      <c r="K29" s="23" t="s">
        <v>461</v>
      </c>
    </row>
  </sheetData>
  <mergeCells count="26">
    <mergeCell ref="P5:P6"/>
    <mergeCell ref="Q5:Q6"/>
    <mergeCell ref="X5:X6"/>
    <mergeCell ref="Y5:Y6"/>
    <mergeCell ref="Z5:Z6"/>
    <mergeCell ref="A26:B26"/>
    <mergeCell ref="L5:L6"/>
    <mergeCell ref="M5:M6"/>
    <mergeCell ref="N5:N6"/>
    <mergeCell ref="O5:O6"/>
    <mergeCell ref="AK4:AN4"/>
    <mergeCell ref="R5:U5"/>
    <mergeCell ref="V5:W5"/>
    <mergeCell ref="AA5:AB5"/>
    <mergeCell ref="AC5:AH5"/>
    <mergeCell ref="AI5:AI6"/>
    <mergeCell ref="AJ5:AJ6"/>
    <mergeCell ref="AK5:AK6"/>
    <mergeCell ref="AL5:AL6"/>
    <mergeCell ref="AM5:AM6"/>
    <mergeCell ref="AN5:AN6"/>
    <mergeCell ref="A2:J2"/>
    <mergeCell ref="A3:J3"/>
    <mergeCell ref="L4:Q4"/>
    <mergeCell ref="R4:Y4"/>
    <mergeCell ref="Z4:AJ4"/>
  </mergeCells>
  <phoneticPr fontId="13" type="noConversion"/>
  <dataValidations count="1">
    <dataValidation type="list" allowBlank="1" showInputMessage="1" showErrorMessage="1" sqref="L7:O26" xr:uid="{00000000-0002-0000-1500-000001000000}">
      <formula1>$A$108:$A$109</formula1>
    </dataValidation>
  </dataValidations>
  <hyperlinks>
    <hyperlink ref="A1" location="索引目录!A1" display="返回索引目录" xr:uid="{00000000-0004-0000-15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基本信息输入表!$A$121:$A$123</xm:f>
          </x14:formula1>
          <xm:sqref>V7:V26</xm:sqref>
        </x14:dataValidation>
        <x14:dataValidation type="list" allowBlank="1" showInputMessage="1" showErrorMessage="1" xr:uid="{00000000-0002-0000-1500-000002000000}">
          <x14:formula1>
            <xm:f>基本信息输入表!$A$109:$A$110</xm:f>
          </x14:formula1>
          <xm:sqref>R7:S26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BE34"/>
  <sheetViews>
    <sheetView showGridLines="0" topLeftCell="A12" workbookViewId="0">
      <selection activeCell="F8" sqref="F8"/>
    </sheetView>
  </sheetViews>
  <sheetFormatPr defaultColWidth="9" defaultRowHeight="15.75" customHeight="1" outlineLevelCol="2"/>
  <cols>
    <col min="1" max="1" width="5.25" style="3" customWidth="1"/>
    <col min="2" max="2" width="25.25" style="3" customWidth="1"/>
    <col min="3" max="3" width="10.25" style="3" customWidth="1"/>
    <col min="4" max="4" width="7.75" style="3" customWidth="1"/>
    <col min="5" max="5" width="9.5" style="3" customWidth="1"/>
    <col min="6" max="6" width="8.5" style="168" customWidth="1"/>
    <col min="7" max="7" width="8.25" style="3" customWidth="1"/>
    <col min="8" max="8" width="11.25" style="3" hidden="1" customWidth="1" outlineLevel="1"/>
    <col min="9" max="19" width="10.25" style="3" hidden="1" customWidth="1" outlineLevel="1"/>
    <col min="20" max="20" width="13.58203125" style="3" customWidth="1" collapsed="1"/>
    <col min="21" max="21" width="10.25" style="3" customWidth="1"/>
    <col min="22" max="22" width="13.58203125" style="3" customWidth="1"/>
    <col min="23" max="23" width="10.25" style="3" customWidth="1"/>
    <col min="24" max="24" width="12.25" style="3" customWidth="1"/>
    <col min="25" max="25" width="9" style="3"/>
    <col min="26" max="31" width="5.58203125" style="4" customWidth="1" outlineLevel="1"/>
    <col min="32" max="32" width="14.75" style="4" customWidth="1" outlineLevel="1"/>
    <col min="33" max="33" width="13.58203125" style="4" customWidth="1"/>
    <col min="34" max="36" width="5.58203125" style="4" customWidth="1" outlineLevel="1"/>
    <col min="37" max="37" width="7.25" style="4" customWidth="1" outlineLevel="1"/>
    <col min="38" max="38" width="5.58203125" style="4" customWidth="1" outlineLevel="1"/>
    <col min="39" max="40" width="8.58203125" style="4" customWidth="1" outlineLevel="1"/>
    <col min="41" max="41" width="14.58203125" style="4" customWidth="1" outlineLevel="1"/>
    <col min="42" max="42" width="13.58203125" style="4" customWidth="1"/>
    <col min="43" max="44" width="8.58203125" style="4" customWidth="1" outlineLevel="2"/>
    <col min="45" max="45" width="11.25" style="4" customWidth="1" outlineLevel="2"/>
    <col min="46" max="46" width="14.5" style="4" customWidth="1" outlineLevel="2"/>
    <col min="47" max="51" width="8.58203125" style="4" customWidth="1" outlineLevel="2"/>
    <col min="52" max="52" width="8.58203125" style="4" customWidth="1" outlineLevel="1"/>
    <col min="53" max="53" width="13.75" style="4" customWidth="1"/>
    <col min="54" max="56" width="13.58203125" style="4" customWidth="1" outlineLevel="1"/>
    <col min="57" max="57" width="13.58203125" style="4" customWidth="1"/>
    <col min="58" max="16384" width="9" style="3"/>
  </cols>
  <sheetData>
    <row r="1" spans="1:57" ht="15.75" customHeight="1">
      <c r="A1" s="5" t="s">
        <v>430</v>
      </c>
    </row>
    <row r="2" spans="1:57" s="1" customFormat="1" ht="30" customHeight="1">
      <c r="A2" s="519" t="s">
        <v>744</v>
      </c>
      <c r="B2" s="519"/>
      <c r="C2" s="519"/>
      <c r="D2" s="519"/>
      <c r="E2" s="519"/>
      <c r="F2" s="519"/>
      <c r="G2" s="519"/>
      <c r="H2" s="519"/>
      <c r="I2" s="519"/>
      <c r="J2" s="519"/>
      <c r="K2" s="519"/>
      <c r="L2" s="519"/>
      <c r="M2" s="519"/>
      <c r="N2" s="519"/>
      <c r="O2" s="519"/>
      <c r="P2" s="519"/>
      <c r="Q2" s="519"/>
      <c r="R2" s="519"/>
      <c r="S2" s="519"/>
      <c r="T2" s="519"/>
      <c r="U2" s="519"/>
      <c r="V2" s="519"/>
      <c r="W2" s="519"/>
      <c r="X2" s="519"/>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row>
    <row r="4" spans="1:57" ht="14.15" customHeight="1">
      <c r="A4" s="2"/>
      <c r="B4" s="2"/>
      <c r="C4" s="2"/>
      <c r="D4" s="2"/>
      <c r="E4" s="2"/>
      <c r="F4" s="2"/>
      <c r="G4" s="2"/>
      <c r="H4" s="2"/>
      <c r="I4" s="2"/>
      <c r="J4" s="2"/>
      <c r="K4" s="2"/>
      <c r="L4" s="2"/>
      <c r="M4" s="2"/>
      <c r="N4" s="2"/>
      <c r="O4" s="2"/>
      <c r="P4" s="2"/>
      <c r="Q4" s="2"/>
      <c r="R4" s="2"/>
      <c r="S4" s="2"/>
      <c r="T4" s="2"/>
      <c r="U4" s="2"/>
      <c r="V4" s="2"/>
      <c r="W4" s="2"/>
      <c r="X4" s="18" t="s">
        <v>745</v>
      </c>
    </row>
    <row r="5" spans="1:57" ht="15.75" customHeight="1">
      <c r="A5" s="3" t="str">
        <f>基本信息输入表!K6&amp;"："&amp;基本信息输入表!M6</f>
        <v>被评估单位：贵州华能焦化制气股份有限公司</v>
      </c>
      <c r="F5" s="179"/>
      <c r="X5" s="18" t="s">
        <v>464</v>
      </c>
      <c r="Z5" s="531" t="s">
        <v>595</v>
      </c>
      <c r="AA5" s="531"/>
      <c r="AB5" s="531"/>
      <c r="AC5" s="531"/>
      <c r="AD5" s="531"/>
      <c r="AE5" s="531"/>
      <c r="AF5" s="531"/>
      <c r="AG5" s="531"/>
      <c r="AH5" s="532" t="s">
        <v>596</v>
      </c>
      <c r="AI5" s="533"/>
      <c r="AJ5" s="533"/>
      <c r="AK5" s="533"/>
      <c r="AL5" s="533"/>
      <c r="AM5" s="533"/>
      <c r="AN5" s="533"/>
      <c r="AO5" s="533"/>
      <c r="AP5" s="534"/>
      <c r="AQ5" s="535" t="s">
        <v>597</v>
      </c>
      <c r="AR5" s="536"/>
      <c r="AS5" s="536"/>
      <c r="AT5" s="536"/>
      <c r="AU5" s="536"/>
      <c r="AV5" s="536"/>
      <c r="AW5" s="536"/>
      <c r="AX5" s="536"/>
      <c r="AY5" s="536"/>
      <c r="AZ5" s="536"/>
      <c r="BA5" s="537"/>
      <c r="BB5" s="538" t="s">
        <v>598</v>
      </c>
      <c r="BC5" s="538"/>
      <c r="BD5" s="538"/>
      <c r="BE5" s="538"/>
    </row>
    <row r="6" spans="1:57" s="2" customFormat="1" ht="16.5" customHeight="1">
      <c r="A6" s="563" t="s">
        <v>465</v>
      </c>
      <c r="B6" s="563" t="s">
        <v>703</v>
      </c>
      <c r="C6" s="563" t="s">
        <v>704</v>
      </c>
      <c r="D6" s="570" t="s">
        <v>705</v>
      </c>
      <c r="E6" s="572" t="s">
        <v>706</v>
      </c>
      <c r="F6" s="572" t="s">
        <v>611</v>
      </c>
      <c r="G6" s="577" t="s">
        <v>612</v>
      </c>
      <c r="H6" s="560" t="s">
        <v>707</v>
      </c>
      <c r="I6" s="576"/>
      <c r="J6" s="576"/>
      <c r="K6" s="576"/>
      <c r="L6" s="576"/>
      <c r="M6" s="576"/>
      <c r="N6" s="561"/>
      <c r="O6" s="560" t="s">
        <v>708</v>
      </c>
      <c r="P6" s="576"/>
      <c r="Q6" s="561"/>
      <c r="R6" s="565" t="s">
        <v>693</v>
      </c>
      <c r="S6" s="565"/>
      <c r="T6" s="562" t="s">
        <v>437</v>
      </c>
      <c r="U6" s="575" t="s">
        <v>709</v>
      </c>
      <c r="V6" s="563" t="s">
        <v>438</v>
      </c>
      <c r="W6" s="563" t="s">
        <v>440</v>
      </c>
      <c r="X6" s="563" t="s">
        <v>585</v>
      </c>
      <c r="Z6" s="531" t="s">
        <v>599</v>
      </c>
      <c r="AA6" s="531" t="s">
        <v>651</v>
      </c>
      <c r="AB6" s="531" t="s">
        <v>694</v>
      </c>
      <c r="AC6" s="531" t="s">
        <v>652</v>
      </c>
      <c r="AD6" s="553" t="s">
        <v>710</v>
      </c>
      <c r="AE6" s="542" t="s">
        <v>601</v>
      </c>
      <c r="AF6" s="531" t="s">
        <v>602</v>
      </c>
      <c r="AG6" s="531"/>
      <c r="AH6" s="532" t="s">
        <v>603</v>
      </c>
      <c r="AI6" s="533"/>
      <c r="AJ6" s="533"/>
      <c r="AK6" s="533"/>
      <c r="AL6" s="534"/>
      <c r="AM6" s="538" t="s">
        <v>604</v>
      </c>
      <c r="AN6" s="538"/>
      <c r="AO6" s="538" t="s">
        <v>605</v>
      </c>
      <c r="AP6" s="543"/>
      <c r="AQ6" s="531" t="s">
        <v>606</v>
      </c>
      <c r="AR6" s="531" t="s">
        <v>654</v>
      </c>
      <c r="AS6" s="531"/>
      <c r="AT6" s="555" t="s">
        <v>655</v>
      </c>
      <c r="AU6" s="556"/>
      <c r="AV6" s="556"/>
      <c r="AW6" s="556"/>
      <c r="AX6" s="556"/>
      <c r="AY6" s="557"/>
      <c r="AZ6" s="531" t="s">
        <v>438</v>
      </c>
      <c r="BA6" s="558"/>
      <c r="BB6" s="543" t="s">
        <v>607</v>
      </c>
      <c r="BC6" s="543" t="s">
        <v>608</v>
      </c>
      <c r="BD6" s="538" t="s">
        <v>609</v>
      </c>
      <c r="BE6" s="543"/>
    </row>
    <row r="7" spans="1:57" ht="15.75" customHeight="1">
      <c r="A7" s="564"/>
      <c r="B7" s="564"/>
      <c r="C7" s="564"/>
      <c r="D7" s="571"/>
      <c r="E7" s="573"/>
      <c r="F7" s="573"/>
      <c r="G7" s="578"/>
      <c r="H7" s="60" t="s">
        <v>711</v>
      </c>
      <c r="I7" s="60" t="s">
        <v>712</v>
      </c>
      <c r="J7" s="60" t="s">
        <v>713</v>
      </c>
      <c r="K7" s="60" t="s">
        <v>714</v>
      </c>
      <c r="L7" s="60" t="s">
        <v>715</v>
      </c>
      <c r="M7" s="60" t="s">
        <v>716</v>
      </c>
      <c r="N7" s="60" t="s">
        <v>717</v>
      </c>
      <c r="O7" s="60" t="s">
        <v>718</v>
      </c>
      <c r="P7" s="60" t="s">
        <v>719</v>
      </c>
      <c r="Q7" s="60" t="s">
        <v>720</v>
      </c>
      <c r="R7" s="60" t="s">
        <v>437</v>
      </c>
      <c r="S7" s="60" t="s">
        <v>709</v>
      </c>
      <c r="T7" s="562"/>
      <c r="U7" s="575"/>
      <c r="V7" s="564"/>
      <c r="W7" s="564" t="s">
        <v>579</v>
      </c>
      <c r="X7" s="564"/>
      <c r="Z7" s="531"/>
      <c r="AA7" s="531"/>
      <c r="AB7" s="531"/>
      <c r="AC7" s="531"/>
      <c r="AD7" s="531"/>
      <c r="AE7" s="531"/>
      <c r="AF7" s="531"/>
      <c r="AG7" s="531"/>
      <c r="AH7" s="26" t="s">
        <v>614</v>
      </c>
      <c r="AI7" s="26" t="s">
        <v>630</v>
      </c>
      <c r="AJ7" s="26" t="s">
        <v>615</v>
      </c>
      <c r="AK7" s="26" t="s">
        <v>617</v>
      </c>
      <c r="AL7" s="24" t="s">
        <v>618</v>
      </c>
      <c r="AM7" s="26" t="s">
        <v>619</v>
      </c>
      <c r="AN7" s="26" t="s">
        <v>620</v>
      </c>
      <c r="AO7" s="538"/>
      <c r="AP7" s="544"/>
      <c r="AQ7" s="531"/>
      <c r="AR7" s="19" t="s">
        <v>666</v>
      </c>
      <c r="AS7" s="19" t="s">
        <v>667</v>
      </c>
      <c r="AT7" s="49" t="s">
        <v>721</v>
      </c>
      <c r="AU7" s="49"/>
      <c r="AV7" s="49"/>
      <c r="AW7" s="19"/>
      <c r="AX7" s="19"/>
      <c r="AY7" s="19"/>
      <c r="AZ7" s="531"/>
      <c r="BA7" s="559"/>
      <c r="BB7" s="544"/>
      <c r="BC7" s="544"/>
      <c r="BD7" s="538"/>
      <c r="BE7" s="544"/>
    </row>
    <row r="8" spans="1:57" ht="15.75" customHeight="1">
      <c r="A8" s="84" t="str">
        <f>IF(B8="","",ROW()-7)</f>
        <v/>
      </c>
      <c r="B8" s="12"/>
      <c r="C8" s="8"/>
      <c r="D8" s="8"/>
      <c r="E8" s="8"/>
      <c r="F8" s="8"/>
      <c r="G8" s="8"/>
      <c r="H8" s="212"/>
      <c r="I8" s="212"/>
      <c r="J8" s="212"/>
      <c r="K8" s="212"/>
      <c r="L8" s="212"/>
      <c r="M8" s="212"/>
      <c r="N8" s="212">
        <f>SUM(H8:M8)</f>
        <v>0</v>
      </c>
      <c r="O8" s="212"/>
      <c r="P8" s="212"/>
      <c r="Q8" s="212">
        <f>SUM(O8:P8)</f>
        <v>0</v>
      </c>
      <c r="R8" s="212"/>
      <c r="S8" s="212"/>
      <c r="T8" s="212"/>
      <c r="U8" s="212"/>
      <c r="V8" s="213"/>
      <c r="W8" s="15" t="str">
        <f t="shared" ref="W8:W31" si="0">IF(T8-U8=0,"",(V8-T8+U8)/(T8-U8)*100)</f>
        <v/>
      </c>
      <c r="X8" s="21"/>
      <c r="Z8" s="22"/>
      <c r="AA8" s="22"/>
      <c r="AB8" s="22"/>
      <c r="AC8" s="22"/>
      <c r="AD8" s="22"/>
      <c r="AE8" s="22"/>
      <c r="AF8" s="22"/>
      <c r="AG8" s="22"/>
      <c r="AH8" s="22"/>
      <c r="AI8" s="22"/>
      <c r="AJ8" s="22"/>
      <c r="AK8" s="27"/>
      <c r="AL8" s="27"/>
      <c r="AM8" s="22"/>
      <c r="AN8" s="27"/>
      <c r="AO8" s="27"/>
      <c r="AP8" s="27"/>
      <c r="AQ8" s="27"/>
      <c r="AR8" s="27" t="s">
        <v>203</v>
      </c>
      <c r="AS8" s="27"/>
      <c r="AT8" s="27"/>
      <c r="AU8" s="27"/>
      <c r="AV8" s="27"/>
      <c r="AW8" s="27"/>
      <c r="AX8" s="27"/>
      <c r="AY8" s="27"/>
      <c r="AZ8" s="27"/>
      <c r="BA8" s="27"/>
      <c r="BB8" s="30" t="str">
        <f>IFERROR((AZ8-T8+U8)/(T8-U8)*100,"")</f>
        <v/>
      </c>
      <c r="BC8" s="27"/>
      <c r="BD8" s="27"/>
      <c r="BE8" s="27"/>
    </row>
    <row r="9" spans="1:57" ht="15.75" customHeight="1">
      <c r="A9" s="84" t="str">
        <f t="shared" ref="A9:A15" si="1">IF(B9="","",ROW()-7)</f>
        <v/>
      </c>
      <c r="B9" s="12"/>
      <c r="C9" s="8"/>
      <c r="D9" s="8"/>
      <c r="E9" s="8"/>
      <c r="F9" s="8"/>
      <c r="G9" s="8"/>
      <c r="H9" s="212"/>
      <c r="I9" s="212"/>
      <c r="J9" s="212"/>
      <c r="K9" s="212"/>
      <c r="L9" s="212"/>
      <c r="M9" s="212"/>
      <c r="N9" s="212">
        <f t="shared" ref="N9:N24" si="2">SUM(H9:M9)</f>
        <v>0</v>
      </c>
      <c r="O9" s="212"/>
      <c r="P9" s="212"/>
      <c r="Q9" s="212">
        <f t="shared" ref="Q9:Q25" si="3">SUM(O9:P9)</f>
        <v>0</v>
      </c>
      <c r="R9" s="212"/>
      <c r="S9" s="212"/>
      <c r="T9" s="212"/>
      <c r="U9" s="212"/>
      <c r="V9" s="213"/>
      <c r="W9" s="15" t="str">
        <f t="shared" si="0"/>
        <v/>
      </c>
      <c r="X9" s="21"/>
      <c r="Z9" s="22"/>
      <c r="AA9" s="22"/>
      <c r="AB9" s="22"/>
      <c r="AC9" s="22"/>
      <c r="AD9" s="22"/>
      <c r="AE9" s="22"/>
      <c r="AF9" s="22"/>
      <c r="AG9" s="22"/>
      <c r="AH9" s="22"/>
      <c r="AI9" s="22"/>
      <c r="AJ9" s="22"/>
      <c r="AK9" s="28"/>
      <c r="AL9" s="27"/>
      <c r="AM9" s="22"/>
      <c r="AN9" s="27"/>
      <c r="AO9" s="27"/>
      <c r="AP9" s="27"/>
      <c r="AQ9" s="27"/>
      <c r="AR9" s="27"/>
      <c r="AS9" s="27"/>
      <c r="AT9" s="27"/>
      <c r="AU9" s="27"/>
      <c r="AV9" s="27"/>
      <c r="AW9" s="27"/>
      <c r="AX9" s="27"/>
      <c r="AY9" s="27"/>
      <c r="AZ9" s="27"/>
      <c r="BA9" s="27"/>
      <c r="BB9" s="30" t="str">
        <f t="shared" ref="BB9:BB31" si="4">IFERROR((AZ9-T9+U9)/(T9-U9)*100,"")</f>
        <v/>
      </c>
      <c r="BC9" s="27"/>
      <c r="BD9" s="27"/>
      <c r="BE9" s="27"/>
    </row>
    <row r="10" spans="1:57" ht="15.75" customHeight="1">
      <c r="A10" s="84" t="str">
        <f t="shared" si="1"/>
        <v/>
      </c>
      <c r="B10" s="12"/>
      <c r="C10" s="8"/>
      <c r="D10" s="8"/>
      <c r="E10" s="8"/>
      <c r="F10" s="8"/>
      <c r="G10" s="8"/>
      <c r="H10" s="212"/>
      <c r="I10" s="212"/>
      <c r="J10" s="212"/>
      <c r="K10" s="212"/>
      <c r="L10" s="212"/>
      <c r="M10" s="212"/>
      <c r="N10" s="212">
        <f t="shared" si="2"/>
        <v>0</v>
      </c>
      <c r="O10" s="212"/>
      <c r="P10" s="212"/>
      <c r="Q10" s="212">
        <f t="shared" si="3"/>
        <v>0</v>
      </c>
      <c r="R10" s="212"/>
      <c r="S10" s="212"/>
      <c r="T10" s="212"/>
      <c r="U10" s="212"/>
      <c r="V10" s="213"/>
      <c r="W10" s="15" t="str">
        <f t="shared" si="0"/>
        <v/>
      </c>
      <c r="X10" s="21"/>
      <c r="Z10" s="22"/>
      <c r="AA10" s="22"/>
      <c r="AB10" s="22"/>
      <c r="AC10" s="22"/>
      <c r="AD10" s="22"/>
      <c r="AE10" s="22"/>
      <c r="AF10" s="22"/>
      <c r="AG10" s="22"/>
      <c r="AH10" s="22"/>
      <c r="AI10" s="22"/>
      <c r="AJ10" s="22"/>
      <c r="AK10" s="28"/>
      <c r="AL10" s="27"/>
      <c r="AM10" s="22"/>
      <c r="AN10" s="27"/>
      <c r="AO10" s="27"/>
      <c r="AP10" s="27"/>
      <c r="AQ10" s="27"/>
      <c r="AR10" s="27"/>
      <c r="AS10" s="27"/>
      <c r="AT10" s="27"/>
      <c r="AU10" s="27"/>
      <c r="AV10" s="27"/>
      <c r="AW10" s="27"/>
      <c r="AX10" s="27"/>
      <c r="AY10" s="27"/>
      <c r="AZ10" s="27"/>
      <c r="BA10" s="27"/>
      <c r="BB10" s="30" t="str">
        <f t="shared" si="4"/>
        <v/>
      </c>
      <c r="BC10" s="27"/>
      <c r="BD10" s="27"/>
      <c r="BE10" s="27"/>
    </row>
    <row r="11" spans="1:57" ht="15.75" customHeight="1">
      <c r="A11" s="84" t="str">
        <f t="shared" si="1"/>
        <v/>
      </c>
      <c r="B11" s="12"/>
      <c r="C11" s="8"/>
      <c r="D11" s="8"/>
      <c r="E11" s="8"/>
      <c r="F11" s="8"/>
      <c r="G11" s="8"/>
      <c r="H11" s="212"/>
      <c r="I11" s="212"/>
      <c r="J11" s="212"/>
      <c r="K11" s="212"/>
      <c r="L11" s="212"/>
      <c r="M11" s="212"/>
      <c r="N11" s="212">
        <f t="shared" si="2"/>
        <v>0</v>
      </c>
      <c r="O11" s="212"/>
      <c r="P11" s="212"/>
      <c r="Q11" s="212">
        <f t="shared" si="3"/>
        <v>0</v>
      </c>
      <c r="R11" s="212"/>
      <c r="S11" s="212"/>
      <c r="T11" s="212"/>
      <c r="U11" s="212"/>
      <c r="V11" s="213"/>
      <c r="W11" s="15" t="str">
        <f t="shared" si="0"/>
        <v/>
      </c>
      <c r="X11" s="21"/>
      <c r="Z11" s="22"/>
      <c r="AA11" s="22"/>
      <c r="AB11" s="22"/>
      <c r="AC11" s="22"/>
      <c r="AD11" s="22"/>
      <c r="AE11" s="22"/>
      <c r="AF11" s="22"/>
      <c r="AG11" s="22"/>
      <c r="AH11" s="22"/>
      <c r="AI11" s="22"/>
      <c r="AJ11" s="22"/>
      <c r="AK11" s="28"/>
      <c r="AL11" s="27"/>
      <c r="AM11" s="22"/>
      <c r="AN11" s="27"/>
      <c r="AO11" s="27"/>
      <c r="AP11" s="27"/>
      <c r="AQ11" s="27"/>
      <c r="AR11" s="27"/>
      <c r="AS11" s="27"/>
      <c r="AT11" s="27"/>
      <c r="AU11" s="27"/>
      <c r="AV11" s="27"/>
      <c r="AW11" s="27"/>
      <c r="AX11" s="27"/>
      <c r="AY11" s="27"/>
      <c r="AZ11" s="27"/>
      <c r="BA11" s="27"/>
      <c r="BB11" s="30" t="str">
        <f t="shared" si="4"/>
        <v/>
      </c>
      <c r="BC11" s="27"/>
      <c r="BD11" s="27"/>
      <c r="BE11" s="27"/>
    </row>
    <row r="12" spans="1:57" ht="15.75" customHeight="1">
      <c r="A12" s="84" t="str">
        <f t="shared" si="1"/>
        <v/>
      </c>
      <c r="B12" s="12"/>
      <c r="C12" s="8"/>
      <c r="D12" s="8"/>
      <c r="E12" s="8"/>
      <c r="F12" s="8"/>
      <c r="G12" s="8"/>
      <c r="H12" s="212"/>
      <c r="I12" s="212"/>
      <c r="J12" s="212"/>
      <c r="K12" s="212"/>
      <c r="L12" s="212"/>
      <c r="M12" s="212"/>
      <c r="N12" s="212">
        <f t="shared" si="2"/>
        <v>0</v>
      </c>
      <c r="O12" s="212"/>
      <c r="P12" s="212"/>
      <c r="Q12" s="212">
        <f t="shared" si="3"/>
        <v>0</v>
      </c>
      <c r="R12" s="212"/>
      <c r="S12" s="212"/>
      <c r="T12" s="212"/>
      <c r="U12" s="212"/>
      <c r="V12" s="213"/>
      <c r="W12" s="15" t="str">
        <f t="shared" si="0"/>
        <v/>
      </c>
      <c r="X12" s="21"/>
      <c r="Z12" s="22"/>
      <c r="AA12" s="22"/>
      <c r="AB12" s="22"/>
      <c r="AC12" s="22"/>
      <c r="AD12" s="22"/>
      <c r="AE12" s="22"/>
      <c r="AF12" s="22"/>
      <c r="AG12" s="22"/>
      <c r="AH12" s="22"/>
      <c r="AI12" s="22"/>
      <c r="AJ12" s="22"/>
      <c r="AK12" s="28"/>
      <c r="AL12" s="27"/>
      <c r="AM12" s="22"/>
      <c r="AN12" s="27"/>
      <c r="AO12" s="27"/>
      <c r="AP12" s="27"/>
      <c r="AQ12" s="27"/>
      <c r="AR12" s="27"/>
      <c r="AS12" s="27"/>
      <c r="AT12" s="27"/>
      <c r="AU12" s="27"/>
      <c r="AV12" s="27"/>
      <c r="AW12" s="27"/>
      <c r="AX12" s="27"/>
      <c r="AY12" s="27"/>
      <c r="AZ12" s="27"/>
      <c r="BA12" s="27"/>
      <c r="BB12" s="30" t="str">
        <f t="shared" si="4"/>
        <v/>
      </c>
      <c r="BC12" s="27"/>
      <c r="BD12" s="27"/>
      <c r="BE12" s="27"/>
    </row>
    <row r="13" spans="1:57" ht="15.75" customHeight="1">
      <c r="A13" s="84" t="str">
        <f t="shared" si="1"/>
        <v/>
      </c>
      <c r="B13" s="12"/>
      <c r="C13" s="8"/>
      <c r="D13" s="8"/>
      <c r="E13" s="8"/>
      <c r="F13" s="8"/>
      <c r="G13" s="8"/>
      <c r="H13" s="212"/>
      <c r="I13" s="212"/>
      <c r="J13" s="212"/>
      <c r="K13" s="212"/>
      <c r="L13" s="212"/>
      <c r="M13" s="212"/>
      <c r="N13" s="212">
        <f t="shared" si="2"/>
        <v>0</v>
      </c>
      <c r="O13" s="212"/>
      <c r="P13" s="212"/>
      <c r="Q13" s="212">
        <f t="shared" si="3"/>
        <v>0</v>
      </c>
      <c r="R13" s="212"/>
      <c r="S13" s="212"/>
      <c r="T13" s="212"/>
      <c r="U13" s="212"/>
      <c r="V13" s="213"/>
      <c r="W13" s="15" t="str">
        <f t="shared" si="0"/>
        <v/>
      </c>
      <c r="X13" s="21"/>
      <c r="Z13" s="22"/>
      <c r="AA13" s="22"/>
      <c r="AB13" s="22"/>
      <c r="AC13" s="22"/>
      <c r="AD13" s="22"/>
      <c r="AE13" s="22"/>
      <c r="AF13" s="22"/>
      <c r="AG13" s="22"/>
      <c r="AH13" s="22"/>
      <c r="AI13" s="22"/>
      <c r="AJ13" s="22"/>
      <c r="AK13" s="28"/>
      <c r="AL13" s="27"/>
      <c r="AM13" s="22"/>
      <c r="AN13" s="27"/>
      <c r="AO13" s="27"/>
      <c r="AP13" s="27"/>
      <c r="AQ13" s="27"/>
      <c r="AR13" s="27"/>
      <c r="AS13" s="27"/>
      <c r="AT13" s="27"/>
      <c r="AU13" s="27"/>
      <c r="AV13" s="27"/>
      <c r="AW13" s="27"/>
      <c r="AX13" s="27"/>
      <c r="AY13" s="27"/>
      <c r="AZ13" s="27"/>
      <c r="BA13" s="27"/>
      <c r="BB13" s="30" t="str">
        <f t="shared" si="4"/>
        <v/>
      </c>
      <c r="BC13" s="27"/>
      <c r="BD13" s="27"/>
      <c r="BE13" s="27"/>
    </row>
    <row r="14" spans="1:57" ht="15.75" customHeight="1">
      <c r="A14" s="84" t="str">
        <f t="shared" si="1"/>
        <v/>
      </c>
      <c r="B14" s="12"/>
      <c r="C14" s="8"/>
      <c r="D14" s="8"/>
      <c r="E14" s="8"/>
      <c r="F14" s="8"/>
      <c r="G14" s="8"/>
      <c r="H14" s="212"/>
      <c r="I14" s="212"/>
      <c r="J14" s="212"/>
      <c r="K14" s="212"/>
      <c r="L14" s="212"/>
      <c r="M14" s="212"/>
      <c r="N14" s="212"/>
      <c r="O14" s="212"/>
      <c r="P14" s="212"/>
      <c r="Q14" s="212"/>
      <c r="R14" s="212"/>
      <c r="S14" s="212"/>
      <c r="T14" s="212"/>
      <c r="U14" s="212"/>
      <c r="V14" s="213"/>
      <c r="W14" s="15" t="str">
        <f t="shared" si="0"/>
        <v/>
      </c>
      <c r="X14" s="21"/>
      <c r="Z14" s="22"/>
      <c r="AA14" s="22"/>
      <c r="AB14" s="22"/>
      <c r="AC14" s="22"/>
      <c r="AD14" s="22"/>
      <c r="AE14" s="22"/>
      <c r="AF14" s="22"/>
      <c r="AG14" s="22"/>
      <c r="AH14" s="22"/>
      <c r="AI14" s="22"/>
      <c r="AJ14" s="22"/>
      <c r="AK14" s="28"/>
      <c r="AL14" s="27"/>
      <c r="AM14" s="22"/>
      <c r="AN14" s="27"/>
      <c r="AO14" s="27"/>
      <c r="AP14" s="27"/>
      <c r="AQ14" s="27"/>
      <c r="AR14" s="27"/>
      <c r="AS14" s="27"/>
      <c r="AT14" s="27"/>
      <c r="AU14" s="27"/>
      <c r="AV14" s="27"/>
      <c r="AW14" s="27"/>
      <c r="AX14" s="27"/>
      <c r="AY14" s="27"/>
      <c r="AZ14" s="27"/>
      <c r="BA14" s="27"/>
      <c r="BB14" s="30" t="str">
        <f t="shared" si="4"/>
        <v/>
      </c>
      <c r="BC14" s="27"/>
      <c r="BD14" s="27"/>
      <c r="BE14" s="27"/>
    </row>
    <row r="15" spans="1:57" ht="15.75" customHeight="1">
      <c r="A15" s="84" t="str">
        <f t="shared" si="1"/>
        <v/>
      </c>
      <c r="B15" s="12"/>
      <c r="C15" s="8"/>
      <c r="D15" s="8"/>
      <c r="E15" s="8"/>
      <c r="F15" s="8"/>
      <c r="G15" s="8"/>
      <c r="H15" s="212"/>
      <c r="I15" s="212"/>
      <c r="J15" s="212"/>
      <c r="K15" s="212"/>
      <c r="L15" s="212"/>
      <c r="M15" s="212"/>
      <c r="N15" s="212">
        <f t="shared" si="2"/>
        <v>0</v>
      </c>
      <c r="O15" s="212"/>
      <c r="P15" s="212"/>
      <c r="Q15" s="212">
        <f t="shared" si="3"/>
        <v>0</v>
      </c>
      <c r="R15" s="212"/>
      <c r="S15" s="212"/>
      <c r="T15" s="212"/>
      <c r="U15" s="212"/>
      <c r="V15" s="213"/>
      <c r="W15" s="15" t="str">
        <f t="shared" si="0"/>
        <v/>
      </c>
      <c r="X15" s="21"/>
      <c r="Z15" s="22"/>
      <c r="AA15" s="22"/>
      <c r="AB15" s="22"/>
      <c r="AC15" s="22"/>
      <c r="AD15" s="22"/>
      <c r="AE15" s="22"/>
      <c r="AF15" s="22"/>
      <c r="AG15" s="22"/>
      <c r="AH15" s="22"/>
      <c r="AI15" s="22"/>
      <c r="AJ15" s="22"/>
      <c r="AK15" s="28"/>
      <c r="AL15" s="27"/>
      <c r="AM15" s="22"/>
      <c r="AN15" s="27"/>
      <c r="AO15" s="27"/>
      <c r="AP15" s="27"/>
      <c r="AQ15" s="27"/>
      <c r="AR15" s="27"/>
      <c r="AS15" s="27"/>
      <c r="AT15" s="27"/>
      <c r="AU15" s="27"/>
      <c r="AV15" s="27"/>
      <c r="AW15" s="27"/>
      <c r="AX15" s="27"/>
      <c r="AY15" s="27"/>
      <c r="AZ15" s="27"/>
      <c r="BA15" s="27"/>
      <c r="BB15" s="30" t="str">
        <f t="shared" si="4"/>
        <v/>
      </c>
      <c r="BC15" s="27"/>
      <c r="BD15" s="27"/>
      <c r="BE15" s="27"/>
    </row>
    <row r="16" spans="1:57" ht="15.75" customHeight="1">
      <c r="A16" s="84"/>
      <c r="B16" s="12" t="s">
        <v>722</v>
      </c>
      <c r="C16" s="8"/>
      <c r="D16" s="8"/>
      <c r="E16" s="8"/>
      <c r="F16" s="8"/>
      <c r="G16" s="8"/>
      <c r="H16" s="212">
        <f>SUM(H8:H15)</f>
        <v>0</v>
      </c>
      <c r="I16" s="212">
        <f t="shared" ref="I16:V16" si="5">SUM(I8:I15)</f>
        <v>0</v>
      </c>
      <c r="J16" s="212">
        <f t="shared" si="5"/>
        <v>0</v>
      </c>
      <c r="K16" s="212">
        <f t="shared" si="5"/>
        <v>0</v>
      </c>
      <c r="L16" s="212">
        <f t="shared" si="5"/>
        <v>0</v>
      </c>
      <c r="M16" s="212">
        <f t="shared" si="5"/>
        <v>0</v>
      </c>
      <c r="N16" s="212">
        <f t="shared" si="5"/>
        <v>0</v>
      </c>
      <c r="O16" s="212">
        <f t="shared" si="5"/>
        <v>0</v>
      </c>
      <c r="P16" s="212">
        <f t="shared" si="5"/>
        <v>0</v>
      </c>
      <c r="Q16" s="212">
        <f t="shared" si="3"/>
        <v>0</v>
      </c>
      <c r="R16" s="212">
        <f>SUM(R8:R15)</f>
        <v>0</v>
      </c>
      <c r="S16" s="212">
        <f>SUM(S8:S15)</f>
        <v>0</v>
      </c>
      <c r="T16" s="212">
        <f>SUM(T8:T15)</f>
        <v>0</v>
      </c>
      <c r="U16" s="212">
        <f>SUM(U8:U15)</f>
        <v>0</v>
      </c>
      <c r="V16" s="212">
        <f t="shared" si="5"/>
        <v>0</v>
      </c>
      <c r="W16" s="15" t="str">
        <f t="shared" si="0"/>
        <v/>
      </c>
      <c r="X16" s="21"/>
      <c r="Z16" s="22"/>
      <c r="AA16" s="22"/>
      <c r="AB16" s="22"/>
      <c r="AC16" s="22"/>
      <c r="AD16" s="22"/>
      <c r="AE16" s="22"/>
      <c r="AF16" s="22"/>
      <c r="AG16" s="22"/>
      <c r="AH16" s="22"/>
      <c r="AI16" s="22"/>
      <c r="AJ16" s="22"/>
      <c r="AK16" s="28"/>
      <c r="AL16" s="27"/>
      <c r="AM16" s="22"/>
      <c r="AN16" s="27"/>
      <c r="AO16" s="27"/>
      <c r="AP16" s="27"/>
      <c r="AQ16" s="27"/>
      <c r="AR16" s="27"/>
      <c r="AS16" s="27"/>
      <c r="AT16" s="27"/>
      <c r="AU16" s="27"/>
      <c r="AV16" s="27"/>
      <c r="AW16" s="27"/>
      <c r="AX16" s="27"/>
      <c r="AY16" s="27"/>
      <c r="AZ16" s="27"/>
      <c r="BA16" s="27"/>
      <c r="BB16" s="30" t="str">
        <f t="shared" si="4"/>
        <v/>
      </c>
      <c r="BC16" s="27"/>
      <c r="BD16" s="27"/>
      <c r="BE16" s="27"/>
    </row>
    <row r="17" spans="1:57" ht="15.75" customHeight="1">
      <c r="A17" s="84" t="str">
        <f>IF(B17="","",ROW()-16)</f>
        <v/>
      </c>
      <c r="B17" s="12"/>
      <c r="C17" s="8"/>
      <c r="D17" s="8"/>
      <c r="E17" s="8"/>
      <c r="F17" s="8"/>
      <c r="G17" s="8"/>
      <c r="H17" s="212"/>
      <c r="I17" s="212"/>
      <c r="J17" s="212"/>
      <c r="K17" s="212"/>
      <c r="L17" s="212"/>
      <c r="M17" s="212"/>
      <c r="N17" s="212">
        <f t="shared" si="2"/>
        <v>0</v>
      </c>
      <c r="O17" s="212"/>
      <c r="P17" s="212"/>
      <c r="Q17" s="212">
        <f t="shared" si="3"/>
        <v>0</v>
      </c>
      <c r="R17" s="212"/>
      <c r="S17" s="212"/>
      <c r="T17" s="212"/>
      <c r="U17" s="212"/>
      <c r="V17" s="213"/>
      <c r="W17" s="15" t="str">
        <f t="shared" si="0"/>
        <v/>
      </c>
      <c r="X17" s="21"/>
      <c r="Z17" s="22"/>
      <c r="AA17" s="22"/>
      <c r="AB17" s="22"/>
      <c r="AC17" s="22"/>
      <c r="AD17" s="22"/>
      <c r="AE17" s="22"/>
      <c r="AF17" s="22"/>
      <c r="AG17" s="22"/>
      <c r="AH17" s="22"/>
      <c r="AI17" s="22"/>
      <c r="AJ17" s="22"/>
      <c r="AK17" s="28"/>
      <c r="AL17" s="27"/>
      <c r="AM17" s="22"/>
      <c r="AN17" s="27"/>
      <c r="AO17" s="27"/>
      <c r="AP17" s="27"/>
      <c r="AQ17" s="27"/>
      <c r="AR17" s="27"/>
      <c r="AS17" s="27"/>
      <c r="AT17" s="27"/>
      <c r="AU17" s="27"/>
      <c r="AV17" s="27"/>
      <c r="AW17" s="27"/>
      <c r="AX17" s="27"/>
      <c r="AY17" s="27"/>
      <c r="AZ17" s="27"/>
      <c r="BA17" s="27"/>
      <c r="BB17" s="30" t="str">
        <f t="shared" si="4"/>
        <v/>
      </c>
      <c r="BC17" s="27"/>
      <c r="BD17" s="27"/>
      <c r="BE17" s="27"/>
    </row>
    <row r="18" spans="1:57" ht="15.75" customHeight="1">
      <c r="A18" s="84" t="str">
        <f t="shared" ref="A18:A24" si="6">IF(B18="","",ROW()-16)</f>
        <v/>
      </c>
      <c r="B18" s="12"/>
      <c r="C18" s="8"/>
      <c r="D18" s="8"/>
      <c r="E18" s="8"/>
      <c r="F18" s="8"/>
      <c r="G18" s="8"/>
      <c r="H18" s="212"/>
      <c r="I18" s="212"/>
      <c r="J18" s="212"/>
      <c r="K18" s="212"/>
      <c r="L18" s="212"/>
      <c r="M18" s="212"/>
      <c r="N18" s="212">
        <f t="shared" si="2"/>
        <v>0</v>
      </c>
      <c r="O18" s="212"/>
      <c r="P18" s="212"/>
      <c r="Q18" s="212">
        <f t="shared" si="3"/>
        <v>0</v>
      </c>
      <c r="R18" s="212"/>
      <c r="S18" s="212"/>
      <c r="T18" s="212"/>
      <c r="U18" s="212"/>
      <c r="V18" s="213"/>
      <c r="W18" s="15" t="str">
        <f t="shared" si="0"/>
        <v/>
      </c>
      <c r="X18" s="21"/>
      <c r="Z18" s="22"/>
      <c r="AA18" s="22"/>
      <c r="AB18" s="22"/>
      <c r="AC18" s="22"/>
      <c r="AD18" s="22"/>
      <c r="AE18" s="22"/>
      <c r="AF18" s="22"/>
      <c r="AG18" s="22"/>
      <c r="AH18" s="22"/>
      <c r="AI18" s="22"/>
      <c r="AJ18" s="22"/>
      <c r="AK18" s="28"/>
      <c r="AL18" s="27"/>
      <c r="AM18" s="22"/>
      <c r="AN18" s="27"/>
      <c r="AO18" s="27"/>
      <c r="AP18" s="27"/>
      <c r="AQ18" s="27"/>
      <c r="AR18" s="27"/>
      <c r="AS18" s="27"/>
      <c r="AT18" s="27"/>
      <c r="AU18" s="27"/>
      <c r="AV18" s="27"/>
      <c r="AW18" s="27"/>
      <c r="AX18" s="27"/>
      <c r="AY18" s="27"/>
      <c r="AZ18" s="27"/>
      <c r="BA18" s="27"/>
      <c r="BB18" s="30" t="str">
        <f t="shared" si="4"/>
        <v/>
      </c>
      <c r="BC18" s="27"/>
      <c r="BD18" s="27"/>
      <c r="BE18" s="27"/>
    </row>
    <row r="19" spans="1:57" ht="15.75" customHeight="1">
      <c r="A19" s="84" t="str">
        <f t="shared" si="6"/>
        <v/>
      </c>
      <c r="B19" s="12"/>
      <c r="C19" s="8"/>
      <c r="D19" s="8"/>
      <c r="E19" s="8"/>
      <c r="F19" s="8"/>
      <c r="G19" s="8"/>
      <c r="H19" s="212"/>
      <c r="I19" s="212"/>
      <c r="J19" s="212"/>
      <c r="K19" s="212"/>
      <c r="L19" s="212"/>
      <c r="M19" s="212"/>
      <c r="N19" s="212">
        <f t="shared" si="2"/>
        <v>0</v>
      </c>
      <c r="O19" s="212"/>
      <c r="P19" s="212"/>
      <c r="Q19" s="212">
        <f t="shared" si="3"/>
        <v>0</v>
      </c>
      <c r="R19" s="212"/>
      <c r="S19" s="212"/>
      <c r="T19" s="212"/>
      <c r="U19" s="212"/>
      <c r="V19" s="213"/>
      <c r="W19" s="15" t="str">
        <f t="shared" si="0"/>
        <v/>
      </c>
      <c r="X19" s="21"/>
      <c r="Z19" s="22"/>
      <c r="AA19" s="22"/>
      <c r="AB19" s="22"/>
      <c r="AC19" s="22"/>
      <c r="AD19" s="22"/>
      <c r="AE19" s="22"/>
      <c r="AF19" s="22"/>
      <c r="AG19" s="22"/>
      <c r="AH19" s="22"/>
      <c r="AI19" s="22"/>
      <c r="AJ19" s="22"/>
      <c r="AK19" s="28"/>
      <c r="AL19" s="27"/>
      <c r="AM19" s="22"/>
      <c r="AN19" s="27"/>
      <c r="AO19" s="27"/>
      <c r="AP19" s="27"/>
      <c r="AQ19" s="27"/>
      <c r="AR19" s="27"/>
      <c r="AS19" s="27"/>
      <c r="AT19" s="27"/>
      <c r="AU19" s="27"/>
      <c r="AV19" s="27"/>
      <c r="AW19" s="27"/>
      <c r="AX19" s="27"/>
      <c r="AY19" s="27"/>
      <c r="AZ19" s="27"/>
      <c r="BA19" s="27"/>
      <c r="BB19" s="30" t="str">
        <f t="shared" si="4"/>
        <v/>
      </c>
      <c r="BC19" s="27"/>
      <c r="BD19" s="27"/>
      <c r="BE19" s="27"/>
    </row>
    <row r="20" spans="1:57" ht="15.75" customHeight="1">
      <c r="A20" s="84" t="str">
        <f t="shared" si="6"/>
        <v/>
      </c>
      <c r="B20" s="12"/>
      <c r="C20" s="8"/>
      <c r="D20" s="8"/>
      <c r="E20" s="8"/>
      <c r="F20" s="8"/>
      <c r="G20" s="8"/>
      <c r="H20" s="212"/>
      <c r="I20" s="212"/>
      <c r="J20" s="212"/>
      <c r="K20" s="212"/>
      <c r="L20" s="212"/>
      <c r="M20" s="212"/>
      <c r="N20" s="212">
        <f t="shared" si="2"/>
        <v>0</v>
      </c>
      <c r="O20" s="212"/>
      <c r="P20" s="212"/>
      <c r="Q20" s="212">
        <f t="shared" si="3"/>
        <v>0</v>
      </c>
      <c r="R20" s="212"/>
      <c r="S20" s="212"/>
      <c r="T20" s="212"/>
      <c r="U20" s="212"/>
      <c r="V20" s="213"/>
      <c r="W20" s="15" t="str">
        <f t="shared" si="0"/>
        <v/>
      </c>
      <c r="X20" s="21"/>
      <c r="Z20" s="22"/>
      <c r="AA20" s="22"/>
      <c r="AB20" s="22"/>
      <c r="AC20" s="22"/>
      <c r="AD20" s="22"/>
      <c r="AE20" s="22"/>
      <c r="AF20" s="22"/>
      <c r="AG20" s="22"/>
      <c r="AH20" s="22"/>
      <c r="AI20" s="22"/>
      <c r="AJ20" s="22"/>
      <c r="AK20" s="28"/>
      <c r="AL20" s="27"/>
      <c r="AM20" s="22"/>
      <c r="AN20" s="27"/>
      <c r="AO20" s="27"/>
      <c r="AP20" s="27"/>
      <c r="AQ20" s="27"/>
      <c r="AR20" s="27"/>
      <c r="AS20" s="27"/>
      <c r="AT20" s="27"/>
      <c r="AU20" s="27"/>
      <c r="AV20" s="27"/>
      <c r="AW20" s="27"/>
      <c r="AX20" s="27"/>
      <c r="AY20" s="27"/>
      <c r="AZ20" s="27"/>
      <c r="BA20" s="27"/>
      <c r="BB20" s="30" t="str">
        <f t="shared" si="4"/>
        <v/>
      </c>
      <c r="BC20" s="27"/>
      <c r="BD20" s="27"/>
      <c r="BE20" s="27"/>
    </row>
    <row r="21" spans="1:57" ht="15.75" customHeight="1">
      <c r="A21" s="84" t="str">
        <f t="shared" si="6"/>
        <v/>
      </c>
      <c r="B21" s="12"/>
      <c r="C21" s="8"/>
      <c r="D21" s="8"/>
      <c r="E21" s="8"/>
      <c r="F21" s="8"/>
      <c r="G21" s="8"/>
      <c r="H21" s="212"/>
      <c r="I21" s="212"/>
      <c r="J21" s="212"/>
      <c r="K21" s="212"/>
      <c r="L21" s="212"/>
      <c r="M21" s="212"/>
      <c r="N21" s="212">
        <f t="shared" si="2"/>
        <v>0</v>
      </c>
      <c r="O21" s="212"/>
      <c r="P21" s="212"/>
      <c r="Q21" s="212">
        <f t="shared" si="3"/>
        <v>0</v>
      </c>
      <c r="R21" s="212"/>
      <c r="S21" s="212"/>
      <c r="T21" s="212"/>
      <c r="U21" s="212"/>
      <c r="V21" s="213"/>
      <c r="W21" s="15" t="str">
        <f t="shared" si="0"/>
        <v/>
      </c>
      <c r="X21" s="21"/>
      <c r="Z21" s="22"/>
      <c r="AA21" s="22"/>
      <c r="AB21" s="22"/>
      <c r="AC21" s="22"/>
      <c r="AD21" s="22"/>
      <c r="AE21" s="22"/>
      <c r="AF21" s="22"/>
      <c r="AG21" s="22"/>
      <c r="AH21" s="22"/>
      <c r="AI21" s="22"/>
      <c r="AJ21" s="22"/>
      <c r="AK21" s="28"/>
      <c r="AL21" s="27"/>
      <c r="AM21" s="22"/>
      <c r="AN21" s="27"/>
      <c r="AO21" s="27"/>
      <c r="AP21" s="27"/>
      <c r="AQ21" s="27"/>
      <c r="AR21" s="27"/>
      <c r="AS21" s="27"/>
      <c r="AT21" s="27"/>
      <c r="AU21" s="27"/>
      <c r="AV21" s="27"/>
      <c r="AW21" s="27"/>
      <c r="AX21" s="27"/>
      <c r="AY21" s="27"/>
      <c r="AZ21" s="27"/>
      <c r="BA21" s="27"/>
      <c r="BB21" s="30" t="str">
        <f t="shared" si="4"/>
        <v/>
      </c>
      <c r="BC21" s="27"/>
      <c r="BD21" s="27"/>
      <c r="BE21" s="27"/>
    </row>
    <row r="22" spans="1:57" ht="15.75" customHeight="1">
      <c r="A22" s="84" t="str">
        <f t="shared" si="6"/>
        <v/>
      </c>
      <c r="B22" s="12"/>
      <c r="C22" s="8"/>
      <c r="D22" s="8"/>
      <c r="E22" s="8"/>
      <c r="F22" s="8"/>
      <c r="G22" s="8"/>
      <c r="H22" s="212"/>
      <c r="I22" s="212"/>
      <c r="J22" s="212"/>
      <c r="K22" s="212"/>
      <c r="L22" s="212"/>
      <c r="M22" s="212"/>
      <c r="N22" s="212">
        <f t="shared" si="2"/>
        <v>0</v>
      </c>
      <c r="O22" s="212"/>
      <c r="P22" s="212"/>
      <c r="Q22" s="212">
        <f t="shared" si="3"/>
        <v>0</v>
      </c>
      <c r="R22" s="212"/>
      <c r="S22" s="212"/>
      <c r="T22" s="212"/>
      <c r="U22" s="212"/>
      <c r="V22" s="213"/>
      <c r="W22" s="15" t="str">
        <f t="shared" si="0"/>
        <v/>
      </c>
      <c r="X22" s="21"/>
      <c r="Z22" s="22"/>
      <c r="AA22" s="22"/>
      <c r="AB22" s="22"/>
      <c r="AC22" s="22"/>
      <c r="AD22" s="22"/>
      <c r="AE22" s="22"/>
      <c r="AF22" s="22"/>
      <c r="AG22" s="22"/>
      <c r="AH22" s="22"/>
      <c r="AI22" s="22"/>
      <c r="AJ22" s="22"/>
      <c r="AK22" s="28"/>
      <c r="AL22" s="27"/>
      <c r="AM22" s="22"/>
      <c r="AN22" s="27"/>
      <c r="AO22" s="27"/>
      <c r="AP22" s="27"/>
      <c r="AQ22" s="27"/>
      <c r="AR22" s="27"/>
      <c r="AS22" s="27"/>
      <c r="AT22" s="27"/>
      <c r="AU22" s="27"/>
      <c r="AV22" s="27"/>
      <c r="AW22" s="27"/>
      <c r="AX22" s="27"/>
      <c r="AY22" s="27"/>
      <c r="AZ22" s="27"/>
      <c r="BA22" s="27"/>
      <c r="BB22" s="30" t="str">
        <f t="shared" si="4"/>
        <v/>
      </c>
      <c r="BC22" s="27"/>
      <c r="BD22" s="27"/>
      <c r="BE22" s="27"/>
    </row>
    <row r="23" spans="1:57" ht="15.75" customHeight="1">
      <c r="A23" s="84"/>
      <c r="B23" s="12"/>
      <c r="C23" s="8"/>
      <c r="D23" s="8"/>
      <c r="E23" s="8"/>
      <c r="F23" s="8"/>
      <c r="G23" s="8"/>
      <c r="H23" s="212"/>
      <c r="I23" s="212"/>
      <c r="J23" s="212"/>
      <c r="K23" s="212"/>
      <c r="L23" s="212"/>
      <c r="M23" s="212"/>
      <c r="N23" s="212"/>
      <c r="O23" s="212"/>
      <c r="P23" s="212"/>
      <c r="Q23" s="212"/>
      <c r="R23" s="212"/>
      <c r="S23" s="212"/>
      <c r="T23" s="212"/>
      <c r="U23" s="212"/>
      <c r="V23" s="213"/>
      <c r="W23" s="15"/>
      <c r="X23" s="21"/>
      <c r="Z23" s="22"/>
      <c r="AA23" s="22"/>
      <c r="AB23" s="22"/>
      <c r="AC23" s="22"/>
      <c r="AD23" s="22"/>
      <c r="AE23" s="22"/>
      <c r="AF23" s="22"/>
      <c r="AG23" s="22"/>
      <c r="AH23" s="22"/>
      <c r="AI23" s="22"/>
      <c r="AJ23" s="22"/>
      <c r="AK23" s="28"/>
      <c r="AL23" s="27"/>
      <c r="AM23" s="22"/>
      <c r="AN23" s="27"/>
      <c r="AO23" s="27"/>
      <c r="AP23" s="27"/>
      <c r="AQ23" s="27"/>
      <c r="AR23" s="27"/>
      <c r="AS23" s="27"/>
      <c r="AT23" s="27"/>
      <c r="AU23" s="27"/>
      <c r="AV23" s="27"/>
      <c r="AW23" s="27"/>
      <c r="AX23" s="27"/>
      <c r="AY23" s="27"/>
      <c r="AZ23" s="27"/>
      <c r="BA23" s="27"/>
      <c r="BB23" s="30"/>
      <c r="BC23" s="27"/>
      <c r="BD23" s="27"/>
      <c r="BE23" s="27"/>
    </row>
    <row r="24" spans="1:57" ht="15.75" customHeight="1">
      <c r="A24" s="84" t="str">
        <f t="shared" si="6"/>
        <v/>
      </c>
      <c r="B24" s="12"/>
      <c r="C24" s="8"/>
      <c r="D24" s="8"/>
      <c r="E24" s="8"/>
      <c r="F24" s="8"/>
      <c r="G24" s="8"/>
      <c r="H24" s="212"/>
      <c r="I24" s="212"/>
      <c r="J24" s="212"/>
      <c r="K24" s="212"/>
      <c r="L24" s="212"/>
      <c r="M24" s="212"/>
      <c r="N24" s="212">
        <f t="shared" si="2"/>
        <v>0</v>
      </c>
      <c r="O24" s="212"/>
      <c r="P24" s="212"/>
      <c r="Q24" s="212">
        <f t="shared" si="3"/>
        <v>0</v>
      </c>
      <c r="R24" s="212"/>
      <c r="S24" s="212"/>
      <c r="T24" s="212"/>
      <c r="U24" s="212"/>
      <c r="V24" s="213"/>
      <c r="W24" s="15" t="str">
        <f t="shared" ref="W24" si="7">IF(T24-U24=0,"",(V24-T24+U24)/(T24-U24)*100)</f>
        <v/>
      </c>
      <c r="X24" s="21"/>
      <c r="Z24" s="22"/>
      <c r="AA24" s="22"/>
      <c r="AB24" s="22"/>
      <c r="AC24" s="22"/>
      <c r="AD24" s="22"/>
      <c r="AE24" s="22"/>
      <c r="AF24" s="22"/>
      <c r="AG24" s="22"/>
      <c r="AH24" s="22"/>
      <c r="AI24" s="22"/>
      <c r="AJ24" s="22"/>
      <c r="AK24" s="28"/>
      <c r="AL24" s="27"/>
      <c r="AM24" s="22"/>
      <c r="AN24" s="27"/>
      <c r="AO24" s="27"/>
      <c r="AP24" s="27"/>
      <c r="AQ24" s="27"/>
      <c r="AR24" s="27"/>
      <c r="AS24" s="27"/>
      <c r="AT24" s="27"/>
      <c r="AU24" s="27"/>
      <c r="AV24" s="27"/>
      <c r="AW24" s="27"/>
      <c r="AX24" s="27"/>
      <c r="AY24" s="27"/>
      <c r="AZ24" s="27"/>
      <c r="BA24" s="27"/>
      <c r="BB24" s="30" t="str">
        <f t="shared" si="4"/>
        <v/>
      </c>
      <c r="BC24" s="27"/>
      <c r="BD24" s="27"/>
      <c r="BE24" s="27"/>
    </row>
    <row r="25" spans="1:57" ht="15.75" customHeight="1">
      <c r="A25" s="8"/>
      <c r="B25" s="12" t="s">
        <v>723</v>
      </c>
      <c r="C25" s="8"/>
      <c r="D25" s="8"/>
      <c r="E25" s="8"/>
      <c r="F25" s="8"/>
      <c r="G25" s="8"/>
      <c r="H25" s="212">
        <f t="shared" ref="H25:P25" si="8">SUM(H17:H24)</f>
        <v>0</v>
      </c>
      <c r="I25" s="212">
        <f t="shared" si="8"/>
        <v>0</v>
      </c>
      <c r="J25" s="212">
        <f t="shared" si="8"/>
        <v>0</v>
      </c>
      <c r="K25" s="212">
        <f t="shared" si="8"/>
        <v>0</v>
      </c>
      <c r="L25" s="212">
        <f t="shared" si="8"/>
        <v>0</v>
      </c>
      <c r="M25" s="212">
        <f t="shared" si="8"/>
        <v>0</v>
      </c>
      <c r="N25" s="212">
        <f t="shared" si="8"/>
        <v>0</v>
      </c>
      <c r="O25" s="212">
        <f t="shared" si="8"/>
        <v>0</v>
      </c>
      <c r="P25" s="212">
        <f t="shared" si="8"/>
        <v>0</v>
      </c>
      <c r="Q25" s="212">
        <f t="shared" si="3"/>
        <v>0</v>
      </c>
      <c r="R25" s="212">
        <f>SUM(R17:R24)</f>
        <v>0</v>
      </c>
      <c r="S25" s="212">
        <f>SUM(S17:S24)</f>
        <v>0</v>
      </c>
      <c r="T25" s="212">
        <f>SUM(T17:T24)</f>
        <v>0</v>
      </c>
      <c r="U25" s="212">
        <f>SUM(U17:U24)</f>
        <v>0</v>
      </c>
      <c r="V25" s="212">
        <f>SUM(V17:V24)</f>
        <v>0</v>
      </c>
      <c r="W25" s="15" t="str">
        <f t="shared" si="0"/>
        <v/>
      </c>
      <c r="X25" s="21"/>
      <c r="Z25" s="22"/>
      <c r="AA25" s="22"/>
      <c r="AB25" s="22"/>
      <c r="AC25" s="22"/>
      <c r="AD25" s="22"/>
      <c r="AE25" s="22"/>
      <c r="AF25" s="22"/>
      <c r="AG25" s="22"/>
      <c r="AH25" s="22"/>
      <c r="AI25" s="22"/>
      <c r="AJ25" s="22"/>
      <c r="AK25" s="28"/>
      <c r="AL25" s="27"/>
      <c r="AM25" s="22"/>
      <c r="AN25" s="27"/>
      <c r="AO25" s="27"/>
      <c r="AP25" s="27"/>
      <c r="AQ25" s="27"/>
      <c r="AR25" s="27"/>
      <c r="AS25" s="27"/>
      <c r="AT25" s="27"/>
      <c r="AU25" s="27"/>
      <c r="AV25" s="27"/>
      <c r="AW25" s="27"/>
      <c r="AX25" s="27"/>
      <c r="AY25" s="27"/>
      <c r="AZ25" s="27"/>
      <c r="BA25" s="27"/>
      <c r="BB25" s="30" t="str">
        <f t="shared" si="4"/>
        <v/>
      </c>
      <c r="BC25" s="27"/>
      <c r="BD25" s="27"/>
      <c r="BE25" s="27"/>
    </row>
    <row r="26" spans="1:57" ht="15.75" customHeight="1">
      <c r="A26" s="8"/>
      <c r="B26" s="12"/>
      <c r="C26" s="8"/>
      <c r="D26" s="8"/>
      <c r="E26" s="8"/>
      <c r="F26" s="8"/>
      <c r="G26" s="8"/>
      <c r="H26" s="212"/>
      <c r="I26" s="212"/>
      <c r="J26" s="212"/>
      <c r="K26" s="212"/>
      <c r="L26" s="212"/>
      <c r="M26" s="212"/>
      <c r="N26" s="212"/>
      <c r="O26" s="212"/>
      <c r="P26" s="212"/>
      <c r="Q26" s="212"/>
      <c r="R26" s="212"/>
      <c r="S26" s="212"/>
      <c r="T26" s="212"/>
      <c r="U26" s="212"/>
      <c r="V26" s="212"/>
      <c r="W26" s="15"/>
      <c r="X26" s="21"/>
      <c r="Z26" s="22"/>
      <c r="AA26" s="22"/>
      <c r="AB26" s="22"/>
      <c r="AC26" s="22"/>
      <c r="AD26" s="22"/>
      <c r="AE26" s="22"/>
      <c r="AF26" s="22"/>
      <c r="AG26" s="22"/>
      <c r="AH26" s="22"/>
      <c r="AI26" s="22"/>
      <c r="AJ26" s="22"/>
      <c r="AK26" s="28"/>
      <c r="AL26" s="27"/>
      <c r="AM26" s="22"/>
      <c r="AN26" s="27"/>
      <c r="AO26" s="27"/>
      <c r="AP26" s="27"/>
      <c r="AQ26" s="27"/>
      <c r="AR26" s="27"/>
      <c r="AS26" s="27"/>
      <c r="AT26" s="27"/>
      <c r="AU26" s="27"/>
      <c r="AV26" s="27"/>
      <c r="AW26" s="27"/>
      <c r="AX26" s="27"/>
      <c r="AY26" s="27"/>
      <c r="AZ26" s="27"/>
      <c r="BA26" s="27"/>
      <c r="BB26" s="30"/>
      <c r="BC26" s="27"/>
      <c r="BD26" s="27"/>
      <c r="BE26" s="27"/>
    </row>
    <row r="27" spans="1:57" ht="15.75" customHeight="1">
      <c r="A27" s="8"/>
      <c r="B27" s="12"/>
      <c r="C27" s="8"/>
      <c r="D27" s="8"/>
      <c r="E27" s="8"/>
      <c r="F27" s="8"/>
      <c r="G27" s="8"/>
      <c r="H27" s="212"/>
      <c r="I27" s="212"/>
      <c r="J27" s="212"/>
      <c r="K27" s="212"/>
      <c r="L27" s="212"/>
      <c r="M27" s="212"/>
      <c r="N27" s="212"/>
      <c r="O27" s="212"/>
      <c r="P27" s="212"/>
      <c r="Q27" s="212"/>
      <c r="R27" s="212"/>
      <c r="S27" s="212"/>
      <c r="T27" s="212"/>
      <c r="U27" s="212"/>
      <c r="V27" s="213"/>
      <c r="W27" s="15" t="str">
        <f t="shared" si="0"/>
        <v/>
      </c>
      <c r="X27" s="21"/>
      <c r="Z27" s="22"/>
      <c r="AA27" s="22"/>
      <c r="AB27" s="22"/>
      <c r="AC27" s="22"/>
      <c r="AD27" s="22"/>
      <c r="AE27" s="22"/>
      <c r="AF27" s="22"/>
      <c r="AG27" s="22"/>
      <c r="AH27" s="22"/>
      <c r="AI27" s="22"/>
      <c r="AJ27" s="22"/>
      <c r="AK27" s="28"/>
      <c r="AL27" s="27"/>
      <c r="AM27" s="22"/>
      <c r="AN27" s="27"/>
      <c r="AO27" s="27"/>
      <c r="AP27" s="27"/>
      <c r="AQ27" s="27"/>
      <c r="AR27" s="27"/>
      <c r="AS27" s="27"/>
      <c r="AT27" s="27"/>
      <c r="AU27" s="27"/>
      <c r="AV27" s="27"/>
      <c r="AW27" s="27"/>
      <c r="AX27" s="27"/>
      <c r="AY27" s="27"/>
      <c r="AZ27" s="27"/>
      <c r="BA27" s="27"/>
      <c r="BB27" s="30" t="str">
        <f t="shared" si="4"/>
        <v/>
      </c>
      <c r="BC27" s="27"/>
      <c r="BD27" s="27"/>
      <c r="BE27" s="27"/>
    </row>
    <row r="28" spans="1:57" ht="15.75" customHeight="1">
      <c r="A28" s="566" t="s">
        <v>569</v>
      </c>
      <c r="B28" s="567"/>
      <c r="C28" s="8"/>
      <c r="D28" s="8"/>
      <c r="E28" s="8"/>
      <c r="F28" s="8"/>
      <c r="G28" s="8"/>
      <c r="H28" s="212">
        <f t="shared" ref="H28:N28" si="9">H16+H25</f>
        <v>0</v>
      </c>
      <c r="I28" s="212">
        <f t="shared" si="9"/>
        <v>0</v>
      </c>
      <c r="J28" s="212">
        <f t="shared" si="9"/>
        <v>0</v>
      </c>
      <c r="K28" s="212">
        <f t="shared" si="9"/>
        <v>0</v>
      </c>
      <c r="L28" s="212">
        <f t="shared" si="9"/>
        <v>0</v>
      </c>
      <c r="M28" s="212">
        <f t="shared" si="9"/>
        <v>0</v>
      </c>
      <c r="N28" s="212">
        <f t="shared" si="9"/>
        <v>0</v>
      </c>
      <c r="O28" s="212"/>
      <c r="P28" s="212"/>
      <c r="Q28" s="212">
        <f t="shared" ref="Q28:V28" si="10">Q16+Q25</f>
        <v>0</v>
      </c>
      <c r="R28" s="212">
        <f t="shared" si="10"/>
        <v>0</v>
      </c>
      <c r="S28" s="212">
        <f t="shared" si="10"/>
        <v>0</v>
      </c>
      <c r="T28" s="212">
        <f t="shared" si="10"/>
        <v>0</v>
      </c>
      <c r="U28" s="212">
        <f t="shared" si="10"/>
        <v>0</v>
      </c>
      <c r="V28" s="212">
        <f t="shared" si="10"/>
        <v>0</v>
      </c>
      <c r="W28" s="15" t="str">
        <f t="shared" si="0"/>
        <v/>
      </c>
      <c r="X28" s="21"/>
      <c r="Z28" s="22"/>
      <c r="AA28" s="22"/>
      <c r="AB28" s="22"/>
      <c r="AC28" s="22"/>
      <c r="AD28" s="22"/>
      <c r="AE28" s="22"/>
      <c r="AF28" s="22"/>
      <c r="AG28" s="22"/>
      <c r="AH28" s="22"/>
      <c r="AI28" s="22"/>
      <c r="AJ28" s="22"/>
      <c r="AK28" s="28"/>
      <c r="AL28" s="27"/>
      <c r="AM28" s="22"/>
      <c r="AN28" s="27"/>
      <c r="AO28" s="27"/>
      <c r="AP28" s="27"/>
      <c r="AQ28" s="27"/>
      <c r="AR28" s="27"/>
      <c r="AS28" s="27"/>
      <c r="AT28" s="27"/>
      <c r="AU28" s="27"/>
      <c r="AV28" s="27"/>
      <c r="AW28" s="27"/>
      <c r="AX28" s="27"/>
      <c r="AY28" s="27"/>
      <c r="AZ28" s="27"/>
      <c r="BA28" s="27"/>
      <c r="BB28" s="30" t="str">
        <f t="shared" si="4"/>
        <v/>
      </c>
      <c r="BC28" s="27"/>
      <c r="BD28" s="27"/>
      <c r="BE28" s="27"/>
    </row>
    <row r="29" spans="1:57" ht="15.75" customHeight="1">
      <c r="A29" s="568" t="s">
        <v>724</v>
      </c>
      <c r="B29" s="569"/>
      <c r="C29" s="8"/>
      <c r="D29" s="8"/>
      <c r="E29" s="8"/>
      <c r="F29" s="8"/>
      <c r="G29" s="8"/>
      <c r="H29" s="212"/>
      <c r="I29" s="212"/>
      <c r="J29" s="212"/>
      <c r="K29" s="212"/>
      <c r="L29" s="212"/>
      <c r="M29" s="212"/>
      <c r="N29" s="212">
        <f>Q28</f>
        <v>0</v>
      </c>
      <c r="O29" s="212"/>
      <c r="P29" s="212"/>
      <c r="Q29" s="212"/>
      <c r="R29" s="212">
        <f>S28</f>
        <v>0</v>
      </c>
      <c r="S29" s="212"/>
      <c r="T29" s="212">
        <f>U28</f>
        <v>0</v>
      </c>
      <c r="U29" s="212"/>
      <c r="V29" s="213"/>
      <c r="W29" s="15" t="str">
        <f t="shared" si="0"/>
        <v/>
      </c>
      <c r="X29" s="21"/>
      <c r="Z29" s="22"/>
      <c r="AA29" s="22"/>
      <c r="AB29" s="22"/>
      <c r="AC29" s="22"/>
      <c r="AD29" s="22"/>
      <c r="AE29" s="22"/>
      <c r="AF29" s="22"/>
      <c r="AG29" s="22"/>
      <c r="AH29" s="22"/>
      <c r="AI29" s="22"/>
      <c r="AJ29" s="22"/>
      <c r="AK29" s="28"/>
      <c r="AL29" s="27"/>
      <c r="AM29" s="22"/>
      <c r="AN29" s="27"/>
      <c r="AO29" s="27"/>
      <c r="AP29" s="27"/>
      <c r="AQ29" s="27"/>
      <c r="AR29" s="27"/>
      <c r="AS29" s="27"/>
      <c r="AT29" s="27"/>
      <c r="AU29" s="27"/>
      <c r="AV29" s="27"/>
      <c r="AW29" s="27"/>
      <c r="AX29" s="27"/>
      <c r="AY29" s="27"/>
      <c r="AZ29" s="27"/>
      <c r="BA29" s="27"/>
      <c r="BB29" s="30" t="str">
        <f t="shared" si="4"/>
        <v/>
      </c>
      <c r="BC29" s="27"/>
      <c r="BD29" s="27"/>
      <c r="BE29" s="27"/>
    </row>
    <row r="30" spans="1:57" ht="15.75" customHeight="1">
      <c r="A30" s="568" t="s">
        <v>725</v>
      </c>
      <c r="B30" s="569"/>
      <c r="C30" s="8"/>
      <c r="D30" s="8"/>
      <c r="E30" s="8"/>
      <c r="F30" s="8"/>
      <c r="G30" s="8"/>
      <c r="H30" s="212"/>
      <c r="I30" s="212"/>
      <c r="J30" s="212"/>
      <c r="K30" s="212"/>
      <c r="L30" s="212"/>
      <c r="M30" s="212"/>
      <c r="N30" s="212"/>
      <c r="O30" s="212"/>
      <c r="P30" s="212"/>
      <c r="Q30" s="212"/>
      <c r="R30" s="212"/>
      <c r="S30" s="212"/>
      <c r="T30" s="212"/>
      <c r="U30" s="212"/>
      <c r="V30" s="213">
        <f>T29</f>
        <v>0</v>
      </c>
      <c r="W30" s="15" t="str">
        <f t="shared" si="0"/>
        <v/>
      </c>
      <c r="X30" s="21"/>
      <c r="Z30" s="22"/>
      <c r="AA30" s="22"/>
      <c r="AB30" s="22"/>
      <c r="AC30" s="22"/>
      <c r="AD30" s="22"/>
      <c r="AE30" s="22"/>
      <c r="AF30" s="22"/>
      <c r="AG30" s="22"/>
      <c r="AH30" s="22"/>
      <c r="AI30" s="22"/>
      <c r="AJ30" s="22"/>
      <c r="AK30" s="28"/>
      <c r="AL30" s="27"/>
      <c r="AM30" s="22"/>
      <c r="AN30" s="27"/>
      <c r="AO30" s="27"/>
      <c r="AP30" s="27"/>
      <c r="AQ30" s="27"/>
      <c r="AR30" s="27"/>
      <c r="AS30" s="27"/>
      <c r="AT30" s="27"/>
      <c r="AU30" s="27"/>
      <c r="AV30" s="27"/>
      <c r="AW30" s="27"/>
      <c r="AX30" s="27"/>
      <c r="AY30" s="27"/>
      <c r="AZ30" s="27"/>
      <c r="BA30" s="27"/>
      <c r="BB30" s="30" t="str">
        <f t="shared" si="4"/>
        <v/>
      </c>
      <c r="BC30" s="27"/>
      <c r="BD30" s="27"/>
      <c r="BE30" s="27"/>
    </row>
    <row r="31" spans="1:57" ht="15.75" customHeight="1">
      <c r="A31" s="566" t="s">
        <v>570</v>
      </c>
      <c r="B31" s="567"/>
      <c r="C31" s="21"/>
      <c r="D31" s="8"/>
      <c r="E31" s="21"/>
      <c r="F31" s="21"/>
      <c r="G31" s="21"/>
      <c r="H31" s="213"/>
      <c r="I31" s="213"/>
      <c r="J31" s="213"/>
      <c r="K31" s="213"/>
      <c r="L31" s="213"/>
      <c r="M31" s="213"/>
      <c r="N31" s="213">
        <f>N28-N29</f>
        <v>0</v>
      </c>
      <c r="O31" s="213"/>
      <c r="P31" s="213"/>
      <c r="Q31" s="213"/>
      <c r="R31" s="213">
        <f>R28-R29</f>
        <v>0</v>
      </c>
      <c r="S31" s="213"/>
      <c r="T31" s="213">
        <f>T28-T29</f>
        <v>0</v>
      </c>
      <c r="U31" s="213"/>
      <c r="V31" s="213">
        <f>V28-V30</f>
        <v>0</v>
      </c>
      <c r="W31" s="15" t="str">
        <f t="shared" si="0"/>
        <v/>
      </c>
      <c r="X31" s="21"/>
      <c r="Z31" s="22"/>
      <c r="AA31" s="22"/>
      <c r="AB31" s="22"/>
      <c r="AC31" s="22"/>
      <c r="AD31" s="22"/>
      <c r="AE31" s="22"/>
      <c r="AF31" s="22"/>
      <c r="AG31" s="22"/>
      <c r="AH31" s="22"/>
      <c r="AI31" s="22"/>
      <c r="AJ31" s="22"/>
      <c r="AK31" s="28"/>
      <c r="AL31" s="27"/>
      <c r="AM31" s="22"/>
      <c r="AN31" s="27"/>
      <c r="AO31" s="27"/>
      <c r="AP31" s="27"/>
      <c r="AQ31" s="27"/>
      <c r="AR31" s="27"/>
      <c r="AS31" s="27"/>
      <c r="AT31" s="27"/>
      <c r="AU31" s="27"/>
      <c r="AV31" s="27"/>
      <c r="AW31" s="27"/>
      <c r="AX31" s="27"/>
      <c r="AY31" s="27"/>
      <c r="AZ31" s="27"/>
      <c r="BA31" s="27"/>
      <c r="BB31" s="30" t="str">
        <f t="shared" si="4"/>
        <v/>
      </c>
      <c r="BC31" s="27"/>
      <c r="BD31" s="27"/>
      <c r="BE31" s="27"/>
    </row>
    <row r="32" spans="1:57" ht="15.75" customHeight="1">
      <c r="A32" s="3" t="str">
        <f>基本信息输入表!$K$6&amp;"填表人："&amp;基本信息输入表!$M$24</f>
        <v>被评估单位填表人：徐刚、杨灵芝</v>
      </c>
      <c r="F32" s="3"/>
      <c r="V32" s="3" t="str">
        <f>"评估人员："&amp;基本信息输入表!$Q$24</f>
        <v>评估人员：雍国锋、路育</v>
      </c>
    </row>
    <row r="33" spans="1:25" ht="15.75" customHeight="1">
      <c r="A33" s="3" t="str">
        <f>"填表日期："&amp;YEAR(基本信息输入表!$O$24)&amp;"年"&amp;MONTH(基本信息输入表!$O$24)&amp;"月"&amp;DAY(基本信息输入表!$O$24)&amp;"日"</f>
        <v>填表日期：2023年2月1日</v>
      </c>
      <c r="F33" s="3"/>
    </row>
    <row r="34" spans="1:25" ht="15.75" customHeight="1">
      <c r="Y34" s="23" t="s">
        <v>461</v>
      </c>
    </row>
  </sheetData>
  <mergeCells count="46">
    <mergeCell ref="BB6:BB7"/>
    <mergeCell ref="BC6:BC7"/>
    <mergeCell ref="BD6:BD7"/>
    <mergeCell ref="BE6:BE7"/>
    <mergeCell ref="AO6:AO7"/>
    <mergeCell ref="AP6:AP7"/>
    <mergeCell ref="AQ6:AQ7"/>
    <mergeCell ref="AZ6:AZ7"/>
    <mergeCell ref="BA6:BA7"/>
    <mergeCell ref="AC6:AC7"/>
    <mergeCell ref="AD6:AD7"/>
    <mergeCell ref="AE6:AE7"/>
    <mergeCell ref="AF6:AF7"/>
    <mergeCell ref="AG6:AG7"/>
    <mergeCell ref="C6:C7"/>
    <mergeCell ref="D6:D7"/>
    <mergeCell ref="E6:E7"/>
    <mergeCell ref="F6:F7"/>
    <mergeCell ref="G6:G7"/>
    <mergeCell ref="A28:B28"/>
    <mergeCell ref="A29:B29"/>
    <mergeCell ref="A30:B30"/>
    <mergeCell ref="A31:B31"/>
    <mergeCell ref="A6:A7"/>
    <mergeCell ref="B6:B7"/>
    <mergeCell ref="BB5:BE5"/>
    <mergeCell ref="H6:N6"/>
    <mergeCell ref="O6:Q6"/>
    <mergeCell ref="R6:S6"/>
    <mergeCell ref="AH6:AL6"/>
    <mergeCell ref="AM6:AN6"/>
    <mergeCell ref="AR6:AS6"/>
    <mergeCell ref="AT6:AY6"/>
    <mergeCell ref="T6:T7"/>
    <mergeCell ref="U6:U7"/>
    <mergeCell ref="V6:V7"/>
    <mergeCell ref="W6:W7"/>
    <mergeCell ref="X6:X7"/>
    <mergeCell ref="Z6:Z7"/>
    <mergeCell ref="AA6:AA7"/>
    <mergeCell ref="AB6:AB7"/>
    <mergeCell ref="A2:X2"/>
    <mergeCell ref="A3:X3"/>
    <mergeCell ref="Z5:AG5"/>
    <mergeCell ref="AH5:AP5"/>
    <mergeCell ref="AQ5:BA5"/>
  </mergeCells>
  <phoneticPr fontId="13" type="noConversion"/>
  <dataValidations count="1">
    <dataValidation type="list" allowBlank="1" showInputMessage="1" showErrorMessage="1" sqref="AH8:AJ31" xr:uid="{00000000-0002-0000-1600-000001000000}">
      <formula1>$A$108:$A$109</formula1>
    </dataValidation>
  </dataValidations>
  <hyperlinks>
    <hyperlink ref="A1" location="索引目录!A1" display="返回索引目录" xr:uid="{00000000-0004-0000-1600-000000000000}"/>
  </hyperlinks>
  <printOptions horizontalCentered="1"/>
  <pageMargins left="0.98402777777777795" right="0.98402777777777795" top="0.98402777777777795" bottom="0.98402777777777795" header="0.31388888888888899" footer="0.35416666666666702"/>
  <pageSetup paperSize="9" scale="8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基本信息输入表!$A$121:$A$123</xm:f>
          </x14:formula1>
          <xm:sqref>AM8:AM31</xm:sqref>
        </x14:dataValidation>
        <x14:dataValidation type="list" allowBlank="1" showInputMessage="1" showErrorMessage="1" xr:uid="{00000000-0002-0000-1600-000002000000}">
          <x14:formula1>
            <xm:f>基本信息输入表!$A$109:$A$110</xm:f>
          </x14:formula1>
          <xm:sqref>Z8:AE31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8"/>
  <sheetViews>
    <sheetView showGridLines="0" workbookViewId="0">
      <selection activeCell="F8" sqref="F8"/>
    </sheetView>
  </sheetViews>
  <sheetFormatPr defaultColWidth="9" defaultRowHeight="15.75" customHeight="1" outlineLevelCol="1"/>
  <cols>
    <col min="1" max="1" width="6.75" style="3" customWidth="1"/>
    <col min="2" max="2" width="26.75" style="3" customWidth="1"/>
    <col min="3" max="4" width="18.58203125" style="3" hidden="1" customWidth="1" outlineLevel="1"/>
    <col min="5" max="5" width="18.58203125" style="3" customWidth="1" collapsed="1"/>
    <col min="6" max="7" width="18.58203125" style="3" customWidth="1"/>
    <col min="8" max="8" width="12.58203125" style="3" customWidth="1"/>
    <col min="9" max="16384" width="9" style="3"/>
  </cols>
  <sheetData>
    <row r="1" spans="1:8" ht="15.75" customHeight="1">
      <c r="A1" s="5" t="s">
        <v>430</v>
      </c>
    </row>
    <row r="2" spans="1:8" s="1" customFormat="1" ht="30" customHeight="1">
      <c r="A2" s="519" t="s">
        <v>746</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2"/>
      <c r="H4" s="18" t="s">
        <v>747</v>
      </c>
    </row>
    <row r="5" spans="1:8" ht="15.75" customHeight="1">
      <c r="A5" s="6" t="str">
        <f>基本信息输入表!K6&amp;"："&amp;基本信息输入表!M6</f>
        <v>被评估单位：贵州华能焦化制气股份有限公司</v>
      </c>
      <c r="B5" s="6"/>
      <c r="C5" s="7"/>
      <c r="D5" s="7"/>
      <c r="H5" s="41" t="s">
        <v>464</v>
      </c>
    </row>
    <row r="6" spans="1:8" s="2" customFormat="1" ht="15.75" customHeight="1">
      <c r="A6" s="8" t="s">
        <v>583</v>
      </c>
      <c r="B6" s="8" t="s">
        <v>584</v>
      </c>
      <c r="C6" s="9" t="s">
        <v>435</v>
      </c>
      <c r="D6" s="9" t="s">
        <v>436</v>
      </c>
      <c r="E6" s="8" t="s">
        <v>437</v>
      </c>
      <c r="F6" s="8" t="s">
        <v>438</v>
      </c>
      <c r="G6" s="16" t="s">
        <v>439</v>
      </c>
      <c r="H6" s="8" t="s">
        <v>440</v>
      </c>
    </row>
    <row r="7" spans="1:8" ht="15.75" customHeight="1">
      <c r="A7" s="8" t="s">
        <v>748</v>
      </c>
      <c r="B7" s="207" t="s">
        <v>749</v>
      </c>
      <c r="C7" s="207">
        <f>'3-9-1材料采购（在途物资）'!F28</f>
        <v>0</v>
      </c>
      <c r="D7" s="207">
        <f>'3-9-1材料采购（在途物资）'!I28</f>
        <v>0</v>
      </c>
      <c r="E7" s="14">
        <f>'3-9-1材料采购（在途物资）'!L28</f>
        <v>0</v>
      </c>
      <c r="F7" s="15">
        <f>'3-9-1材料采购（在途物资）'!O28</f>
        <v>0</v>
      </c>
      <c r="G7" s="15">
        <f>F7-E7</f>
        <v>0</v>
      </c>
      <c r="H7" s="45" t="str">
        <f>IF(E7=0,"",G7/E7*100)</f>
        <v/>
      </c>
    </row>
    <row r="8" spans="1:8" ht="15.75" customHeight="1">
      <c r="A8" s="8" t="s">
        <v>750</v>
      </c>
      <c r="B8" s="208" t="s">
        <v>751</v>
      </c>
      <c r="C8" s="178">
        <f>'3-9-2原材料'!G31</f>
        <v>0</v>
      </c>
      <c r="D8" s="178">
        <f>'3-9-2原材料'!K31</f>
        <v>0</v>
      </c>
      <c r="E8" s="14">
        <f>'3-9-2原材料'!O31</f>
        <v>0</v>
      </c>
      <c r="F8" s="15">
        <f>'3-9-2原材料'!U31</f>
        <v>0</v>
      </c>
      <c r="G8" s="15">
        <f t="shared" ref="G8:G14" si="0">F8-E8</f>
        <v>0</v>
      </c>
      <c r="H8" s="45" t="str">
        <f t="shared" ref="H8:H14" si="1">IF(E8=0,"",G8/E8*100)</f>
        <v/>
      </c>
    </row>
    <row r="9" spans="1:8" ht="15.75" customHeight="1">
      <c r="A9" s="8" t="s">
        <v>752</v>
      </c>
      <c r="B9" s="208" t="s">
        <v>753</v>
      </c>
      <c r="C9" s="178">
        <f>'3-9-3在库周转材料'!G31</f>
        <v>0</v>
      </c>
      <c r="D9" s="178">
        <f>'3-9-3在库周转材料'!J31</f>
        <v>0</v>
      </c>
      <c r="E9" s="14">
        <f>'3-9-3在库周转材料'!M31</f>
        <v>0</v>
      </c>
      <c r="F9" s="15">
        <f>'3-9-3在库周转材料'!R31</f>
        <v>0</v>
      </c>
      <c r="G9" s="15">
        <f t="shared" si="0"/>
        <v>0</v>
      </c>
      <c r="H9" s="45" t="str">
        <f t="shared" si="1"/>
        <v/>
      </c>
    </row>
    <row r="10" spans="1:8" ht="15.75" customHeight="1">
      <c r="A10" s="8" t="s">
        <v>754</v>
      </c>
      <c r="B10" s="208" t="s">
        <v>755</v>
      </c>
      <c r="C10" s="178">
        <f>'3-9-4委托加工物资'!G28</f>
        <v>0</v>
      </c>
      <c r="D10" s="178">
        <f>'3-9-4委托加工物资'!J28</f>
        <v>0</v>
      </c>
      <c r="E10" s="14">
        <f>'3-9-4委托加工物资'!M28</f>
        <v>0</v>
      </c>
      <c r="F10" s="15">
        <f>'3-9-4委托加工物资'!P28</f>
        <v>0</v>
      </c>
      <c r="G10" s="15">
        <f t="shared" si="0"/>
        <v>0</v>
      </c>
      <c r="H10" s="45" t="str">
        <f t="shared" si="1"/>
        <v/>
      </c>
    </row>
    <row r="11" spans="1:8" ht="15.75" customHeight="1">
      <c r="A11" s="8" t="s">
        <v>756</v>
      </c>
      <c r="B11" s="208" t="s">
        <v>757</v>
      </c>
      <c r="C11" s="178">
        <f>'3-9-5产成品（库存商品）'!I31</f>
        <v>0</v>
      </c>
      <c r="D11" s="178">
        <f>'3-9-6在产品（自制半成品）'!I28</f>
        <v>0</v>
      </c>
      <c r="E11" s="14">
        <f>'3-9-5产成品（库存商品）'!Q31</f>
        <v>0</v>
      </c>
      <c r="F11" s="15">
        <f>'3-9-5产成品（库存商品）'!U31</f>
        <v>0</v>
      </c>
      <c r="G11" s="15">
        <f t="shared" si="0"/>
        <v>0</v>
      </c>
      <c r="H11" s="45" t="str">
        <f t="shared" si="1"/>
        <v/>
      </c>
    </row>
    <row r="12" spans="1:8" ht="15.75" customHeight="1">
      <c r="A12" s="8" t="s">
        <v>758</v>
      </c>
      <c r="B12" s="208" t="s">
        <v>759</v>
      </c>
      <c r="C12" s="178">
        <f>'3-9-6在产品（自制半成品）'!F28</f>
        <v>0</v>
      </c>
      <c r="D12" s="178">
        <f>'3-9-6在产品（自制半成品）'!I28</f>
        <v>0</v>
      </c>
      <c r="E12" s="14">
        <f>'3-9-6在产品（自制半成品）'!L28</f>
        <v>0</v>
      </c>
      <c r="F12" s="15">
        <f>'3-9-6在产品（自制半成品）'!P28</f>
        <v>0</v>
      </c>
      <c r="G12" s="15">
        <f t="shared" si="0"/>
        <v>0</v>
      </c>
      <c r="H12" s="45" t="str">
        <f t="shared" si="1"/>
        <v/>
      </c>
    </row>
    <row r="13" spans="1:8" ht="15.75" customHeight="1">
      <c r="A13" s="8" t="s">
        <v>760</v>
      </c>
      <c r="B13" s="208" t="s">
        <v>761</v>
      </c>
      <c r="C13" s="178">
        <f>'3-9-7发出商品'!G27</f>
        <v>0</v>
      </c>
      <c r="D13" s="178">
        <f>'3-9-7发出商品'!J27</f>
        <v>0</v>
      </c>
      <c r="E13" s="14">
        <f>'3-9-7发出商品'!M27</f>
        <v>0</v>
      </c>
      <c r="F13" s="15">
        <f>'3-9-7发出商品'!P27</f>
        <v>0</v>
      </c>
      <c r="G13" s="15">
        <f t="shared" si="0"/>
        <v>0</v>
      </c>
      <c r="H13" s="45" t="str">
        <f t="shared" si="1"/>
        <v/>
      </c>
    </row>
    <row r="14" spans="1:8" ht="15.75" customHeight="1">
      <c r="A14" s="8" t="s">
        <v>762</v>
      </c>
      <c r="B14" s="208" t="s">
        <v>763</v>
      </c>
      <c r="C14" s="178">
        <f>'3-9-8在用周转材料'!F26</f>
        <v>0</v>
      </c>
      <c r="D14" s="178">
        <f>'3-9-8在用周转材料'!H26</f>
        <v>0</v>
      </c>
      <c r="E14" s="14">
        <f>'3-9-8在用周转材料'!J26</f>
        <v>0</v>
      </c>
      <c r="F14" s="15">
        <f>'3-9-8在用周转材料'!N26</f>
        <v>0</v>
      </c>
      <c r="G14" s="15">
        <f t="shared" si="0"/>
        <v>0</v>
      </c>
      <c r="H14" s="45" t="str">
        <f t="shared" si="1"/>
        <v/>
      </c>
    </row>
    <row r="15" spans="1:8" s="168" customFormat="1" ht="15.75" customHeight="1">
      <c r="A15" s="8" t="s">
        <v>764</v>
      </c>
      <c r="B15" s="209" t="s">
        <v>183</v>
      </c>
      <c r="C15" s="207"/>
      <c r="D15" s="207"/>
      <c r="E15" s="178">
        <f>'3-9-9工程施工'!Q24</f>
        <v>0</v>
      </c>
      <c r="F15" s="178">
        <f>'3-9-9工程施工'!R24</f>
        <v>0</v>
      </c>
      <c r="G15" s="15">
        <f t="shared" ref="G15" si="2">F15-E15</f>
        <v>0</v>
      </c>
      <c r="H15" s="45" t="str">
        <f t="shared" ref="H15" si="3">IF(E15=0,"",G15/E15*100)</f>
        <v/>
      </c>
    </row>
    <row r="16" spans="1:8" ht="15.75" customHeight="1">
      <c r="A16" s="8"/>
      <c r="B16" s="31"/>
      <c r="C16" s="31"/>
      <c r="D16" s="31"/>
      <c r="E16" s="14"/>
      <c r="F16" s="15"/>
      <c r="G16" s="15"/>
      <c r="H16" s="45"/>
    </row>
    <row r="17" spans="1:9" ht="15.75" customHeight="1">
      <c r="A17" s="8"/>
      <c r="B17" s="31"/>
      <c r="C17" s="31"/>
      <c r="D17" s="31"/>
      <c r="E17" s="14"/>
      <c r="F17" s="15"/>
      <c r="G17" s="15"/>
      <c r="H17" s="45"/>
    </row>
    <row r="18" spans="1:9" ht="15.75" customHeight="1">
      <c r="A18" s="8"/>
      <c r="B18" s="31"/>
      <c r="C18" s="31"/>
      <c r="D18" s="31"/>
      <c r="E18" s="14"/>
      <c r="F18" s="15"/>
      <c r="G18" s="15"/>
      <c r="H18" s="45"/>
    </row>
    <row r="19" spans="1:9" ht="15.75" customHeight="1">
      <c r="A19" s="8"/>
      <c r="B19" s="31"/>
      <c r="C19" s="31"/>
      <c r="D19" s="31"/>
      <c r="E19" s="14"/>
      <c r="F19" s="15"/>
      <c r="G19" s="15"/>
      <c r="H19" s="45"/>
    </row>
    <row r="20" spans="1:9" ht="15.75" customHeight="1">
      <c r="A20" s="8"/>
      <c r="B20" s="31"/>
      <c r="C20" s="31"/>
      <c r="D20" s="31"/>
      <c r="E20" s="14"/>
      <c r="F20" s="15"/>
      <c r="G20" s="15"/>
      <c r="H20" s="45"/>
    </row>
    <row r="21" spans="1:9" ht="15.75" customHeight="1">
      <c r="A21" s="8"/>
      <c r="B21" s="31"/>
      <c r="C21" s="31"/>
      <c r="D21" s="31"/>
      <c r="E21" s="14"/>
      <c r="F21" s="15"/>
      <c r="G21" s="15"/>
      <c r="H21" s="45"/>
    </row>
    <row r="22" spans="1:9" ht="15.75" customHeight="1">
      <c r="A22" s="8"/>
      <c r="B22" s="31"/>
      <c r="C22" s="31"/>
      <c r="D22" s="31"/>
      <c r="E22" s="14"/>
      <c r="F22" s="15"/>
      <c r="G22" s="15"/>
      <c r="H22" s="45"/>
    </row>
    <row r="23" spans="1:9" ht="15.75" customHeight="1">
      <c r="A23" s="8"/>
      <c r="B23" s="31"/>
      <c r="C23" s="31"/>
      <c r="D23" s="31"/>
      <c r="E23" s="14"/>
      <c r="F23" s="15"/>
      <c r="G23" s="15"/>
      <c r="H23" s="45"/>
    </row>
    <row r="24" spans="1:9" ht="15.75" customHeight="1">
      <c r="A24" s="526" t="s">
        <v>572</v>
      </c>
      <c r="B24" s="527"/>
      <c r="C24" s="14">
        <f>SUM(C7:C23)</f>
        <v>0</v>
      </c>
      <c r="D24" s="14">
        <f>SUM(D7:D23)</f>
        <v>0</v>
      </c>
      <c r="E24" s="14">
        <f>SUM(E7:E23)</f>
        <v>0</v>
      </c>
      <c r="F24" s="14">
        <f>SUM(F7:F23)</f>
        <v>0</v>
      </c>
      <c r="G24" s="15">
        <f>F24-E24</f>
        <v>0</v>
      </c>
      <c r="H24" s="45" t="str">
        <f>IF(E24=0,"",G24/E24*100)</f>
        <v/>
      </c>
    </row>
    <row r="25" spans="1:9" ht="15.75" customHeight="1">
      <c r="A25" s="526" t="s">
        <v>765</v>
      </c>
      <c r="B25" s="527"/>
      <c r="C25" s="210">
        <v>0</v>
      </c>
      <c r="D25" s="210">
        <v>0</v>
      </c>
      <c r="E25" s="211"/>
      <c r="F25" s="111"/>
      <c r="G25" s="15">
        <f>F25-E25</f>
        <v>0</v>
      </c>
      <c r="H25" s="45" t="str">
        <f>IF(E25=0,"",G25/E25*100)</f>
        <v/>
      </c>
    </row>
    <row r="26" spans="1:9" ht="15.75" customHeight="1">
      <c r="A26" s="526" t="s">
        <v>574</v>
      </c>
      <c r="B26" s="527"/>
      <c r="C26" s="14">
        <f>C24-C25</f>
        <v>0</v>
      </c>
      <c r="D26" s="14">
        <f>D24-D25</f>
        <v>0</v>
      </c>
      <c r="E26" s="14">
        <f>E24-E25</f>
        <v>0</v>
      </c>
      <c r="F26" s="15">
        <f>F24</f>
        <v>0</v>
      </c>
      <c r="G26" s="15">
        <f>F26-E26</f>
        <v>0</v>
      </c>
      <c r="H26" s="45" t="str">
        <f>IF(E26=0,"",G26/E26*100)</f>
        <v/>
      </c>
    </row>
    <row r="27" spans="1:9" ht="15.75" customHeight="1">
      <c r="F27" s="3" t="str">
        <f>"评估人员："&amp;基本信息输入表!$Q$25</f>
        <v>评估人员：雍国锋、路育</v>
      </c>
    </row>
    <row r="28" spans="1:9" ht="15.75" customHeight="1">
      <c r="I28" s="23" t="s">
        <v>461</v>
      </c>
    </row>
  </sheetData>
  <mergeCells count="5">
    <mergeCell ref="A2:H2"/>
    <mergeCell ref="A3:H3"/>
    <mergeCell ref="A24:B24"/>
    <mergeCell ref="A25:B25"/>
    <mergeCell ref="A26:B26"/>
  </mergeCells>
  <phoneticPr fontId="13" type="noConversion"/>
  <hyperlinks>
    <hyperlink ref="A1" location="索引目录!A1" display="返回索引目录" xr:uid="{00000000-0004-0000-17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S31"/>
  <sheetViews>
    <sheetView showGridLines="0" workbookViewId="0">
      <selection activeCell="F8" sqref="F8"/>
    </sheetView>
  </sheetViews>
  <sheetFormatPr defaultColWidth="9" defaultRowHeight="15.75" customHeight="1" outlineLevelCol="2"/>
  <cols>
    <col min="1" max="1" width="5.5" style="3" customWidth="1"/>
    <col min="2" max="2" width="14.58203125" style="3" customWidth="1"/>
    <col min="3" max="3" width="10.58203125" style="3" customWidth="1"/>
    <col min="4" max="9" width="10.58203125" style="3" hidden="1" customWidth="1" outlineLevel="1"/>
    <col min="10" max="10" width="10.58203125" style="3" customWidth="1" collapsed="1"/>
    <col min="11" max="11" width="10.58203125" style="3" customWidth="1"/>
    <col min="12" max="12" width="12.25" style="3" customWidth="1"/>
    <col min="13" max="14" width="10.58203125" style="3" customWidth="1"/>
    <col min="15" max="15" width="12.25" style="3" customWidth="1"/>
    <col min="16" max="16" width="7" style="3" customWidth="1"/>
    <col min="17" max="17" width="13.08203125" style="3" customWidth="1"/>
    <col min="18" max="18" width="9" style="3"/>
    <col min="19" max="24" width="5.58203125" style="4" customWidth="1" outlineLevel="1"/>
    <col min="25" max="25" width="14.75" style="4" customWidth="1" outlineLevel="1"/>
    <col min="26" max="26" width="13.58203125" style="4" customWidth="1"/>
    <col min="27" max="29" width="5.58203125" style="4" customWidth="1" outlineLevel="1"/>
    <col min="30" max="31" width="7.25" style="4" customWidth="1" outlineLevel="1"/>
    <col min="32" max="32" width="5.58203125" style="4" customWidth="1" outlineLevel="1"/>
    <col min="33" max="36" width="8.58203125" style="4" customWidth="1" outlineLevel="1"/>
    <col min="37" max="37" width="14.58203125" style="4" customWidth="1" outlineLevel="1"/>
    <col min="38" max="38" width="13.58203125" style="4" customWidth="1"/>
    <col min="39" max="39" width="8.58203125" style="4" customWidth="1" outlineLevel="2"/>
    <col min="40" max="40" width="8.58203125" style="4" customWidth="1" outlineLevel="1"/>
    <col min="41" max="41" width="13.75" style="4" customWidth="1"/>
    <col min="42" max="44" width="13.58203125" style="4" customWidth="1" outlineLevel="1"/>
    <col min="45" max="45" width="13.58203125" style="4" customWidth="1"/>
    <col min="46" max="16384" width="9" style="3"/>
  </cols>
  <sheetData>
    <row r="1" spans="1:45" ht="15.75" customHeight="1">
      <c r="A1" s="5" t="s">
        <v>430</v>
      </c>
    </row>
    <row r="2" spans="1:45" s="1" customFormat="1" ht="30" customHeight="1">
      <c r="A2" s="519" t="s">
        <v>766</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row>
    <row r="4" spans="1:45" ht="14.15" customHeight="1">
      <c r="A4" s="2"/>
      <c r="B4" s="2"/>
      <c r="C4" s="2"/>
      <c r="D4" s="2"/>
      <c r="E4" s="2"/>
      <c r="F4" s="2"/>
      <c r="G4" s="2"/>
      <c r="H4" s="2"/>
      <c r="I4" s="2"/>
      <c r="J4" s="2"/>
      <c r="K4" s="2"/>
      <c r="L4" s="2"/>
      <c r="M4" s="2"/>
      <c r="N4" s="2"/>
      <c r="O4" s="2"/>
      <c r="P4" s="2"/>
      <c r="Q4" s="18" t="s">
        <v>767</v>
      </c>
    </row>
    <row r="5" spans="1:45" ht="15.75" customHeight="1">
      <c r="A5" s="3" t="str">
        <f>基本信息输入表!K6&amp;"："&amp;基本信息输入表!M6</f>
        <v>被评估单位：贵州华能焦化制气股份有限公司</v>
      </c>
      <c r="Q5" s="18" t="s">
        <v>464</v>
      </c>
      <c r="S5" s="531" t="s">
        <v>595</v>
      </c>
      <c r="T5" s="531"/>
      <c r="U5" s="531"/>
      <c r="V5" s="531"/>
      <c r="W5" s="531"/>
      <c r="X5" s="531"/>
      <c r="Y5" s="531"/>
      <c r="Z5" s="531"/>
      <c r="AA5" s="532" t="s">
        <v>596</v>
      </c>
      <c r="AB5" s="533"/>
      <c r="AC5" s="533"/>
      <c r="AD5" s="533"/>
      <c r="AE5" s="533"/>
      <c r="AF5" s="533"/>
      <c r="AG5" s="533"/>
      <c r="AH5" s="533"/>
      <c r="AI5" s="533"/>
      <c r="AJ5" s="533"/>
      <c r="AK5" s="533"/>
      <c r="AL5" s="534"/>
      <c r="AM5" s="535" t="s">
        <v>597</v>
      </c>
      <c r="AN5" s="536"/>
      <c r="AO5" s="537"/>
      <c r="AP5" s="538" t="s">
        <v>598</v>
      </c>
      <c r="AQ5" s="538"/>
      <c r="AR5" s="538"/>
      <c r="AS5" s="538"/>
    </row>
    <row r="6" spans="1:45" s="2" customFormat="1" ht="15.75" customHeight="1">
      <c r="A6" s="562" t="s">
        <v>465</v>
      </c>
      <c r="B6" s="562" t="s">
        <v>768</v>
      </c>
      <c r="C6" s="570" t="s">
        <v>769</v>
      </c>
      <c r="D6" s="565" t="s">
        <v>707</v>
      </c>
      <c r="E6" s="565"/>
      <c r="F6" s="565"/>
      <c r="G6" s="565" t="s">
        <v>693</v>
      </c>
      <c r="H6" s="565"/>
      <c r="I6" s="565"/>
      <c r="J6" s="562" t="s">
        <v>437</v>
      </c>
      <c r="K6" s="562"/>
      <c r="L6" s="562"/>
      <c r="M6" s="562" t="s">
        <v>438</v>
      </c>
      <c r="N6" s="562"/>
      <c r="O6" s="562"/>
      <c r="P6" s="562" t="s">
        <v>440</v>
      </c>
      <c r="Q6" s="562" t="s">
        <v>585</v>
      </c>
      <c r="S6" s="531" t="s">
        <v>599</v>
      </c>
      <c r="T6" s="531" t="s">
        <v>651</v>
      </c>
      <c r="U6" s="531" t="s">
        <v>694</v>
      </c>
      <c r="V6" s="531" t="s">
        <v>652</v>
      </c>
      <c r="W6" s="553" t="s">
        <v>710</v>
      </c>
      <c r="X6" s="542" t="s">
        <v>601</v>
      </c>
      <c r="Y6" s="531" t="s">
        <v>602</v>
      </c>
      <c r="Z6" s="531"/>
      <c r="AA6" s="532" t="s">
        <v>603</v>
      </c>
      <c r="AB6" s="533"/>
      <c r="AC6" s="533"/>
      <c r="AD6" s="533"/>
      <c r="AE6" s="533"/>
      <c r="AF6" s="534"/>
      <c r="AG6" s="538" t="s">
        <v>604</v>
      </c>
      <c r="AH6" s="538"/>
      <c r="AI6" s="538" t="s">
        <v>653</v>
      </c>
      <c r="AJ6" s="538"/>
      <c r="AK6" s="538" t="s">
        <v>605</v>
      </c>
      <c r="AL6" s="543"/>
      <c r="AM6" s="531" t="s">
        <v>606</v>
      </c>
      <c r="AN6" s="531" t="s">
        <v>438</v>
      </c>
      <c r="AO6" s="558"/>
      <c r="AP6" s="543" t="s">
        <v>607</v>
      </c>
      <c r="AQ6" s="543" t="s">
        <v>608</v>
      </c>
      <c r="AR6" s="538" t="s">
        <v>609</v>
      </c>
      <c r="AS6" s="543"/>
    </row>
    <row r="7" spans="1:45" s="2" customFormat="1" ht="15.75" customHeight="1">
      <c r="A7" s="562"/>
      <c r="B7" s="562"/>
      <c r="C7" s="571"/>
      <c r="D7" s="60" t="s">
        <v>770</v>
      </c>
      <c r="E7" s="60" t="s">
        <v>771</v>
      </c>
      <c r="F7" s="60" t="s">
        <v>772</v>
      </c>
      <c r="G7" s="60" t="s">
        <v>770</v>
      </c>
      <c r="H7" s="60" t="s">
        <v>771</v>
      </c>
      <c r="I7" s="60" t="s">
        <v>772</v>
      </c>
      <c r="J7" s="8" t="s">
        <v>770</v>
      </c>
      <c r="K7" s="8" t="s">
        <v>771</v>
      </c>
      <c r="L7" s="8" t="s">
        <v>772</v>
      </c>
      <c r="M7" s="8" t="s">
        <v>773</v>
      </c>
      <c r="N7" s="8" t="s">
        <v>774</v>
      </c>
      <c r="O7" s="8" t="s">
        <v>772</v>
      </c>
      <c r="P7" s="562"/>
      <c r="Q7" s="562"/>
      <c r="S7" s="531"/>
      <c r="T7" s="531"/>
      <c r="U7" s="531"/>
      <c r="V7" s="531"/>
      <c r="W7" s="531"/>
      <c r="X7" s="531"/>
      <c r="Y7" s="531"/>
      <c r="Z7" s="531"/>
      <c r="AA7" s="26" t="s">
        <v>614</v>
      </c>
      <c r="AB7" s="26" t="s">
        <v>630</v>
      </c>
      <c r="AC7" s="26" t="s">
        <v>615</v>
      </c>
      <c r="AD7" s="26" t="s">
        <v>664</v>
      </c>
      <c r="AE7" s="26" t="s">
        <v>617</v>
      </c>
      <c r="AF7" s="24" t="s">
        <v>618</v>
      </c>
      <c r="AG7" s="26" t="s">
        <v>619</v>
      </c>
      <c r="AH7" s="26" t="s">
        <v>620</v>
      </c>
      <c r="AI7" s="26" t="s">
        <v>619</v>
      </c>
      <c r="AJ7" s="26" t="s">
        <v>665</v>
      </c>
      <c r="AK7" s="538"/>
      <c r="AL7" s="544"/>
      <c r="AM7" s="531"/>
      <c r="AN7" s="531"/>
      <c r="AO7" s="559"/>
      <c r="AP7" s="544"/>
      <c r="AQ7" s="544"/>
      <c r="AR7" s="538"/>
      <c r="AS7" s="544"/>
    </row>
    <row r="8" spans="1:45" ht="15.75" customHeight="1">
      <c r="A8" s="47" t="str">
        <f>IF(B8="","",ROW()-7)</f>
        <v/>
      </c>
      <c r="B8" s="12"/>
      <c r="C8" s="63"/>
      <c r="D8" s="63"/>
      <c r="E8" s="63"/>
      <c r="F8" s="63"/>
      <c r="G8" s="63"/>
      <c r="H8" s="63"/>
      <c r="I8" s="63"/>
      <c r="J8" s="111">
        <f>D8+G8</f>
        <v>0</v>
      </c>
      <c r="K8" s="111" t="str">
        <f>IFERROR(L8/J8,"")</f>
        <v/>
      </c>
      <c r="L8" s="111">
        <f t="shared" ref="L8:L10" si="0">I8+F8</f>
        <v>0</v>
      </c>
      <c r="M8" s="15"/>
      <c r="N8" s="15"/>
      <c r="O8" s="15">
        <f t="shared" ref="O8:O10" si="1">M8*N8</f>
        <v>0</v>
      </c>
      <c r="P8" s="15" t="str">
        <f>IF(L8=0,"",(O8-L8)/L8*100)</f>
        <v/>
      </c>
      <c r="Q8" s="21"/>
      <c r="S8" s="22"/>
      <c r="T8" s="22"/>
      <c r="U8" s="22"/>
      <c r="V8" s="22"/>
      <c r="W8" s="22"/>
      <c r="X8" s="22"/>
      <c r="Y8" s="22"/>
      <c r="Z8" s="22"/>
      <c r="AA8" s="22"/>
      <c r="AB8" s="22"/>
      <c r="AC8" s="22"/>
      <c r="AD8" s="22"/>
      <c r="AE8" s="27"/>
      <c r="AF8" s="27"/>
      <c r="AG8" s="22"/>
      <c r="AH8" s="27"/>
      <c r="AI8" s="27"/>
      <c r="AJ8" s="27"/>
      <c r="AK8" s="27"/>
      <c r="AL8" s="27"/>
      <c r="AM8" s="27"/>
      <c r="AN8" s="156"/>
      <c r="AO8" s="27"/>
      <c r="AP8" s="30" t="str">
        <f t="shared" ref="AP8:AP29" si="2">IFERROR((AN8-L7)/(L7)*100,"")</f>
        <v/>
      </c>
      <c r="AQ8" s="27"/>
      <c r="AR8" s="27"/>
      <c r="AS8" s="27"/>
    </row>
    <row r="9" spans="1:45" ht="15.75" customHeight="1">
      <c r="A9" s="47" t="str">
        <f t="shared" ref="A9:A27" si="3">IF(B9="","",ROW()-7)</f>
        <v/>
      </c>
      <c r="B9" s="12"/>
      <c r="C9" s="63"/>
      <c r="D9" s="63"/>
      <c r="E9" s="63"/>
      <c r="F9" s="63"/>
      <c r="G9" s="63"/>
      <c r="H9" s="63"/>
      <c r="I9" s="63"/>
      <c r="J9" s="111">
        <f t="shared" ref="J9:J27" si="4">D9+G9</f>
        <v>0</v>
      </c>
      <c r="K9" s="111" t="str">
        <f t="shared" ref="K9:K27" si="5">IFERROR(L9/J9,"")</f>
        <v/>
      </c>
      <c r="L9" s="111">
        <f t="shared" si="0"/>
        <v>0</v>
      </c>
      <c r="M9" s="15"/>
      <c r="N9" s="15"/>
      <c r="O9" s="15">
        <f t="shared" si="1"/>
        <v>0</v>
      </c>
      <c r="P9" s="15" t="str">
        <f t="shared" ref="P9:P28" si="6">IF(L9=0,"",(O9-L9)/L9*100)</f>
        <v/>
      </c>
      <c r="Q9" s="21"/>
      <c r="S9" s="22"/>
      <c r="T9" s="22"/>
      <c r="U9" s="22"/>
      <c r="V9" s="22"/>
      <c r="W9" s="22"/>
      <c r="X9" s="22"/>
      <c r="Y9" s="22"/>
      <c r="Z9" s="22"/>
      <c r="AA9" s="22"/>
      <c r="AB9" s="22"/>
      <c r="AC9" s="22"/>
      <c r="AD9" s="22"/>
      <c r="AE9" s="28"/>
      <c r="AF9" s="27"/>
      <c r="AG9" s="22"/>
      <c r="AH9" s="27"/>
      <c r="AI9" s="27"/>
      <c r="AJ9" s="27"/>
      <c r="AK9" s="27"/>
      <c r="AL9" s="27"/>
      <c r="AM9" s="27"/>
      <c r="AN9" s="156"/>
      <c r="AO9" s="27"/>
      <c r="AP9" s="30" t="str">
        <f t="shared" si="2"/>
        <v/>
      </c>
      <c r="AQ9" s="27"/>
      <c r="AR9" s="27"/>
      <c r="AS9" s="27"/>
    </row>
    <row r="10" spans="1:45" ht="15.75" customHeight="1">
      <c r="A10" s="47" t="str">
        <f t="shared" si="3"/>
        <v/>
      </c>
      <c r="B10" s="12"/>
      <c r="C10" s="63"/>
      <c r="D10" s="63"/>
      <c r="E10" s="63"/>
      <c r="F10" s="63"/>
      <c r="G10" s="63"/>
      <c r="H10" s="63"/>
      <c r="I10" s="63"/>
      <c r="J10" s="111">
        <f t="shared" si="4"/>
        <v>0</v>
      </c>
      <c r="K10" s="111" t="str">
        <f t="shared" si="5"/>
        <v/>
      </c>
      <c r="L10" s="111">
        <f t="shared" si="0"/>
        <v>0</v>
      </c>
      <c r="M10" s="15"/>
      <c r="N10" s="15"/>
      <c r="O10" s="15">
        <f t="shared" si="1"/>
        <v>0</v>
      </c>
      <c r="P10" s="15" t="str">
        <f t="shared" si="6"/>
        <v/>
      </c>
      <c r="Q10" s="21"/>
      <c r="S10" s="22"/>
      <c r="T10" s="22"/>
      <c r="U10" s="22"/>
      <c r="V10" s="22"/>
      <c r="W10" s="22"/>
      <c r="X10" s="22"/>
      <c r="Y10" s="22"/>
      <c r="Z10" s="22"/>
      <c r="AA10" s="22"/>
      <c r="AB10" s="22"/>
      <c r="AC10" s="22"/>
      <c r="AD10" s="22"/>
      <c r="AE10" s="28"/>
      <c r="AF10" s="27"/>
      <c r="AG10" s="22"/>
      <c r="AH10" s="27"/>
      <c r="AI10" s="27"/>
      <c r="AJ10" s="27"/>
      <c r="AK10" s="27"/>
      <c r="AL10" s="27"/>
      <c r="AM10" s="27"/>
      <c r="AN10" s="156"/>
      <c r="AO10" s="27"/>
      <c r="AP10" s="30" t="str">
        <f t="shared" si="2"/>
        <v/>
      </c>
      <c r="AQ10" s="27"/>
      <c r="AR10" s="27"/>
      <c r="AS10" s="27"/>
    </row>
    <row r="11" spans="1:45" ht="15.75" customHeight="1">
      <c r="A11" s="47" t="str">
        <f t="shared" si="3"/>
        <v/>
      </c>
      <c r="B11" s="12"/>
      <c r="C11" s="63"/>
      <c r="D11" s="63"/>
      <c r="E11" s="63"/>
      <c r="F11" s="63"/>
      <c r="G11" s="63"/>
      <c r="H11" s="63"/>
      <c r="I11" s="63"/>
      <c r="J11" s="111">
        <f t="shared" si="4"/>
        <v>0</v>
      </c>
      <c r="K11" s="111" t="str">
        <f t="shared" si="5"/>
        <v/>
      </c>
      <c r="L11" s="111">
        <f t="shared" ref="L11:L27" si="7">I11+F11</f>
        <v>0</v>
      </c>
      <c r="M11" s="15"/>
      <c r="N11" s="15"/>
      <c r="O11" s="15">
        <f t="shared" ref="O11:O27" si="8">M11*N11</f>
        <v>0</v>
      </c>
      <c r="P11" s="15" t="str">
        <f t="shared" si="6"/>
        <v/>
      </c>
      <c r="Q11" s="21"/>
      <c r="S11" s="22"/>
      <c r="T11" s="22"/>
      <c r="U11" s="22"/>
      <c r="V11" s="22"/>
      <c r="W11" s="22"/>
      <c r="X11" s="22"/>
      <c r="Y11" s="22"/>
      <c r="Z11" s="22"/>
      <c r="AA11" s="22"/>
      <c r="AB11" s="22"/>
      <c r="AC11" s="22"/>
      <c r="AD11" s="22"/>
      <c r="AE11" s="28"/>
      <c r="AF11" s="27"/>
      <c r="AG11" s="22"/>
      <c r="AH11" s="27"/>
      <c r="AI11" s="27"/>
      <c r="AJ11" s="27"/>
      <c r="AK11" s="27"/>
      <c r="AL11" s="27"/>
      <c r="AM11" s="27"/>
      <c r="AN11" s="156"/>
      <c r="AO11" s="27"/>
      <c r="AP11" s="30" t="str">
        <f t="shared" si="2"/>
        <v/>
      </c>
      <c r="AQ11" s="27"/>
      <c r="AR11" s="27"/>
      <c r="AS11" s="27"/>
    </row>
    <row r="12" spans="1:45" ht="15.75" customHeight="1">
      <c r="A12" s="47" t="str">
        <f t="shared" si="3"/>
        <v/>
      </c>
      <c r="B12" s="12"/>
      <c r="C12" s="63"/>
      <c r="D12" s="63"/>
      <c r="E12" s="63"/>
      <c r="F12" s="63"/>
      <c r="G12" s="63"/>
      <c r="H12" s="63"/>
      <c r="I12" s="63"/>
      <c r="J12" s="111">
        <f t="shared" si="4"/>
        <v>0</v>
      </c>
      <c r="K12" s="111" t="str">
        <f t="shared" si="5"/>
        <v/>
      </c>
      <c r="L12" s="111">
        <f t="shared" si="7"/>
        <v>0</v>
      </c>
      <c r="M12" s="15"/>
      <c r="N12" s="15"/>
      <c r="O12" s="15">
        <f t="shared" si="8"/>
        <v>0</v>
      </c>
      <c r="P12" s="15" t="str">
        <f t="shared" si="6"/>
        <v/>
      </c>
      <c r="Q12" s="21"/>
      <c r="S12" s="22"/>
      <c r="T12" s="22"/>
      <c r="U12" s="22"/>
      <c r="V12" s="22"/>
      <c r="W12" s="22"/>
      <c r="X12" s="22"/>
      <c r="Y12" s="22"/>
      <c r="Z12" s="22"/>
      <c r="AA12" s="22"/>
      <c r="AB12" s="22"/>
      <c r="AC12" s="22"/>
      <c r="AD12" s="22"/>
      <c r="AE12" s="28"/>
      <c r="AF12" s="27"/>
      <c r="AG12" s="22"/>
      <c r="AH12" s="27"/>
      <c r="AI12" s="27"/>
      <c r="AJ12" s="27"/>
      <c r="AK12" s="27"/>
      <c r="AL12" s="27"/>
      <c r="AM12" s="27"/>
      <c r="AN12" s="156"/>
      <c r="AO12" s="27"/>
      <c r="AP12" s="30" t="str">
        <f t="shared" si="2"/>
        <v/>
      </c>
      <c r="AQ12" s="27"/>
      <c r="AR12" s="27"/>
      <c r="AS12" s="27"/>
    </row>
    <row r="13" spans="1:45" ht="15.75" customHeight="1">
      <c r="A13" s="47" t="str">
        <f t="shared" si="3"/>
        <v/>
      </c>
      <c r="B13" s="12"/>
      <c r="C13" s="63"/>
      <c r="D13" s="63"/>
      <c r="E13" s="63"/>
      <c r="F13" s="63"/>
      <c r="G13" s="63"/>
      <c r="H13" s="63"/>
      <c r="I13" s="63"/>
      <c r="J13" s="111">
        <f t="shared" si="4"/>
        <v>0</v>
      </c>
      <c r="K13" s="111" t="str">
        <f t="shared" si="5"/>
        <v/>
      </c>
      <c r="L13" s="111">
        <f t="shared" si="7"/>
        <v>0</v>
      </c>
      <c r="M13" s="15"/>
      <c r="N13" s="15"/>
      <c r="O13" s="15">
        <f t="shared" si="8"/>
        <v>0</v>
      </c>
      <c r="P13" s="15" t="str">
        <f t="shared" si="6"/>
        <v/>
      </c>
      <c r="Q13" s="21"/>
      <c r="S13" s="22"/>
      <c r="T13" s="22"/>
      <c r="U13" s="22"/>
      <c r="V13" s="22"/>
      <c r="W13" s="22"/>
      <c r="X13" s="22"/>
      <c r="Y13" s="22"/>
      <c r="Z13" s="22"/>
      <c r="AA13" s="22"/>
      <c r="AB13" s="22"/>
      <c r="AC13" s="22"/>
      <c r="AD13" s="22"/>
      <c r="AE13" s="28"/>
      <c r="AF13" s="27"/>
      <c r="AG13" s="22"/>
      <c r="AH13" s="27"/>
      <c r="AI13" s="27"/>
      <c r="AJ13" s="27"/>
      <c r="AK13" s="27"/>
      <c r="AL13" s="27"/>
      <c r="AM13" s="27"/>
      <c r="AN13" s="156"/>
      <c r="AO13" s="27"/>
      <c r="AP13" s="30" t="str">
        <f t="shared" si="2"/>
        <v/>
      </c>
      <c r="AQ13" s="27"/>
      <c r="AR13" s="27"/>
      <c r="AS13" s="27"/>
    </row>
    <row r="14" spans="1:45" ht="15.75" customHeight="1">
      <c r="A14" s="47" t="str">
        <f t="shared" si="3"/>
        <v/>
      </c>
      <c r="B14" s="12"/>
      <c r="C14" s="63"/>
      <c r="D14" s="63"/>
      <c r="E14" s="63"/>
      <c r="F14" s="63"/>
      <c r="G14" s="63"/>
      <c r="H14" s="63"/>
      <c r="I14" s="63"/>
      <c r="J14" s="111">
        <f t="shared" si="4"/>
        <v>0</v>
      </c>
      <c r="K14" s="111" t="str">
        <f t="shared" si="5"/>
        <v/>
      </c>
      <c r="L14" s="111">
        <f t="shared" si="7"/>
        <v>0</v>
      </c>
      <c r="M14" s="15"/>
      <c r="N14" s="15"/>
      <c r="O14" s="15">
        <f t="shared" si="8"/>
        <v>0</v>
      </c>
      <c r="P14" s="15" t="str">
        <f t="shared" si="6"/>
        <v/>
      </c>
      <c r="Q14" s="21"/>
      <c r="S14" s="22"/>
      <c r="T14" s="22"/>
      <c r="U14" s="22"/>
      <c r="V14" s="22"/>
      <c r="W14" s="22"/>
      <c r="X14" s="22"/>
      <c r="Y14" s="22"/>
      <c r="Z14" s="22"/>
      <c r="AA14" s="22"/>
      <c r="AB14" s="22"/>
      <c r="AC14" s="22"/>
      <c r="AD14" s="22"/>
      <c r="AE14" s="28"/>
      <c r="AF14" s="27"/>
      <c r="AG14" s="22"/>
      <c r="AH14" s="27"/>
      <c r="AI14" s="27"/>
      <c r="AJ14" s="27"/>
      <c r="AK14" s="27"/>
      <c r="AL14" s="27"/>
      <c r="AM14" s="27"/>
      <c r="AN14" s="156"/>
      <c r="AO14" s="27"/>
      <c r="AP14" s="30" t="str">
        <f t="shared" si="2"/>
        <v/>
      </c>
      <c r="AQ14" s="27"/>
      <c r="AR14" s="27"/>
      <c r="AS14" s="27"/>
    </row>
    <row r="15" spans="1:45" ht="15.75" customHeight="1">
      <c r="A15" s="47" t="str">
        <f t="shared" si="3"/>
        <v/>
      </c>
      <c r="B15" s="12"/>
      <c r="C15" s="63"/>
      <c r="D15" s="63"/>
      <c r="E15" s="63"/>
      <c r="F15" s="63"/>
      <c r="G15" s="63"/>
      <c r="H15" s="63"/>
      <c r="I15" s="63"/>
      <c r="J15" s="111">
        <f t="shared" si="4"/>
        <v>0</v>
      </c>
      <c r="K15" s="111" t="str">
        <f t="shared" si="5"/>
        <v/>
      </c>
      <c r="L15" s="111">
        <f t="shared" si="7"/>
        <v>0</v>
      </c>
      <c r="M15" s="15"/>
      <c r="N15" s="15"/>
      <c r="O15" s="15">
        <f t="shared" si="8"/>
        <v>0</v>
      </c>
      <c r="P15" s="15" t="str">
        <f t="shared" si="6"/>
        <v/>
      </c>
      <c r="Q15" s="21"/>
      <c r="S15" s="22"/>
      <c r="T15" s="22"/>
      <c r="U15" s="22"/>
      <c r="V15" s="22"/>
      <c r="W15" s="22"/>
      <c r="X15" s="22"/>
      <c r="Y15" s="22"/>
      <c r="Z15" s="22"/>
      <c r="AA15" s="22"/>
      <c r="AB15" s="22"/>
      <c r="AC15" s="22"/>
      <c r="AD15" s="22"/>
      <c r="AE15" s="28"/>
      <c r="AF15" s="27"/>
      <c r="AG15" s="22"/>
      <c r="AH15" s="27"/>
      <c r="AI15" s="27"/>
      <c r="AJ15" s="27"/>
      <c r="AK15" s="27"/>
      <c r="AL15" s="27"/>
      <c r="AM15" s="27"/>
      <c r="AN15" s="156"/>
      <c r="AO15" s="27"/>
      <c r="AP15" s="30" t="str">
        <f t="shared" si="2"/>
        <v/>
      </c>
      <c r="AQ15" s="27"/>
      <c r="AR15" s="27"/>
      <c r="AS15" s="27"/>
    </row>
    <row r="16" spans="1:45" ht="15.75" customHeight="1">
      <c r="A16" s="47" t="str">
        <f t="shared" si="3"/>
        <v/>
      </c>
      <c r="B16" s="12"/>
      <c r="C16" s="63"/>
      <c r="D16" s="63"/>
      <c r="E16" s="63"/>
      <c r="F16" s="63"/>
      <c r="G16" s="63"/>
      <c r="H16" s="63"/>
      <c r="I16" s="63"/>
      <c r="J16" s="111">
        <f t="shared" si="4"/>
        <v>0</v>
      </c>
      <c r="K16" s="111" t="str">
        <f t="shared" si="5"/>
        <v/>
      </c>
      <c r="L16" s="111">
        <f t="shared" si="7"/>
        <v>0</v>
      </c>
      <c r="M16" s="15"/>
      <c r="N16" s="15"/>
      <c r="O16" s="15">
        <f t="shared" si="8"/>
        <v>0</v>
      </c>
      <c r="P16" s="15" t="str">
        <f t="shared" si="6"/>
        <v/>
      </c>
      <c r="Q16" s="21"/>
      <c r="S16" s="22"/>
      <c r="T16" s="22"/>
      <c r="U16" s="22"/>
      <c r="V16" s="22"/>
      <c r="W16" s="22"/>
      <c r="X16" s="22"/>
      <c r="Y16" s="22"/>
      <c r="Z16" s="22"/>
      <c r="AA16" s="22"/>
      <c r="AB16" s="22"/>
      <c r="AC16" s="22"/>
      <c r="AD16" s="22"/>
      <c r="AE16" s="28"/>
      <c r="AF16" s="27"/>
      <c r="AG16" s="22"/>
      <c r="AH16" s="27"/>
      <c r="AI16" s="27"/>
      <c r="AJ16" s="27"/>
      <c r="AK16" s="27"/>
      <c r="AL16" s="27"/>
      <c r="AM16" s="27"/>
      <c r="AN16" s="156"/>
      <c r="AO16" s="27"/>
      <c r="AP16" s="30" t="str">
        <f t="shared" si="2"/>
        <v/>
      </c>
      <c r="AQ16" s="27"/>
      <c r="AR16" s="27"/>
      <c r="AS16" s="27"/>
    </row>
    <row r="17" spans="1:45" ht="15.75" customHeight="1">
      <c r="A17" s="47"/>
      <c r="B17" s="12"/>
      <c r="C17" s="63"/>
      <c r="D17" s="63"/>
      <c r="E17" s="63"/>
      <c r="F17" s="63"/>
      <c r="G17" s="63"/>
      <c r="H17" s="63"/>
      <c r="I17" s="63"/>
      <c r="J17" s="111">
        <f t="shared" ref="J17:J18" si="9">D17+G17</f>
        <v>0</v>
      </c>
      <c r="K17" s="111" t="str">
        <f t="shared" ref="K17:K18" si="10">IFERROR(L17/J17,"")</f>
        <v/>
      </c>
      <c r="L17" s="111">
        <f t="shared" ref="L17:L18" si="11">I17+F17</f>
        <v>0</v>
      </c>
      <c r="M17" s="15"/>
      <c r="N17" s="15"/>
      <c r="O17" s="15">
        <f t="shared" ref="O17:O18" si="12">M17*N17</f>
        <v>0</v>
      </c>
      <c r="P17" s="15" t="str">
        <f t="shared" ref="P17:P18" si="13">IF(L17=0,"",(O17-L17)/L17*100)</f>
        <v/>
      </c>
      <c r="Q17" s="21"/>
      <c r="S17" s="22"/>
      <c r="T17" s="22"/>
      <c r="U17" s="22"/>
      <c r="V17" s="22"/>
      <c r="W17" s="22"/>
      <c r="X17" s="22"/>
      <c r="Y17" s="22"/>
      <c r="Z17" s="22"/>
      <c r="AA17" s="22"/>
      <c r="AB17" s="22"/>
      <c r="AC17" s="22"/>
      <c r="AD17" s="22"/>
      <c r="AE17" s="28"/>
      <c r="AF17" s="27"/>
      <c r="AG17" s="22"/>
      <c r="AH17" s="27"/>
      <c r="AI17" s="27"/>
      <c r="AJ17" s="27"/>
      <c r="AK17" s="27"/>
      <c r="AL17" s="27"/>
      <c r="AM17" s="27"/>
      <c r="AN17" s="156"/>
      <c r="AO17" s="27"/>
      <c r="AP17" s="30"/>
      <c r="AQ17" s="27"/>
      <c r="AR17" s="27"/>
      <c r="AS17" s="27"/>
    </row>
    <row r="18" spans="1:45" ht="15.75" customHeight="1">
      <c r="A18" s="47"/>
      <c r="B18" s="12"/>
      <c r="C18" s="63"/>
      <c r="D18" s="63"/>
      <c r="E18" s="63"/>
      <c r="F18" s="63"/>
      <c r="G18" s="63"/>
      <c r="H18" s="63"/>
      <c r="I18" s="63"/>
      <c r="J18" s="111">
        <f t="shared" si="9"/>
        <v>0</v>
      </c>
      <c r="K18" s="111" t="str">
        <f t="shared" si="10"/>
        <v/>
      </c>
      <c r="L18" s="111">
        <f t="shared" si="11"/>
        <v>0</v>
      </c>
      <c r="M18" s="15"/>
      <c r="N18" s="15"/>
      <c r="O18" s="15">
        <f t="shared" si="12"/>
        <v>0</v>
      </c>
      <c r="P18" s="15" t="str">
        <f t="shared" si="13"/>
        <v/>
      </c>
      <c r="Q18" s="21"/>
      <c r="S18" s="22"/>
      <c r="T18" s="22"/>
      <c r="U18" s="22"/>
      <c r="V18" s="22"/>
      <c r="W18" s="22"/>
      <c r="X18" s="22"/>
      <c r="Y18" s="22"/>
      <c r="Z18" s="22"/>
      <c r="AA18" s="22"/>
      <c r="AB18" s="22"/>
      <c r="AC18" s="22"/>
      <c r="AD18" s="22"/>
      <c r="AE18" s="28"/>
      <c r="AF18" s="27"/>
      <c r="AG18" s="22"/>
      <c r="AH18" s="27"/>
      <c r="AI18" s="27"/>
      <c r="AJ18" s="27"/>
      <c r="AK18" s="27"/>
      <c r="AL18" s="27"/>
      <c r="AM18" s="27"/>
      <c r="AN18" s="156"/>
      <c r="AO18" s="27"/>
      <c r="AP18" s="30"/>
      <c r="AQ18" s="27"/>
      <c r="AR18" s="27"/>
      <c r="AS18" s="27"/>
    </row>
    <row r="19" spans="1:45" ht="15.75" customHeight="1">
      <c r="A19" s="47" t="str">
        <f t="shared" si="3"/>
        <v/>
      </c>
      <c r="B19" s="12"/>
      <c r="C19" s="63"/>
      <c r="D19" s="63"/>
      <c r="E19" s="63"/>
      <c r="F19" s="63"/>
      <c r="G19" s="63"/>
      <c r="H19" s="63"/>
      <c r="I19" s="63"/>
      <c r="J19" s="111">
        <f t="shared" si="4"/>
        <v>0</v>
      </c>
      <c r="K19" s="111" t="str">
        <f t="shared" si="5"/>
        <v/>
      </c>
      <c r="L19" s="111">
        <f t="shared" si="7"/>
        <v>0</v>
      </c>
      <c r="M19" s="15"/>
      <c r="N19" s="15"/>
      <c r="O19" s="15">
        <f t="shared" si="8"/>
        <v>0</v>
      </c>
      <c r="P19" s="15" t="str">
        <f t="shared" si="6"/>
        <v/>
      </c>
      <c r="Q19" s="21"/>
      <c r="S19" s="22"/>
      <c r="T19" s="22"/>
      <c r="U19" s="22"/>
      <c r="V19" s="22"/>
      <c r="W19" s="22"/>
      <c r="X19" s="22"/>
      <c r="Y19" s="22"/>
      <c r="Z19" s="22"/>
      <c r="AA19" s="22"/>
      <c r="AB19" s="22"/>
      <c r="AC19" s="22"/>
      <c r="AD19" s="22"/>
      <c r="AE19" s="28"/>
      <c r="AF19" s="27"/>
      <c r="AG19" s="22"/>
      <c r="AH19" s="27"/>
      <c r="AI19" s="27"/>
      <c r="AJ19" s="27"/>
      <c r="AK19" s="27"/>
      <c r="AL19" s="27"/>
      <c r="AM19" s="27"/>
      <c r="AN19" s="156"/>
      <c r="AO19" s="27"/>
      <c r="AP19" s="30" t="str">
        <f>IFERROR((AN19-L16)/(L16)*100,"")</f>
        <v/>
      </c>
      <c r="AQ19" s="27"/>
      <c r="AR19" s="27"/>
      <c r="AS19" s="27"/>
    </row>
    <row r="20" spans="1:45" ht="15.75" customHeight="1">
      <c r="A20" s="47" t="str">
        <f t="shared" si="3"/>
        <v/>
      </c>
      <c r="B20" s="12"/>
      <c r="C20" s="63"/>
      <c r="D20" s="63"/>
      <c r="E20" s="63"/>
      <c r="F20" s="63"/>
      <c r="G20" s="63"/>
      <c r="H20" s="63"/>
      <c r="I20" s="63"/>
      <c r="J20" s="111">
        <f t="shared" si="4"/>
        <v>0</v>
      </c>
      <c r="K20" s="111" t="str">
        <f t="shared" si="5"/>
        <v/>
      </c>
      <c r="L20" s="111">
        <f t="shared" si="7"/>
        <v>0</v>
      </c>
      <c r="M20" s="15"/>
      <c r="N20" s="15"/>
      <c r="O20" s="15">
        <f t="shared" si="8"/>
        <v>0</v>
      </c>
      <c r="P20" s="15" t="str">
        <f t="shared" si="6"/>
        <v/>
      </c>
      <c r="Q20" s="21"/>
      <c r="S20" s="22"/>
      <c r="T20" s="22"/>
      <c r="U20" s="22"/>
      <c r="V20" s="22"/>
      <c r="W20" s="22"/>
      <c r="X20" s="22"/>
      <c r="Y20" s="22"/>
      <c r="Z20" s="22"/>
      <c r="AA20" s="22"/>
      <c r="AB20" s="22"/>
      <c r="AC20" s="22"/>
      <c r="AD20" s="22"/>
      <c r="AE20" s="28"/>
      <c r="AF20" s="27"/>
      <c r="AG20" s="22"/>
      <c r="AH20" s="27"/>
      <c r="AI20" s="27"/>
      <c r="AJ20" s="27"/>
      <c r="AK20" s="27"/>
      <c r="AL20" s="27"/>
      <c r="AM20" s="27"/>
      <c r="AN20" s="156"/>
      <c r="AO20" s="27"/>
      <c r="AP20" s="30" t="str">
        <f>IFERROR((AN20-#REF!)/(#REF!)*100,"")</f>
        <v/>
      </c>
      <c r="AQ20" s="27"/>
      <c r="AR20" s="27"/>
      <c r="AS20" s="27"/>
    </row>
    <row r="21" spans="1:45" ht="15.75" customHeight="1">
      <c r="A21" s="47" t="str">
        <f t="shared" si="3"/>
        <v/>
      </c>
      <c r="B21" s="12"/>
      <c r="C21" s="63"/>
      <c r="D21" s="63"/>
      <c r="E21" s="63"/>
      <c r="F21" s="63"/>
      <c r="G21" s="63"/>
      <c r="H21" s="63"/>
      <c r="I21" s="63"/>
      <c r="J21" s="111">
        <f t="shared" si="4"/>
        <v>0</v>
      </c>
      <c r="K21" s="111" t="str">
        <f t="shared" si="5"/>
        <v/>
      </c>
      <c r="L21" s="111">
        <f t="shared" si="7"/>
        <v>0</v>
      </c>
      <c r="M21" s="15"/>
      <c r="N21" s="15"/>
      <c r="O21" s="15">
        <f t="shared" si="8"/>
        <v>0</v>
      </c>
      <c r="P21" s="15" t="str">
        <f t="shared" si="6"/>
        <v/>
      </c>
      <c r="Q21" s="21"/>
      <c r="S21" s="22"/>
      <c r="T21" s="22"/>
      <c r="U21" s="22"/>
      <c r="V21" s="22"/>
      <c r="W21" s="22"/>
      <c r="X21" s="22"/>
      <c r="Y21" s="22"/>
      <c r="Z21" s="22"/>
      <c r="AA21" s="22"/>
      <c r="AB21" s="22"/>
      <c r="AC21" s="22"/>
      <c r="AD21" s="22"/>
      <c r="AE21" s="28"/>
      <c r="AF21" s="27"/>
      <c r="AG21" s="22"/>
      <c r="AH21" s="27"/>
      <c r="AI21" s="27"/>
      <c r="AJ21" s="27"/>
      <c r="AK21" s="27"/>
      <c r="AL21" s="27"/>
      <c r="AM21" s="27"/>
      <c r="AN21" s="156"/>
      <c r="AO21" s="27"/>
      <c r="AP21" s="30" t="str">
        <f t="shared" si="2"/>
        <v/>
      </c>
      <c r="AQ21" s="27"/>
      <c r="AR21" s="27"/>
      <c r="AS21" s="27"/>
    </row>
    <row r="22" spans="1:45" ht="15.75" customHeight="1">
      <c r="A22" s="47" t="str">
        <f t="shared" si="3"/>
        <v/>
      </c>
      <c r="B22" s="12"/>
      <c r="C22" s="63"/>
      <c r="D22" s="63"/>
      <c r="E22" s="63"/>
      <c r="F22" s="63"/>
      <c r="G22" s="63"/>
      <c r="H22" s="63"/>
      <c r="I22" s="63"/>
      <c r="J22" s="111">
        <f t="shared" si="4"/>
        <v>0</v>
      </c>
      <c r="K22" s="111" t="str">
        <f t="shared" si="5"/>
        <v/>
      </c>
      <c r="L22" s="111">
        <f t="shared" si="7"/>
        <v>0</v>
      </c>
      <c r="M22" s="15"/>
      <c r="N22" s="15"/>
      <c r="O22" s="15">
        <f t="shared" si="8"/>
        <v>0</v>
      </c>
      <c r="P22" s="15" t="str">
        <f t="shared" si="6"/>
        <v/>
      </c>
      <c r="Q22" s="21"/>
      <c r="S22" s="22"/>
      <c r="T22" s="22"/>
      <c r="U22" s="22"/>
      <c r="V22" s="22"/>
      <c r="W22" s="22"/>
      <c r="X22" s="22"/>
      <c r="Y22" s="22"/>
      <c r="Z22" s="22"/>
      <c r="AA22" s="22"/>
      <c r="AB22" s="22"/>
      <c r="AC22" s="22"/>
      <c r="AD22" s="22"/>
      <c r="AE22" s="28"/>
      <c r="AF22" s="27"/>
      <c r="AG22" s="22"/>
      <c r="AH22" s="27"/>
      <c r="AI22" s="27"/>
      <c r="AJ22" s="27"/>
      <c r="AK22" s="27"/>
      <c r="AL22" s="27"/>
      <c r="AM22" s="27"/>
      <c r="AN22" s="156"/>
      <c r="AO22" s="27"/>
      <c r="AP22" s="30" t="str">
        <f t="shared" si="2"/>
        <v/>
      </c>
      <c r="AQ22" s="27"/>
      <c r="AR22" s="27"/>
      <c r="AS22" s="27"/>
    </row>
    <row r="23" spans="1:45" ht="15.75" customHeight="1">
      <c r="A23" s="47" t="str">
        <f t="shared" si="3"/>
        <v/>
      </c>
      <c r="B23" s="12"/>
      <c r="C23" s="63"/>
      <c r="D23" s="63"/>
      <c r="E23" s="63"/>
      <c r="F23" s="63"/>
      <c r="G23" s="63"/>
      <c r="H23" s="63"/>
      <c r="I23" s="63"/>
      <c r="J23" s="111">
        <f t="shared" si="4"/>
        <v>0</v>
      </c>
      <c r="K23" s="111" t="str">
        <f t="shared" si="5"/>
        <v/>
      </c>
      <c r="L23" s="111">
        <f t="shared" si="7"/>
        <v>0</v>
      </c>
      <c r="M23" s="15"/>
      <c r="N23" s="15"/>
      <c r="O23" s="15">
        <f t="shared" si="8"/>
        <v>0</v>
      </c>
      <c r="P23" s="15" t="str">
        <f t="shared" si="6"/>
        <v/>
      </c>
      <c r="Q23" s="21"/>
      <c r="S23" s="22"/>
      <c r="T23" s="22"/>
      <c r="U23" s="22"/>
      <c r="V23" s="22"/>
      <c r="W23" s="22"/>
      <c r="X23" s="22"/>
      <c r="Y23" s="22"/>
      <c r="Z23" s="22"/>
      <c r="AA23" s="22"/>
      <c r="AB23" s="22"/>
      <c r="AC23" s="22"/>
      <c r="AD23" s="22"/>
      <c r="AE23" s="28"/>
      <c r="AF23" s="27"/>
      <c r="AG23" s="22"/>
      <c r="AH23" s="27"/>
      <c r="AI23" s="27"/>
      <c r="AJ23" s="27"/>
      <c r="AK23" s="27"/>
      <c r="AL23" s="27"/>
      <c r="AM23" s="27"/>
      <c r="AN23" s="156"/>
      <c r="AO23" s="27"/>
      <c r="AP23" s="30" t="str">
        <f t="shared" si="2"/>
        <v/>
      </c>
      <c r="AQ23" s="27"/>
      <c r="AR23" s="27"/>
      <c r="AS23" s="27"/>
    </row>
    <row r="24" spans="1:45" ht="15.75" customHeight="1">
      <c r="A24" s="47" t="str">
        <f t="shared" si="3"/>
        <v/>
      </c>
      <c r="B24" s="12"/>
      <c r="C24" s="63"/>
      <c r="D24" s="63"/>
      <c r="E24" s="63"/>
      <c r="F24" s="63"/>
      <c r="G24" s="63"/>
      <c r="H24" s="63"/>
      <c r="I24" s="63"/>
      <c r="J24" s="111">
        <f t="shared" si="4"/>
        <v>0</v>
      </c>
      <c r="K24" s="111" t="str">
        <f t="shared" si="5"/>
        <v/>
      </c>
      <c r="L24" s="111">
        <f t="shared" si="7"/>
        <v>0</v>
      </c>
      <c r="M24" s="15"/>
      <c r="N24" s="15"/>
      <c r="O24" s="15">
        <f t="shared" si="8"/>
        <v>0</v>
      </c>
      <c r="P24" s="15" t="str">
        <f t="shared" ref="P24:P25" si="14">IF(L24=0,"",(O24-L24)/L24*100)</f>
        <v/>
      </c>
      <c r="Q24" s="21"/>
      <c r="S24" s="22"/>
      <c r="T24" s="22"/>
      <c r="U24" s="22"/>
      <c r="V24" s="22"/>
      <c r="W24" s="22"/>
      <c r="X24" s="22"/>
      <c r="Y24" s="22"/>
      <c r="Z24" s="22"/>
      <c r="AA24" s="22"/>
      <c r="AB24" s="22"/>
      <c r="AC24" s="22"/>
      <c r="AD24" s="22"/>
      <c r="AE24" s="28"/>
      <c r="AF24" s="27"/>
      <c r="AG24" s="22"/>
      <c r="AH24" s="27"/>
      <c r="AI24" s="27"/>
      <c r="AJ24" s="27"/>
      <c r="AK24" s="27"/>
      <c r="AL24" s="27"/>
      <c r="AM24" s="27"/>
      <c r="AN24" s="156"/>
      <c r="AO24" s="27"/>
      <c r="AP24" s="30" t="str">
        <f t="shared" si="2"/>
        <v/>
      </c>
      <c r="AQ24" s="27"/>
      <c r="AR24" s="27"/>
      <c r="AS24" s="27"/>
    </row>
    <row r="25" spans="1:45" ht="15.75" customHeight="1">
      <c r="A25" s="47" t="str">
        <f t="shared" si="3"/>
        <v/>
      </c>
      <c r="B25" s="12"/>
      <c r="C25" s="63"/>
      <c r="D25" s="63"/>
      <c r="E25" s="63"/>
      <c r="F25" s="63"/>
      <c r="G25" s="63"/>
      <c r="H25" s="63"/>
      <c r="I25" s="63"/>
      <c r="J25" s="111">
        <f t="shared" si="4"/>
        <v>0</v>
      </c>
      <c r="K25" s="111" t="str">
        <f t="shared" si="5"/>
        <v/>
      </c>
      <c r="L25" s="111">
        <f t="shared" si="7"/>
        <v>0</v>
      </c>
      <c r="M25" s="15"/>
      <c r="N25" s="15"/>
      <c r="O25" s="15">
        <f t="shared" si="8"/>
        <v>0</v>
      </c>
      <c r="P25" s="15" t="str">
        <f t="shared" si="14"/>
        <v/>
      </c>
      <c r="Q25" s="21"/>
      <c r="S25" s="22"/>
      <c r="T25" s="22"/>
      <c r="U25" s="22"/>
      <c r="V25" s="22"/>
      <c r="W25" s="22"/>
      <c r="X25" s="22"/>
      <c r="Y25" s="22"/>
      <c r="Z25" s="22"/>
      <c r="AA25" s="22"/>
      <c r="AB25" s="22"/>
      <c r="AC25" s="22"/>
      <c r="AD25" s="22"/>
      <c r="AE25" s="28"/>
      <c r="AF25" s="27"/>
      <c r="AG25" s="22"/>
      <c r="AH25" s="27"/>
      <c r="AI25" s="27"/>
      <c r="AJ25" s="27"/>
      <c r="AK25" s="27"/>
      <c r="AL25" s="27"/>
      <c r="AM25" s="27"/>
      <c r="AN25" s="156"/>
      <c r="AO25" s="27"/>
      <c r="AP25" s="30" t="str">
        <f t="shared" si="2"/>
        <v/>
      </c>
      <c r="AQ25" s="27"/>
      <c r="AR25" s="27"/>
      <c r="AS25" s="27"/>
    </row>
    <row r="26" spans="1:45" ht="15.75" customHeight="1">
      <c r="A26" s="47" t="str">
        <f t="shared" si="3"/>
        <v/>
      </c>
      <c r="B26" s="12"/>
      <c r="C26" s="63"/>
      <c r="D26" s="63"/>
      <c r="E26" s="63"/>
      <c r="F26" s="63"/>
      <c r="G26" s="63"/>
      <c r="H26" s="63"/>
      <c r="I26" s="63"/>
      <c r="J26" s="111">
        <f t="shared" si="4"/>
        <v>0</v>
      </c>
      <c r="K26" s="111" t="str">
        <f t="shared" si="5"/>
        <v/>
      </c>
      <c r="L26" s="111">
        <f t="shared" si="7"/>
        <v>0</v>
      </c>
      <c r="M26" s="15"/>
      <c r="N26" s="15"/>
      <c r="O26" s="15">
        <f t="shared" si="8"/>
        <v>0</v>
      </c>
      <c r="P26" s="15" t="str">
        <f t="shared" si="6"/>
        <v/>
      </c>
      <c r="Q26" s="21"/>
      <c r="S26" s="22"/>
      <c r="T26" s="22"/>
      <c r="U26" s="22"/>
      <c r="V26" s="22"/>
      <c r="W26" s="22"/>
      <c r="X26" s="22"/>
      <c r="Y26" s="22"/>
      <c r="Z26" s="22"/>
      <c r="AA26" s="22"/>
      <c r="AB26" s="22"/>
      <c r="AC26" s="22"/>
      <c r="AD26" s="22"/>
      <c r="AE26" s="28"/>
      <c r="AF26" s="27"/>
      <c r="AG26" s="22"/>
      <c r="AH26" s="27"/>
      <c r="AI26" s="27"/>
      <c r="AJ26" s="27"/>
      <c r="AK26" s="27"/>
      <c r="AL26" s="27"/>
      <c r="AM26" s="27"/>
      <c r="AN26" s="156"/>
      <c r="AO26" s="27"/>
      <c r="AP26" s="30" t="str">
        <f t="shared" si="2"/>
        <v/>
      </c>
      <c r="AQ26" s="27"/>
      <c r="AR26" s="27"/>
      <c r="AS26" s="27"/>
    </row>
    <row r="27" spans="1:45" ht="15.75" customHeight="1">
      <c r="A27" s="47" t="str">
        <f t="shared" si="3"/>
        <v/>
      </c>
      <c r="B27" s="12"/>
      <c r="C27" s="63"/>
      <c r="D27" s="63"/>
      <c r="E27" s="63"/>
      <c r="F27" s="63"/>
      <c r="G27" s="63"/>
      <c r="H27" s="63"/>
      <c r="I27" s="63"/>
      <c r="J27" s="111">
        <f t="shared" si="4"/>
        <v>0</v>
      </c>
      <c r="K27" s="111" t="str">
        <f t="shared" si="5"/>
        <v/>
      </c>
      <c r="L27" s="111">
        <f t="shared" si="7"/>
        <v>0</v>
      </c>
      <c r="M27" s="15"/>
      <c r="N27" s="15"/>
      <c r="O27" s="15">
        <f t="shared" si="8"/>
        <v>0</v>
      </c>
      <c r="P27" s="15" t="str">
        <f t="shared" si="6"/>
        <v/>
      </c>
      <c r="Q27" s="21"/>
      <c r="S27" s="22"/>
      <c r="T27" s="22"/>
      <c r="U27" s="22"/>
      <c r="V27" s="22"/>
      <c r="W27" s="22"/>
      <c r="X27" s="22"/>
      <c r="Y27" s="22"/>
      <c r="Z27" s="22"/>
      <c r="AA27" s="22"/>
      <c r="AB27" s="22"/>
      <c r="AC27" s="22"/>
      <c r="AD27" s="22"/>
      <c r="AE27" s="28"/>
      <c r="AF27" s="27"/>
      <c r="AG27" s="22"/>
      <c r="AH27" s="27"/>
      <c r="AI27" s="27"/>
      <c r="AJ27" s="27"/>
      <c r="AK27" s="27"/>
      <c r="AL27" s="27"/>
      <c r="AM27" s="27"/>
      <c r="AN27" s="156"/>
      <c r="AO27" s="27"/>
      <c r="AP27" s="30" t="str">
        <f t="shared" si="2"/>
        <v/>
      </c>
      <c r="AQ27" s="27"/>
      <c r="AR27" s="27"/>
      <c r="AS27" s="27"/>
    </row>
    <row r="28" spans="1:45" ht="15.75" customHeight="1">
      <c r="A28" s="526" t="s">
        <v>740</v>
      </c>
      <c r="B28" s="527"/>
      <c r="C28" s="21"/>
      <c r="D28" s="15">
        <f>SUM(D8:D27)</f>
        <v>0</v>
      </c>
      <c r="E28" s="15"/>
      <c r="F28" s="15">
        <f>SUM(F8:F27)</f>
        <v>0</v>
      </c>
      <c r="G28" s="15">
        <f>SUM(G8:G27)</f>
        <v>0</v>
      </c>
      <c r="H28" s="15"/>
      <c r="I28" s="15">
        <f>SUM(I8:I27)</f>
        <v>0</v>
      </c>
      <c r="J28" s="15">
        <f>SUM(J8:J27)</f>
        <v>0</v>
      </c>
      <c r="K28" s="15"/>
      <c r="L28" s="15">
        <f>SUM(L8:L27)</f>
        <v>0</v>
      </c>
      <c r="M28" s="15">
        <f>SUM(M8:M27)</f>
        <v>0</v>
      </c>
      <c r="N28" s="15"/>
      <c r="O28" s="15">
        <f>SUM(O8:O27)</f>
        <v>0</v>
      </c>
      <c r="P28" s="15" t="str">
        <f t="shared" si="6"/>
        <v/>
      </c>
      <c r="Q28" s="21"/>
      <c r="S28" s="22"/>
      <c r="T28" s="22"/>
      <c r="U28" s="22"/>
      <c r="V28" s="22"/>
      <c r="W28" s="22"/>
      <c r="X28" s="22"/>
      <c r="Y28" s="22"/>
      <c r="Z28" s="22"/>
      <c r="AA28" s="22"/>
      <c r="AB28" s="22"/>
      <c r="AC28" s="22"/>
      <c r="AD28" s="22"/>
      <c r="AE28" s="28"/>
      <c r="AF28" s="27"/>
      <c r="AG28" s="22"/>
      <c r="AH28" s="27"/>
      <c r="AI28" s="27"/>
      <c r="AJ28" s="27"/>
      <c r="AK28" s="27"/>
      <c r="AL28" s="27"/>
      <c r="AM28" s="27"/>
      <c r="AN28" s="156"/>
      <c r="AO28" s="27"/>
      <c r="AP28" s="30" t="str">
        <f t="shared" si="2"/>
        <v/>
      </c>
      <c r="AQ28" s="27"/>
      <c r="AR28" s="27"/>
      <c r="AS28" s="27"/>
    </row>
    <row r="29" spans="1:45" ht="15.75" customHeight="1">
      <c r="A29" s="3" t="str">
        <f>基本信息输入表!$K$6&amp;"填表人："&amp;基本信息输入表!$M$26</f>
        <v>被评估单位填表人：徐刚、杨灵芝</v>
      </c>
      <c r="O29" s="3" t="str">
        <f>"评估人员："&amp;基本信息输入表!$Q$26</f>
        <v>评估人员：雍国锋、路育</v>
      </c>
      <c r="S29" s="201"/>
      <c r="T29" s="201"/>
      <c r="U29" s="201"/>
      <c r="V29" s="201"/>
      <c r="W29" s="201"/>
      <c r="X29" s="201"/>
      <c r="Y29" s="201"/>
      <c r="Z29" s="201"/>
      <c r="AA29" s="201"/>
      <c r="AB29" s="201"/>
      <c r="AC29" s="201"/>
      <c r="AD29" s="202"/>
      <c r="AE29" s="203"/>
      <c r="AF29" s="204"/>
      <c r="AG29" s="201"/>
      <c r="AH29" s="204"/>
      <c r="AI29" s="202"/>
      <c r="AJ29" s="202"/>
      <c r="AK29" s="204"/>
      <c r="AL29" s="204"/>
      <c r="AM29" s="204"/>
      <c r="AN29" s="205"/>
      <c r="AO29" s="204"/>
      <c r="AP29" s="206" t="str">
        <f t="shared" si="2"/>
        <v/>
      </c>
      <c r="AQ29" s="204"/>
      <c r="AR29" s="204"/>
      <c r="AS29" s="204"/>
    </row>
    <row r="30" spans="1:45" ht="15.75" customHeight="1">
      <c r="A30" s="3" t="str">
        <f>"填表日期："&amp;YEAR(基本信息输入表!$O$26)&amp;"年"&amp;MONTH(基本信息输入表!$O$26)&amp;"月"&amp;DAY(基本信息输入表!$O$26)&amp;"日"</f>
        <v>填表日期：2023年2月1日</v>
      </c>
    </row>
    <row r="31" spans="1:45" ht="15.75" customHeight="1">
      <c r="R31" s="23" t="s">
        <v>461</v>
      </c>
    </row>
  </sheetData>
  <mergeCells count="36">
    <mergeCell ref="AO6:AO7"/>
    <mergeCell ref="AP6:AP7"/>
    <mergeCell ref="AQ6:AQ7"/>
    <mergeCell ref="AR6:AR7"/>
    <mergeCell ref="AS6:AS7"/>
    <mergeCell ref="Z6:Z7"/>
    <mergeCell ref="AK6:AK7"/>
    <mergeCell ref="AL6:AL7"/>
    <mergeCell ref="AM6:AM7"/>
    <mergeCell ref="AN6:AN7"/>
    <mergeCell ref="A28:B28"/>
    <mergeCell ref="A6:A7"/>
    <mergeCell ref="B6:B7"/>
    <mergeCell ref="C6:C7"/>
    <mergeCell ref="P6:P7"/>
    <mergeCell ref="AP5:AS5"/>
    <mergeCell ref="D6:F6"/>
    <mergeCell ref="G6:I6"/>
    <mergeCell ref="J6:L6"/>
    <mergeCell ref="M6:O6"/>
    <mergeCell ref="AA6:AF6"/>
    <mergeCell ref="AG6:AH6"/>
    <mergeCell ref="AI6:AJ6"/>
    <mergeCell ref="Q6:Q7"/>
    <mergeCell ref="S6:S7"/>
    <mergeCell ref="T6:T7"/>
    <mergeCell ref="U6:U7"/>
    <mergeCell ref="V6:V7"/>
    <mergeCell ref="W6:W7"/>
    <mergeCell ref="X6:X7"/>
    <mergeCell ref="Y6:Y7"/>
    <mergeCell ref="A2:Q2"/>
    <mergeCell ref="A3:Q3"/>
    <mergeCell ref="S5:Z5"/>
    <mergeCell ref="AA5:AL5"/>
    <mergeCell ref="AM5:AO5"/>
  </mergeCells>
  <phoneticPr fontId="13" type="noConversion"/>
  <dataValidations count="1">
    <dataValidation type="list" allowBlank="1" showInputMessage="1" showErrorMessage="1" sqref="AD8:AD28 S8:X29" xr:uid="{00000000-0002-0000-1800-000001000000}">
      <formula1>$A$108:$A$109</formula1>
    </dataValidation>
  </dataValidations>
  <hyperlinks>
    <hyperlink ref="A1" location="索引目录!A1" display="返回索引目录" xr:uid="{00000000-0004-0000-1800-000000000000}"/>
  </hyperlinks>
  <printOptions horizontalCentered="1"/>
  <pageMargins left="0.98402777777777795" right="0.98402777777777795" top="0.98402777777777795" bottom="0.98402777777777795" header="0.31388888888888899" footer="0.35416666666666702"/>
  <pageSetup paperSize="9" scale="9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0000000}">
          <x14:formula1>
            <xm:f>基本信息输入表!$A$124:$A$127</xm:f>
          </x14:formula1>
          <xm:sqref>AI8:AI28</xm:sqref>
        </x14:dataValidation>
        <x14:dataValidation type="list" allowBlank="1" showInputMessage="1" showErrorMessage="1" xr:uid="{00000000-0002-0000-1800-000002000000}">
          <x14:formula1>
            <xm:f>基本信息输入表!$A$121:$A$123</xm:f>
          </x14:formula1>
          <xm:sqref>AG8:AG29</xm:sqref>
        </x14:dataValidation>
        <x14:dataValidation type="list" allowBlank="1" showInputMessage="1" showErrorMessage="1" xr:uid="{00000000-0002-0000-1800-000003000000}">
          <x14:formula1>
            <xm:f>基本信息输入表!$A$109:$A$110</xm:f>
          </x14:formula1>
          <xm:sqref>AA8:AC29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BH34"/>
  <sheetViews>
    <sheetView showGridLines="0" topLeftCell="A4" workbookViewId="0">
      <selection activeCell="F8" sqref="F8"/>
    </sheetView>
  </sheetViews>
  <sheetFormatPr defaultColWidth="9" defaultRowHeight="15.75" customHeight="1" outlineLevelCol="2"/>
  <cols>
    <col min="1" max="1" width="4.75" style="2" customWidth="1"/>
    <col min="2" max="2" width="15.75" style="3" customWidth="1"/>
    <col min="3" max="4" width="10.58203125" style="3" customWidth="1"/>
    <col min="5" max="7" width="10.58203125" style="3" hidden="1" customWidth="1" outlineLevel="1"/>
    <col min="8" max="8" width="10.58203125" style="198" hidden="1" customWidth="1" outlineLevel="1"/>
    <col min="9" max="12" width="10.58203125" style="3" hidden="1" customWidth="1" outlineLevel="1"/>
    <col min="13" max="13" width="10.58203125" style="198" customWidth="1" collapsed="1"/>
    <col min="14" max="14" width="10.58203125" style="198" customWidth="1"/>
    <col min="15" max="15" width="12.25" style="198" customWidth="1"/>
    <col min="16" max="18" width="10.58203125" style="198" customWidth="1"/>
    <col min="19" max="20" width="10.58203125" style="3" customWidth="1"/>
    <col min="21" max="21" width="12.25" style="3" customWidth="1"/>
    <col min="22" max="22" width="7.75" style="3" customWidth="1"/>
    <col min="23" max="23" width="11.58203125" style="3" customWidth="1"/>
    <col min="24" max="24" width="9" style="3"/>
    <col min="25" max="30" width="5.58203125" style="4" customWidth="1" outlineLevel="1"/>
    <col min="31" max="31" width="14.75" style="4" customWidth="1" outlineLevel="1"/>
    <col min="32" max="32" width="13.58203125" style="4" customWidth="1"/>
    <col min="33" max="36" width="5.58203125" style="4" customWidth="1" outlineLevel="1"/>
    <col min="37" max="38" width="7.25" style="4" customWidth="1" outlineLevel="1"/>
    <col min="39" max="39" width="5.58203125" style="4" customWidth="1" outlineLevel="1"/>
    <col min="40" max="43" width="8.58203125" style="4" customWidth="1" outlineLevel="1"/>
    <col min="44" max="44" width="14.58203125" style="4" customWidth="1" outlineLevel="1"/>
    <col min="45" max="45" width="13.58203125" style="4" customWidth="1"/>
    <col min="46" max="47" width="8.58203125" style="4" customWidth="1" outlineLevel="2"/>
    <col min="48" max="48" width="11.25" style="4" customWidth="1" outlineLevel="2"/>
    <col min="49" max="49" width="14.5" style="4" customWidth="1" outlineLevel="2"/>
    <col min="50" max="54" width="8.58203125" style="4" customWidth="1" outlineLevel="2"/>
    <col min="55" max="55" width="8.58203125" style="4" customWidth="1" outlineLevel="1"/>
    <col min="56" max="56" width="13.75" style="4" customWidth="1"/>
    <col min="57" max="59" width="13.58203125" style="4" customWidth="1" outlineLevel="1"/>
    <col min="60" max="60" width="13.58203125" style="4" customWidth="1"/>
    <col min="61" max="16384" width="9" style="3"/>
  </cols>
  <sheetData>
    <row r="1" spans="1:60" ht="15.75" customHeight="1">
      <c r="A1" s="5" t="s">
        <v>430</v>
      </c>
    </row>
    <row r="2" spans="1:60" s="1" customFormat="1" ht="30" customHeight="1">
      <c r="A2" s="519" t="s">
        <v>775</v>
      </c>
      <c r="B2" s="519"/>
      <c r="C2" s="519"/>
      <c r="D2" s="519"/>
      <c r="E2" s="519"/>
      <c r="F2" s="519"/>
      <c r="G2" s="519"/>
      <c r="H2" s="519"/>
      <c r="I2" s="519"/>
      <c r="J2" s="519"/>
      <c r="K2" s="519"/>
      <c r="L2" s="519"/>
      <c r="M2" s="519"/>
      <c r="N2" s="519"/>
      <c r="O2" s="519"/>
      <c r="P2" s="519"/>
      <c r="Q2" s="519"/>
      <c r="R2" s="519"/>
      <c r="S2" s="519"/>
      <c r="T2" s="519"/>
      <c r="U2" s="519"/>
      <c r="V2" s="519"/>
      <c r="W2" s="519"/>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6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row>
    <row r="4" spans="1:60" ht="14.15" customHeight="1">
      <c r="B4" s="2"/>
      <c r="C4" s="2"/>
      <c r="D4" s="2"/>
      <c r="E4" s="2"/>
      <c r="F4" s="2"/>
      <c r="G4" s="2"/>
      <c r="H4" s="2"/>
      <c r="I4" s="2"/>
      <c r="J4" s="2"/>
      <c r="K4" s="2"/>
      <c r="L4" s="2"/>
      <c r="M4" s="2"/>
      <c r="N4" s="2"/>
      <c r="O4" s="2"/>
      <c r="P4" s="2"/>
      <c r="Q4" s="2"/>
      <c r="R4" s="2"/>
      <c r="S4" s="2"/>
      <c r="T4" s="2"/>
      <c r="U4" s="2"/>
      <c r="V4" s="2"/>
      <c r="W4" s="18" t="s">
        <v>776</v>
      </c>
    </row>
    <row r="5" spans="1:60" ht="15.75" customHeight="1">
      <c r="A5" s="3" t="str">
        <f>基本信息输入表!K6&amp;"："&amp;基本信息输入表!M6</f>
        <v>被评估单位：贵州华能焦化制气股份有限公司</v>
      </c>
      <c r="W5" s="18" t="s">
        <v>464</v>
      </c>
      <c r="Y5" s="531" t="s">
        <v>595</v>
      </c>
      <c r="Z5" s="531"/>
      <c r="AA5" s="531"/>
      <c r="AB5" s="531"/>
      <c r="AC5" s="531"/>
      <c r="AD5" s="531"/>
      <c r="AE5" s="531"/>
      <c r="AF5" s="531"/>
      <c r="AG5" s="532" t="s">
        <v>596</v>
      </c>
      <c r="AH5" s="533"/>
      <c r="AI5" s="533"/>
      <c r="AJ5" s="533"/>
      <c r="AK5" s="533"/>
      <c r="AL5" s="533"/>
      <c r="AM5" s="533"/>
      <c r="AN5" s="533"/>
      <c r="AO5" s="533"/>
      <c r="AP5" s="533"/>
      <c r="AQ5" s="533"/>
      <c r="AR5" s="533"/>
      <c r="AS5" s="534"/>
      <c r="AT5" s="535" t="s">
        <v>597</v>
      </c>
      <c r="AU5" s="536"/>
      <c r="AV5" s="536"/>
      <c r="AW5" s="536"/>
      <c r="AX5" s="536"/>
      <c r="AY5" s="536"/>
      <c r="AZ5" s="536"/>
      <c r="BA5" s="536"/>
      <c r="BB5" s="536"/>
      <c r="BC5" s="536"/>
      <c r="BD5" s="537"/>
      <c r="BE5" s="538" t="s">
        <v>598</v>
      </c>
      <c r="BF5" s="538"/>
      <c r="BG5" s="538"/>
      <c r="BH5" s="538"/>
    </row>
    <row r="6" spans="1:60" s="2" customFormat="1" ht="15.75" customHeight="1">
      <c r="A6" s="562" t="s">
        <v>465</v>
      </c>
      <c r="B6" s="562" t="s">
        <v>768</v>
      </c>
      <c r="C6" s="570" t="s">
        <v>769</v>
      </c>
      <c r="D6" s="570" t="s">
        <v>777</v>
      </c>
      <c r="E6" s="565" t="s">
        <v>707</v>
      </c>
      <c r="F6" s="565"/>
      <c r="G6" s="565"/>
      <c r="H6" s="577" t="s">
        <v>778</v>
      </c>
      <c r="I6" s="565" t="s">
        <v>693</v>
      </c>
      <c r="J6" s="565"/>
      <c r="K6" s="565"/>
      <c r="L6" s="577" t="s">
        <v>779</v>
      </c>
      <c r="M6" s="562" t="s">
        <v>437</v>
      </c>
      <c r="N6" s="562"/>
      <c r="O6" s="562"/>
      <c r="P6" s="577" t="s">
        <v>780</v>
      </c>
      <c r="Q6" s="577" t="s">
        <v>781</v>
      </c>
      <c r="R6" s="577" t="s">
        <v>782</v>
      </c>
      <c r="S6" s="562" t="s">
        <v>438</v>
      </c>
      <c r="T6" s="562"/>
      <c r="U6" s="562"/>
      <c r="V6" s="562" t="s">
        <v>440</v>
      </c>
      <c r="W6" s="562" t="s">
        <v>585</v>
      </c>
      <c r="Y6" s="531" t="s">
        <v>599</v>
      </c>
      <c r="Z6" s="531" t="s">
        <v>651</v>
      </c>
      <c r="AA6" s="531" t="s">
        <v>694</v>
      </c>
      <c r="AB6" s="531" t="s">
        <v>652</v>
      </c>
      <c r="AC6" s="553" t="s">
        <v>710</v>
      </c>
      <c r="AD6" s="542" t="s">
        <v>601</v>
      </c>
      <c r="AE6" s="531" t="s">
        <v>602</v>
      </c>
      <c r="AF6" s="531"/>
      <c r="AG6" s="532" t="s">
        <v>603</v>
      </c>
      <c r="AH6" s="533"/>
      <c r="AI6" s="533"/>
      <c r="AJ6" s="533"/>
      <c r="AK6" s="533"/>
      <c r="AL6" s="533"/>
      <c r="AM6" s="534"/>
      <c r="AN6" s="538" t="s">
        <v>604</v>
      </c>
      <c r="AO6" s="538"/>
      <c r="AP6" s="538" t="s">
        <v>653</v>
      </c>
      <c r="AQ6" s="538"/>
      <c r="AR6" s="538" t="s">
        <v>605</v>
      </c>
      <c r="AS6" s="543"/>
      <c r="AT6" s="531" t="s">
        <v>606</v>
      </c>
      <c r="AU6" s="531" t="s">
        <v>654</v>
      </c>
      <c r="AV6" s="531"/>
      <c r="AW6" s="555" t="s">
        <v>655</v>
      </c>
      <c r="AX6" s="556"/>
      <c r="AY6" s="556"/>
      <c r="AZ6" s="556"/>
      <c r="BA6" s="556"/>
      <c r="BB6" s="557"/>
      <c r="BC6" s="531" t="s">
        <v>438</v>
      </c>
      <c r="BD6" s="558"/>
      <c r="BE6" s="543" t="s">
        <v>607</v>
      </c>
      <c r="BF6" s="543" t="s">
        <v>608</v>
      </c>
      <c r="BG6" s="538" t="s">
        <v>609</v>
      </c>
      <c r="BH6" s="543"/>
    </row>
    <row r="7" spans="1:60" s="2" customFormat="1" ht="15.75" customHeight="1">
      <c r="A7" s="562"/>
      <c r="B7" s="562"/>
      <c r="C7" s="571"/>
      <c r="D7" s="571"/>
      <c r="E7" s="60" t="s">
        <v>770</v>
      </c>
      <c r="F7" s="60" t="s">
        <v>771</v>
      </c>
      <c r="G7" s="60" t="s">
        <v>772</v>
      </c>
      <c r="H7" s="578"/>
      <c r="I7" s="60" t="s">
        <v>770</v>
      </c>
      <c r="J7" s="60" t="s">
        <v>771</v>
      </c>
      <c r="K7" s="60" t="s">
        <v>772</v>
      </c>
      <c r="L7" s="578"/>
      <c r="M7" s="8" t="s">
        <v>770</v>
      </c>
      <c r="N7" s="8" t="s">
        <v>771</v>
      </c>
      <c r="O7" s="8" t="s">
        <v>772</v>
      </c>
      <c r="P7" s="578"/>
      <c r="Q7" s="578"/>
      <c r="R7" s="578"/>
      <c r="S7" s="8" t="s">
        <v>773</v>
      </c>
      <c r="T7" s="8" t="s">
        <v>774</v>
      </c>
      <c r="U7" s="8" t="s">
        <v>772</v>
      </c>
      <c r="V7" s="562"/>
      <c r="W7" s="562"/>
      <c r="Y7" s="531"/>
      <c r="Z7" s="531"/>
      <c r="AA7" s="531"/>
      <c r="AB7" s="531"/>
      <c r="AC7" s="531"/>
      <c r="AD7" s="531"/>
      <c r="AE7" s="531"/>
      <c r="AF7" s="531"/>
      <c r="AG7" s="26" t="s">
        <v>614</v>
      </c>
      <c r="AH7" s="40" t="s">
        <v>663</v>
      </c>
      <c r="AI7" s="26" t="s">
        <v>630</v>
      </c>
      <c r="AJ7" s="26" t="s">
        <v>615</v>
      </c>
      <c r="AK7" s="26" t="s">
        <v>664</v>
      </c>
      <c r="AL7" s="26" t="s">
        <v>617</v>
      </c>
      <c r="AM7" s="24" t="s">
        <v>618</v>
      </c>
      <c r="AN7" s="26" t="s">
        <v>619</v>
      </c>
      <c r="AO7" s="26" t="s">
        <v>620</v>
      </c>
      <c r="AP7" s="26" t="s">
        <v>619</v>
      </c>
      <c r="AQ7" s="26" t="s">
        <v>665</v>
      </c>
      <c r="AR7" s="538"/>
      <c r="AS7" s="544"/>
      <c r="AT7" s="531"/>
      <c r="AU7" s="19" t="s">
        <v>666</v>
      </c>
      <c r="AV7" s="19" t="s">
        <v>667</v>
      </c>
      <c r="AW7" s="49" t="s">
        <v>783</v>
      </c>
      <c r="AX7" s="49" t="s">
        <v>784</v>
      </c>
      <c r="AY7" s="49" t="s">
        <v>785</v>
      </c>
      <c r="AZ7" s="49" t="s">
        <v>786</v>
      </c>
      <c r="BA7" s="19"/>
      <c r="BB7" s="19"/>
      <c r="BC7" s="531"/>
      <c r="BD7" s="559"/>
      <c r="BE7" s="544"/>
      <c r="BF7" s="544"/>
      <c r="BG7" s="538"/>
      <c r="BH7" s="544"/>
    </row>
    <row r="8" spans="1:60" s="2" customFormat="1" ht="15.75" customHeight="1">
      <c r="A8" s="47" t="str">
        <f>IF(B8="","",ROW()-7)</f>
        <v/>
      </c>
      <c r="B8" s="12"/>
      <c r="C8" s="63"/>
      <c r="D8" s="63"/>
      <c r="E8" s="63"/>
      <c r="F8" s="63"/>
      <c r="G8" s="63"/>
      <c r="H8" s="111"/>
      <c r="I8" s="63"/>
      <c r="J8" s="63"/>
      <c r="K8" s="63"/>
      <c r="L8" s="63"/>
      <c r="M8" s="111">
        <f>E8+I8</f>
        <v>0</v>
      </c>
      <c r="N8" s="111" t="str">
        <f>IFERROR(O8/M8,"")</f>
        <v/>
      </c>
      <c r="O8" s="111">
        <f t="shared" ref="O8:O10" si="0">G8+K8</f>
        <v>0</v>
      </c>
      <c r="P8" s="111">
        <f t="shared" ref="P8:P10" si="1">H8+L8</f>
        <v>0</v>
      </c>
      <c r="Q8" s="111"/>
      <c r="R8" s="111"/>
      <c r="S8" s="15"/>
      <c r="T8" s="15"/>
      <c r="U8" s="15">
        <f t="shared" ref="U8:U10" si="2">S8*T8</f>
        <v>0</v>
      </c>
      <c r="V8" s="15" t="str">
        <f t="shared" ref="V8:V31" si="3">IF(O8-P8=0,"",(U8-O8+P8)/(O8-P8)*100)</f>
        <v/>
      </c>
      <c r="W8" s="21"/>
      <c r="Y8" s="22"/>
      <c r="Z8" s="22"/>
      <c r="AA8" s="22"/>
      <c r="AB8" s="22"/>
      <c r="AC8" s="22"/>
      <c r="AD8" s="22"/>
      <c r="AE8" s="22"/>
      <c r="AF8" s="22"/>
      <c r="AG8" s="22"/>
      <c r="AH8" s="22"/>
      <c r="AI8" s="22"/>
      <c r="AJ8" s="22"/>
      <c r="AK8" s="22"/>
      <c r="AL8" s="27"/>
      <c r="AM8" s="27"/>
      <c r="AN8" s="22"/>
      <c r="AO8" s="27"/>
      <c r="AP8" s="27"/>
      <c r="AQ8" s="27"/>
      <c r="AR8" s="27"/>
      <c r="AS8" s="27"/>
      <c r="AT8" s="27"/>
      <c r="AU8" s="27" t="s">
        <v>203</v>
      </c>
      <c r="AV8" s="27"/>
      <c r="AW8" s="27"/>
      <c r="AX8" s="27"/>
      <c r="AY8" s="27"/>
      <c r="AZ8" s="27"/>
      <c r="BA8" s="27"/>
      <c r="BB8" s="27"/>
      <c r="BC8" s="156">
        <f>AX8*(1+AY8)*(1-AZ8)</f>
        <v>0</v>
      </c>
      <c r="BD8" s="27"/>
      <c r="BE8" s="30" t="str">
        <f t="shared" ref="BE8:BE32" si="4">IFERROR((BC8-P7+O7)/(O7-P7)*100,"")</f>
        <v/>
      </c>
      <c r="BF8" s="27"/>
      <c r="BG8" s="27"/>
      <c r="BH8" s="27"/>
    </row>
    <row r="9" spans="1:60" ht="15.75" customHeight="1">
      <c r="A9" s="47" t="str">
        <f t="shared" ref="A9:A30" si="5">IF(B9="","",ROW()-7)</f>
        <v/>
      </c>
      <c r="B9" s="12"/>
      <c r="C9" s="21"/>
      <c r="D9" s="21"/>
      <c r="E9" s="21"/>
      <c r="F9" s="21"/>
      <c r="G9" s="21"/>
      <c r="H9" s="111"/>
      <c r="I9" s="21"/>
      <c r="J9" s="21"/>
      <c r="K9" s="21"/>
      <c r="L9" s="21"/>
      <c r="M9" s="111">
        <f t="shared" ref="M9:M30" si="6">E9+I9</f>
        <v>0</v>
      </c>
      <c r="N9" s="111" t="str">
        <f t="shared" ref="N9:N30" si="7">IFERROR(O9/M9,"")</f>
        <v/>
      </c>
      <c r="O9" s="111">
        <f t="shared" si="0"/>
        <v>0</v>
      </c>
      <c r="P9" s="111">
        <f t="shared" si="1"/>
        <v>0</v>
      </c>
      <c r="Q9" s="111"/>
      <c r="R9" s="111"/>
      <c r="S9" s="15"/>
      <c r="T9" s="15"/>
      <c r="U9" s="15">
        <f t="shared" si="2"/>
        <v>0</v>
      </c>
      <c r="V9" s="15" t="str">
        <f t="shared" si="3"/>
        <v/>
      </c>
      <c r="W9" s="21"/>
      <c r="Y9" s="22"/>
      <c r="Z9" s="22"/>
      <c r="AA9" s="22"/>
      <c r="AB9" s="22"/>
      <c r="AC9" s="22"/>
      <c r="AD9" s="22"/>
      <c r="AE9" s="22"/>
      <c r="AF9" s="22"/>
      <c r="AG9" s="22"/>
      <c r="AH9" s="22"/>
      <c r="AI9" s="22"/>
      <c r="AJ9" s="22"/>
      <c r="AK9" s="22"/>
      <c r="AL9" s="28"/>
      <c r="AM9" s="27"/>
      <c r="AN9" s="22"/>
      <c r="AO9" s="27"/>
      <c r="AP9" s="27"/>
      <c r="AQ9" s="27"/>
      <c r="AR9" s="27"/>
      <c r="AS9" s="27"/>
      <c r="AT9" s="27"/>
      <c r="AU9" s="27" t="s">
        <v>203</v>
      </c>
      <c r="AV9" s="27"/>
      <c r="AW9" s="27"/>
      <c r="AX9" s="27"/>
      <c r="AY9" s="27"/>
      <c r="AZ9" s="27"/>
      <c r="BA9" s="27"/>
      <c r="BB9" s="27"/>
      <c r="BC9" s="156">
        <f t="shared" ref="BC9:BC32" si="8">AX9*(1+AY9)*(1-AZ9)</f>
        <v>0</v>
      </c>
      <c r="BD9" s="27"/>
      <c r="BE9" s="30" t="str">
        <f t="shared" si="4"/>
        <v/>
      </c>
      <c r="BF9" s="27"/>
      <c r="BG9" s="27"/>
      <c r="BH9" s="27"/>
    </row>
    <row r="10" spans="1:60" ht="15.75" customHeight="1">
      <c r="A10" s="47" t="str">
        <f t="shared" si="5"/>
        <v/>
      </c>
      <c r="B10" s="12"/>
      <c r="C10" s="21"/>
      <c r="D10" s="21"/>
      <c r="E10" s="21"/>
      <c r="F10" s="21"/>
      <c r="G10" s="21"/>
      <c r="H10" s="111"/>
      <c r="I10" s="21"/>
      <c r="J10" s="21"/>
      <c r="K10" s="21"/>
      <c r="L10" s="21"/>
      <c r="M10" s="111">
        <f t="shared" si="6"/>
        <v>0</v>
      </c>
      <c r="N10" s="111" t="str">
        <f t="shared" si="7"/>
        <v/>
      </c>
      <c r="O10" s="111">
        <f t="shared" si="0"/>
        <v>0</v>
      </c>
      <c r="P10" s="111">
        <f t="shared" si="1"/>
        <v>0</v>
      </c>
      <c r="Q10" s="111"/>
      <c r="R10" s="111"/>
      <c r="S10" s="15"/>
      <c r="T10" s="15"/>
      <c r="U10" s="15">
        <f t="shared" si="2"/>
        <v>0</v>
      </c>
      <c r="V10" s="15" t="str">
        <f t="shared" si="3"/>
        <v/>
      </c>
      <c r="W10" s="21"/>
      <c r="Y10" s="22"/>
      <c r="Z10" s="22"/>
      <c r="AA10" s="22"/>
      <c r="AB10" s="22"/>
      <c r="AC10" s="22"/>
      <c r="AD10" s="22"/>
      <c r="AE10" s="22"/>
      <c r="AF10" s="22"/>
      <c r="AG10" s="22"/>
      <c r="AH10" s="22"/>
      <c r="AI10" s="22"/>
      <c r="AJ10" s="22"/>
      <c r="AK10" s="22"/>
      <c r="AL10" s="28"/>
      <c r="AM10" s="27"/>
      <c r="AN10" s="22"/>
      <c r="AO10" s="27"/>
      <c r="AP10" s="27"/>
      <c r="AQ10" s="27"/>
      <c r="AR10" s="27"/>
      <c r="AS10" s="27"/>
      <c r="AT10" s="27"/>
      <c r="AU10" s="27" t="s">
        <v>203</v>
      </c>
      <c r="AV10" s="27"/>
      <c r="AW10" s="27"/>
      <c r="AX10" s="27"/>
      <c r="AY10" s="27"/>
      <c r="AZ10" s="27"/>
      <c r="BA10" s="27"/>
      <c r="BB10" s="27"/>
      <c r="BC10" s="156">
        <f t="shared" si="8"/>
        <v>0</v>
      </c>
      <c r="BD10" s="27"/>
      <c r="BE10" s="30" t="str">
        <f t="shared" si="4"/>
        <v/>
      </c>
      <c r="BF10" s="27"/>
      <c r="BG10" s="27"/>
      <c r="BH10" s="27"/>
    </row>
    <row r="11" spans="1:60" ht="15.75" customHeight="1">
      <c r="A11" s="47" t="str">
        <f t="shared" si="5"/>
        <v/>
      </c>
      <c r="B11" s="12"/>
      <c r="C11" s="21"/>
      <c r="D11" s="21"/>
      <c r="E11" s="21"/>
      <c r="F11" s="21"/>
      <c r="G11" s="21"/>
      <c r="H11" s="111"/>
      <c r="I11" s="21"/>
      <c r="J11" s="21"/>
      <c r="K11" s="21"/>
      <c r="L11" s="21"/>
      <c r="M11" s="111">
        <f t="shared" si="6"/>
        <v>0</v>
      </c>
      <c r="N11" s="111" t="str">
        <f t="shared" si="7"/>
        <v/>
      </c>
      <c r="O11" s="111">
        <f t="shared" ref="O11:P30" si="9">G11+K11</f>
        <v>0</v>
      </c>
      <c r="P11" s="111">
        <f t="shared" si="9"/>
        <v>0</v>
      </c>
      <c r="Q11" s="111"/>
      <c r="R11" s="111"/>
      <c r="S11" s="15"/>
      <c r="T11" s="15"/>
      <c r="U11" s="15">
        <f t="shared" ref="U11:U30" si="10">S11*T11</f>
        <v>0</v>
      </c>
      <c r="V11" s="15" t="str">
        <f t="shared" si="3"/>
        <v/>
      </c>
      <c r="W11" s="21"/>
      <c r="Y11" s="22"/>
      <c r="Z11" s="22"/>
      <c r="AA11" s="22"/>
      <c r="AB11" s="22"/>
      <c r="AC11" s="22"/>
      <c r="AD11" s="22"/>
      <c r="AE11" s="22"/>
      <c r="AF11" s="22"/>
      <c r="AG11" s="22"/>
      <c r="AH11" s="22"/>
      <c r="AI11" s="22"/>
      <c r="AJ11" s="22"/>
      <c r="AK11" s="22"/>
      <c r="AL11" s="28"/>
      <c r="AM11" s="27"/>
      <c r="AN11" s="22"/>
      <c r="AO11" s="27"/>
      <c r="AP11" s="27"/>
      <c r="AQ11" s="27"/>
      <c r="AR11" s="27"/>
      <c r="AS11" s="27"/>
      <c r="AT11" s="27"/>
      <c r="AU11" s="27" t="s">
        <v>203</v>
      </c>
      <c r="AV11" s="27"/>
      <c r="AW11" s="27"/>
      <c r="AX11" s="27"/>
      <c r="AY11" s="27"/>
      <c r="AZ11" s="27"/>
      <c r="BA11" s="27"/>
      <c r="BB11" s="27"/>
      <c r="BC11" s="156">
        <f t="shared" si="8"/>
        <v>0</v>
      </c>
      <c r="BD11" s="27"/>
      <c r="BE11" s="30" t="str">
        <f t="shared" si="4"/>
        <v/>
      </c>
      <c r="BF11" s="27"/>
      <c r="BG11" s="27"/>
      <c r="BH11" s="27"/>
    </row>
    <row r="12" spans="1:60" ht="15.75" customHeight="1">
      <c r="A12" s="47" t="str">
        <f t="shared" si="5"/>
        <v/>
      </c>
      <c r="B12" s="12"/>
      <c r="C12" s="21"/>
      <c r="D12" s="21"/>
      <c r="E12" s="21"/>
      <c r="F12" s="21"/>
      <c r="G12" s="21"/>
      <c r="H12" s="111"/>
      <c r="I12" s="21"/>
      <c r="J12" s="21"/>
      <c r="K12" s="21"/>
      <c r="L12" s="21"/>
      <c r="M12" s="111">
        <f t="shared" si="6"/>
        <v>0</v>
      </c>
      <c r="N12" s="111" t="str">
        <f t="shared" si="7"/>
        <v/>
      </c>
      <c r="O12" s="111">
        <f t="shared" si="9"/>
        <v>0</v>
      </c>
      <c r="P12" s="111">
        <f t="shared" si="9"/>
        <v>0</v>
      </c>
      <c r="Q12" s="111"/>
      <c r="R12" s="111"/>
      <c r="S12" s="15"/>
      <c r="T12" s="15"/>
      <c r="U12" s="15">
        <f t="shared" si="10"/>
        <v>0</v>
      </c>
      <c r="V12" s="15" t="str">
        <f t="shared" si="3"/>
        <v/>
      </c>
      <c r="W12" s="21"/>
      <c r="Y12" s="22"/>
      <c r="Z12" s="22"/>
      <c r="AA12" s="22"/>
      <c r="AB12" s="22"/>
      <c r="AC12" s="22"/>
      <c r="AD12" s="22"/>
      <c r="AE12" s="22"/>
      <c r="AF12" s="22"/>
      <c r="AG12" s="22"/>
      <c r="AH12" s="22"/>
      <c r="AI12" s="22"/>
      <c r="AJ12" s="22"/>
      <c r="AK12" s="22"/>
      <c r="AL12" s="28"/>
      <c r="AM12" s="27"/>
      <c r="AN12" s="22"/>
      <c r="AO12" s="27"/>
      <c r="AP12" s="27"/>
      <c r="AQ12" s="27"/>
      <c r="AR12" s="27"/>
      <c r="AS12" s="27"/>
      <c r="AT12" s="27"/>
      <c r="AU12" s="27" t="s">
        <v>203</v>
      </c>
      <c r="AV12" s="27"/>
      <c r="AW12" s="27"/>
      <c r="AX12" s="27"/>
      <c r="AY12" s="27"/>
      <c r="AZ12" s="27"/>
      <c r="BA12" s="27"/>
      <c r="BB12" s="27"/>
      <c r="BC12" s="156">
        <f t="shared" si="8"/>
        <v>0</v>
      </c>
      <c r="BD12" s="27"/>
      <c r="BE12" s="30" t="str">
        <f t="shared" si="4"/>
        <v/>
      </c>
      <c r="BF12" s="27"/>
      <c r="BG12" s="27"/>
      <c r="BH12" s="27"/>
    </row>
    <row r="13" spans="1:60" ht="15.75" customHeight="1">
      <c r="A13" s="47" t="str">
        <f t="shared" si="5"/>
        <v/>
      </c>
      <c r="B13" s="12"/>
      <c r="C13" s="21"/>
      <c r="D13" s="21"/>
      <c r="E13" s="21"/>
      <c r="F13" s="21"/>
      <c r="G13" s="21"/>
      <c r="H13" s="111"/>
      <c r="I13" s="21"/>
      <c r="J13" s="21"/>
      <c r="K13" s="21"/>
      <c r="L13" s="21"/>
      <c r="M13" s="111">
        <f t="shared" si="6"/>
        <v>0</v>
      </c>
      <c r="N13" s="111" t="str">
        <f t="shared" si="7"/>
        <v/>
      </c>
      <c r="O13" s="111">
        <f t="shared" si="9"/>
        <v>0</v>
      </c>
      <c r="P13" s="111">
        <f t="shared" si="9"/>
        <v>0</v>
      </c>
      <c r="Q13" s="111"/>
      <c r="R13" s="111"/>
      <c r="S13" s="15"/>
      <c r="T13" s="15"/>
      <c r="U13" s="15">
        <f t="shared" si="10"/>
        <v>0</v>
      </c>
      <c r="V13" s="15" t="str">
        <f t="shared" si="3"/>
        <v/>
      </c>
      <c r="W13" s="21"/>
      <c r="Y13" s="22"/>
      <c r="Z13" s="22"/>
      <c r="AA13" s="22"/>
      <c r="AB13" s="22"/>
      <c r="AC13" s="22"/>
      <c r="AD13" s="22"/>
      <c r="AE13" s="22"/>
      <c r="AF13" s="22"/>
      <c r="AG13" s="22"/>
      <c r="AH13" s="22"/>
      <c r="AI13" s="22"/>
      <c r="AJ13" s="22"/>
      <c r="AK13" s="22"/>
      <c r="AL13" s="28"/>
      <c r="AM13" s="27"/>
      <c r="AN13" s="22"/>
      <c r="AO13" s="27"/>
      <c r="AP13" s="27"/>
      <c r="AQ13" s="27"/>
      <c r="AR13" s="27"/>
      <c r="AS13" s="27"/>
      <c r="AT13" s="27"/>
      <c r="AU13" s="27" t="s">
        <v>203</v>
      </c>
      <c r="AV13" s="27"/>
      <c r="AW13" s="27"/>
      <c r="AX13" s="27"/>
      <c r="AY13" s="27"/>
      <c r="AZ13" s="27"/>
      <c r="BA13" s="27"/>
      <c r="BB13" s="27"/>
      <c r="BC13" s="156">
        <f t="shared" si="8"/>
        <v>0</v>
      </c>
      <c r="BD13" s="27"/>
      <c r="BE13" s="30" t="str">
        <f t="shared" si="4"/>
        <v/>
      </c>
      <c r="BF13" s="27"/>
      <c r="BG13" s="27"/>
      <c r="BH13" s="27"/>
    </row>
    <row r="14" spans="1:60" ht="15.75" customHeight="1">
      <c r="A14" s="47" t="str">
        <f t="shared" si="5"/>
        <v/>
      </c>
      <c r="B14" s="12"/>
      <c r="C14" s="21"/>
      <c r="D14" s="21"/>
      <c r="E14" s="21"/>
      <c r="F14" s="21"/>
      <c r="G14" s="21"/>
      <c r="H14" s="111"/>
      <c r="I14" s="21"/>
      <c r="J14" s="21"/>
      <c r="K14" s="21"/>
      <c r="L14" s="21"/>
      <c r="M14" s="111">
        <f t="shared" si="6"/>
        <v>0</v>
      </c>
      <c r="N14" s="111" t="str">
        <f t="shared" si="7"/>
        <v/>
      </c>
      <c r="O14" s="111">
        <f t="shared" si="9"/>
        <v>0</v>
      </c>
      <c r="P14" s="111">
        <f t="shared" si="9"/>
        <v>0</v>
      </c>
      <c r="Q14" s="111"/>
      <c r="R14" s="111"/>
      <c r="S14" s="15"/>
      <c r="T14" s="15"/>
      <c r="U14" s="15">
        <f t="shared" si="10"/>
        <v>0</v>
      </c>
      <c r="V14" s="15" t="str">
        <f t="shared" si="3"/>
        <v/>
      </c>
      <c r="W14" s="21"/>
      <c r="Y14" s="22"/>
      <c r="Z14" s="22"/>
      <c r="AA14" s="22"/>
      <c r="AB14" s="22"/>
      <c r="AC14" s="22"/>
      <c r="AD14" s="22"/>
      <c r="AE14" s="22"/>
      <c r="AF14" s="22"/>
      <c r="AG14" s="22"/>
      <c r="AH14" s="22"/>
      <c r="AI14" s="22"/>
      <c r="AJ14" s="22"/>
      <c r="AK14" s="22"/>
      <c r="AL14" s="28"/>
      <c r="AM14" s="27"/>
      <c r="AN14" s="22"/>
      <c r="AO14" s="27"/>
      <c r="AP14" s="27"/>
      <c r="AQ14" s="27"/>
      <c r="AR14" s="27"/>
      <c r="AS14" s="27"/>
      <c r="AT14" s="27"/>
      <c r="AU14" s="27" t="s">
        <v>203</v>
      </c>
      <c r="AV14" s="27"/>
      <c r="AW14" s="27"/>
      <c r="AX14" s="27"/>
      <c r="AY14" s="27"/>
      <c r="AZ14" s="27"/>
      <c r="BA14" s="27"/>
      <c r="BB14" s="27"/>
      <c r="BC14" s="156">
        <f t="shared" si="8"/>
        <v>0</v>
      </c>
      <c r="BD14" s="27"/>
      <c r="BE14" s="30" t="str">
        <f t="shared" si="4"/>
        <v/>
      </c>
      <c r="BF14" s="27"/>
      <c r="BG14" s="27"/>
      <c r="BH14" s="27"/>
    </row>
    <row r="15" spans="1:60" ht="15.75" customHeight="1">
      <c r="A15" s="47" t="str">
        <f t="shared" si="5"/>
        <v/>
      </c>
      <c r="B15" s="12"/>
      <c r="C15" s="21"/>
      <c r="D15" s="21"/>
      <c r="E15" s="21"/>
      <c r="F15" s="21"/>
      <c r="G15" s="21"/>
      <c r="H15" s="111"/>
      <c r="I15" s="21"/>
      <c r="J15" s="21"/>
      <c r="K15" s="21"/>
      <c r="L15" s="21"/>
      <c r="M15" s="111">
        <f t="shared" si="6"/>
        <v>0</v>
      </c>
      <c r="N15" s="111" t="str">
        <f t="shared" si="7"/>
        <v/>
      </c>
      <c r="O15" s="111">
        <f t="shared" si="9"/>
        <v>0</v>
      </c>
      <c r="P15" s="111">
        <f t="shared" si="9"/>
        <v>0</v>
      </c>
      <c r="Q15" s="111"/>
      <c r="R15" s="111"/>
      <c r="S15" s="15"/>
      <c r="T15" s="15"/>
      <c r="U15" s="15">
        <f t="shared" si="10"/>
        <v>0</v>
      </c>
      <c r="V15" s="15" t="str">
        <f t="shared" si="3"/>
        <v/>
      </c>
      <c r="W15" s="21"/>
      <c r="Y15" s="22"/>
      <c r="Z15" s="22"/>
      <c r="AA15" s="22"/>
      <c r="AB15" s="22"/>
      <c r="AC15" s="22"/>
      <c r="AD15" s="22"/>
      <c r="AE15" s="22"/>
      <c r="AF15" s="22"/>
      <c r="AG15" s="22"/>
      <c r="AH15" s="22"/>
      <c r="AI15" s="22"/>
      <c r="AJ15" s="22"/>
      <c r="AK15" s="22"/>
      <c r="AL15" s="28"/>
      <c r="AM15" s="27"/>
      <c r="AN15" s="22"/>
      <c r="AO15" s="27"/>
      <c r="AP15" s="27"/>
      <c r="AQ15" s="27"/>
      <c r="AR15" s="27"/>
      <c r="AS15" s="27"/>
      <c r="AT15" s="27"/>
      <c r="AU15" s="27" t="s">
        <v>203</v>
      </c>
      <c r="AV15" s="27"/>
      <c r="AW15" s="27"/>
      <c r="AX15" s="27"/>
      <c r="AY15" s="27"/>
      <c r="AZ15" s="27"/>
      <c r="BA15" s="27"/>
      <c r="BB15" s="27"/>
      <c r="BC15" s="156">
        <f t="shared" si="8"/>
        <v>0</v>
      </c>
      <c r="BD15" s="27"/>
      <c r="BE15" s="30" t="str">
        <f t="shared" si="4"/>
        <v/>
      </c>
      <c r="BF15" s="27"/>
      <c r="BG15" s="27"/>
      <c r="BH15" s="27"/>
    </row>
    <row r="16" spans="1:60" ht="15.75" customHeight="1">
      <c r="A16" s="47" t="str">
        <f t="shared" si="5"/>
        <v/>
      </c>
      <c r="B16" s="12"/>
      <c r="C16" s="21"/>
      <c r="D16" s="21"/>
      <c r="E16" s="21"/>
      <c r="F16" s="21"/>
      <c r="G16" s="21"/>
      <c r="H16" s="111"/>
      <c r="I16" s="21"/>
      <c r="J16" s="21"/>
      <c r="K16" s="21"/>
      <c r="L16" s="21"/>
      <c r="M16" s="111">
        <f t="shared" si="6"/>
        <v>0</v>
      </c>
      <c r="N16" s="111" t="str">
        <f t="shared" si="7"/>
        <v/>
      </c>
      <c r="O16" s="111">
        <f t="shared" si="9"/>
        <v>0</v>
      </c>
      <c r="P16" s="111">
        <f t="shared" si="9"/>
        <v>0</v>
      </c>
      <c r="Q16" s="111"/>
      <c r="R16" s="111"/>
      <c r="S16" s="15"/>
      <c r="T16" s="15"/>
      <c r="U16" s="15">
        <f t="shared" si="10"/>
        <v>0</v>
      </c>
      <c r="V16" s="15" t="str">
        <f t="shared" si="3"/>
        <v/>
      </c>
      <c r="W16" s="21"/>
      <c r="Y16" s="22"/>
      <c r="Z16" s="22"/>
      <c r="AA16" s="22"/>
      <c r="AB16" s="22"/>
      <c r="AC16" s="22"/>
      <c r="AD16" s="22"/>
      <c r="AE16" s="22"/>
      <c r="AF16" s="22"/>
      <c r="AG16" s="22"/>
      <c r="AH16" s="22"/>
      <c r="AI16" s="22"/>
      <c r="AJ16" s="22"/>
      <c r="AK16" s="22"/>
      <c r="AL16" s="28"/>
      <c r="AM16" s="27"/>
      <c r="AN16" s="22"/>
      <c r="AO16" s="27"/>
      <c r="AP16" s="27"/>
      <c r="AQ16" s="27"/>
      <c r="AR16" s="27"/>
      <c r="AS16" s="27"/>
      <c r="AT16" s="27"/>
      <c r="AU16" s="27" t="s">
        <v>203</v>
      </c>
      <c r="AV16" s="27"/>
      <c r="AW16" s="27"/>
      <c r="AX16" s="27"/>
      <c r="AY16" s="27"/>
      <c r="AZ16" s="27"/>
      <c r="BA16" s="27"/>
      <c r="BB16" s="27"/>
      <c r="BC16" s="156">
        <f t="shared" si="8"/>
        <v>0</v>
      </c>
      <c r="BD16" s="27"/>
      <c r="BE16" s="30" t="str">
        <f t="shared" si="4"/>
        <v/>
      </c>
      <c r="BF16" s="27"/>
      <c r="BG16" s="27"/>
      <c r="BH16" s="27"/>
    </row>
    <row r="17" spans="1:60" ht="15.75" customHeight="1">
      <c r="A17" s="47" t="str">
        <f t="shared" si="5"/>
        <v/>
      </c>
      <c r="B17" s="12"/>
      <c r="C17" s="21"/>
      <c r="D17" s="21"/>
      <c r="E17" s="21"/>
      <c r="F17" s="21"/>
      <c r="G17" s="21"/>
      <c r="H17" s="111"/>
      <c r="I17" s="21"/>
      <c r="J17" s="21"/>
      <c r="K17" s="21"/>
      <c r="L17" s="21"/>
      <c r="M17" s="111">
        <f t="shared" si="6"/>
        <v>0</v>
      </c>
      <c r="N17" s="111" t="str">
        <f t="shared" si="7"/>
        <v/>
      </c>
      <c r="O17" s="111">
        <f t="shared" si="9"/>
        <v>0</v>
      </c>
      <c r="P17" s="111">
        <f t="shared" si="9"/>
        <v>0</v>
      </c>
      <c r="Q17" s="111"/>
      <c r="R17" s="111"/>
      <c r="S17" s="15"/>
      <c r="T17" s="15"/>
      <c r="U17" s="15">
        <f t="shared" si="10"/>
        <v>0</v>
      </c>
      <c r="V17" s="15" t="str">
        <f t="shared" si="3"/>
        <v/>
      </c>
      <c r="W17" s="21"/>
      <c r="Y17" s="22"/>
      <c r="Z17" s="22"/>
      <c r="AA17" s="22"/>
      <c r="AB17" s="22"/>
      <c r="AC17" s="22"/>
      <c r="AD17" s="22"/>
      <c r="AE17" s="22"/>
      <c r="AF17" s="22"/>
      <c r="AG17" s="22"/>
      <c r="AH17" s="22"/>
      <c r="AI17" s="22"/>
      <c r="AJ17" s="22"/>
      <c r="AK17" s="22"/>
      <c r="AL17" s="28"/>
      <c r="AM17" s="27"/>
      <c r="AN17" s="22"/>
      <c r="AO17" s="27"/>
      <c r="AP17" s="27"/>
      <c r="AQ17" s="27"/>
      <c r="AR17" s="27"/>
      <c r="AS17" s="27"/>
      <c r="AT17" s="27"/>
      <c r="AU17" s="27" t="s">
        <v>203</v>
      </c>
      <c r="AV17" s="27"/>
      <c r="AW17" s="27"/>
      <c r="AX17" s="27"/>
      <c r="AY17" s="27"/>
      <c r="AZ17" s="27"/>
      <c r="BA17" s="27"/>
      <c r="BB17" s="27"/>
      <c r="BC17" s="156">
        <f t="shared" si="8"/>
        <v>0</v>
      </c>
      <c r="BD17" s="27"/>
      <c r="BE17" s="30" t="str">
        <f t="shared" si="4"/>
        <v/>
      </c>
      <c r="BF17" s="27"/>
      <c r="BG17" s="27"/>
      <c r="BH17" s="27"/>
    </row>
    <row r="18" spans="1:60" ht="15.75" customHeight="1">
      <c r="A18" s="47" t="str">
        <f t="shared" si="5"/>
        <v/>
      </c>
      <c r="B18" s="12"/>
      <c r="C18" s="21"/>
      <c r="D18" s="21"/>
      <c r="E18" s="21"/>
      <c r="F18" s="21"/>
      <c r="G18" s="21"/>
      <c r="H18" s="111"/>
      <c r="I18" s="21"/>
      <c r="J18" s="21"/>
      <c r="K18" s="21"/>
      <c r="L18" s="21"/>
      <c r="M18" s="111">
        <f t="shared" si="6"/>
        <v>0</v>
      </c>
      <c r="N18" s="111" t="str">
        <f t="shared" si="7"/>
        <v/>
      </c>
      <c r="O18" s="111">
        <f t="shared" si="9"/>
        <v>0</v>
      </c>
      <c r="P18" s="111">
        <f t="shared" si="9"/>
        <v>0</v>
      </c>
      <c r="Q18" s="111"/>
      <c r="R18" s="111"/>
      <c r="S18" s="15"/>
      <c r="T18" s="15"/>
      <c r="U18" s="15">
        <f t="shared" si="10"/>
        <v>0</v>
      </c>
      <c r="V18" s="15" t="str">
        <f t="shared" si="3"/>
        <v/>
      </c>
      <c r="W18" s="21"/>
      <c r="Y18" s="22"/>
      <c r="Z18" s="22"/>
      <c r="AA18" s="22"/>
      <c r="AB18" s="22"/>
      <c r="AC18" s="22"/>
      <c r="AD18" s="22"/>
      <c r="AE18" s="22"/>
      <c r="AF18" s="22"/>
      <c r="AG18" s="22"/>
      <c r="AH18" s="22"/>
      <c r="AI18" s="22"/>
      <c r="AJ18" s="22"/>
      <c r="AK18" s="22"/>
      <c r="AL18" s="28"/>
      <c r="AM18" s="27"/>
      <c r="AN18" s="22"/>
      <c r="AO18" s="27"/>
      <c r="AP18" s="27"/>
      <c r="AQ18" s="27"/>
      <c r="AR18" s="27"/>
      <c r="AS18" s="27"/>
      <c r="AT18" s="27"/>
      <c r="AU18" s="27" t="s">
        <v>203</v>
      </c>
      <c r="AV18" s="27"/>
      <c r="AW18" s="27"/>
      <c r="AX18" s="27"/>
      <c r="AY18" s="27"/>
      <c r="AZ18" s="27"/>
      <c r="BA18" s="27"/>
      <c r="BB18" s="27"/>
      <c r="BC18" s="156">
        <f t="shared" si="8"/>
        <v>0</v>
      </c>
      <c r="BD18" s="27"/>
      <c r="BE18" s="30" t="str">
        <f t="shared" si="4"/>
        <v/>
      </c>
      <c r="BF18" s="27"/>
      <c r="BG18" s="27"/>
      <c r="BH18" s="27"/>
    </row>
    <row r="19" spans="1:60" ht="15.75" customHeight="1">
      <c r="A19" s="47"/>
      <c r="B19" s="12"/>
      <c r="C19" s="21"/>
      <c r="D19" s="21"/>
      <c r="E19" s="21"/>
      <c r="F19" s="21"/>
      <c r="G19" s="21"/>
      <c r="H19" s="111"/>
      <c r="I19" s="21"/>
      <c r="J19" s="21"/>
      <c r="K19" s="21"/>
      <c r="L19" s="21"/>
      <c r="M19" s="111">
        <f t="shared" ref="M19:M21" si="11">E19+I19</f>
        <v>0</v>
      </c>
      <c r="N19" s="111" t="str">
        <f t="shared" ref="N19:N21" si="12">IFERROR(O19/M19,"")</f>
        <v/>
      </c>
      <c r="O19" s="111">
        <f t="shared" ref="O19:O21" si="13">G19+K19</f>
        <v>0</v>
      </c>
      <c r="P19" s="111">
        <f t="shared" ref="P19:P21" si="14">H19+L19</f>
        <v>0</v>
      </c>
      <c r="Q19" s="111"/>
      <c r="R19" s="111"/>
      <c r="S19" s="15"/>
      <c r="T19" s="15"/>
      <c r="U19" s="15">
        <f t="shared" ref="U19:U21" si="15">S19*T19</f>
        <v>0</v>
      </c>
      <c r="V19" s="15"/>
      <c r="W19" s="21"/>
      <c r="Y19" s="22"/>
      <c r="Z19" s="22"/>
      <c r="AA19" s="22"/>
      <c r="AB19" s="22"/>
      <c r="AC19" s="22"/>
      <c r="AD19" s="22"/>
      <c r="AE19" s="22"/>
      <c r="AF19" s="22"/>
      <c r="AG19" s="22"/>
      <c r="AH19" s="22"/>
      <c r="AI19" s="22"/>
      <c r="AJ19" s="22"/>
      <c r="AK19" s="22"/>
      <c r="AL19" s="28"/>
      <c r="AM19" s="27"/>
      <c r="AN19" s="22"/>
      <c r="AO19" s="27"/>
      <c r="AP19" s="27"/>
      <c r="AQ19" s="27"/>
      <c r="AR19" s="27"/>
      <c r="AS19" s="27"/>
      <c r="AT19" s="27"/>
      <c r="AU19" s="27"/>
      <c r="AV19" s="27"/>
      <c r="AW19" s="27"/>
      <c r="AX19" s="27"/>
      <c r="AY19" s="27"/>
      <c r="AZ19" s="27"/>
      <c r="BA19" s="27"/>
      <c r="BB19" s="27"/>
      <c r="BC19" s="156"/>
      <c r="BD19" s="27"/>
      <c r="BE19" s="30"/>
      <c r="BF19" s="27"/>
      <c r="BG19" s="27"/>
      <c r="BH19" s="27"/>
    </row>
    <row r="20" spans="1:60" ht="15.75" customHeight="1">
      <c r="A20" s="47"/>
      <c r="B20" s="12"/>
      <c r="C20" s="21"/>
      <c r="D20" s="21"/>
      <c r="E20" s="21"/>
      <c r="F20" s="21"/>
      <c r="G20" s="21"/>
      <c r="H20" s="111"/>
      <c r="I20" s="21"/>
      <c r="J20" s="21"/>
      <c r="K20" s="21"/>
      <c r="L20" s="21"/>
      <c r="M20" s="111">
        <f t="shared" si="11"/>
        <v>0</v>
      </c>
      <c r="N20" s="111" t="str">
        <f t="shared" si="12"/>
        <v/>
      </c>
      <c r="O20" s="111">
        <f t="shared" si="13"/>
        <v>0</v>
      </c>
      <c r="P20" s="111">
        <f t="shared" si="14"/>
        <v>0</v>
      </c>
      <c r="Q20" s="111"/>
      <c r="R20" s="111"/>
      <c r="S20" s="15"/>
      <c r="T20" s="15"/>
      <c r="U20" s="15">
        <f t="shared" si="15"/>
        <v>0</v>
      </c>
      <c r="V20" s="15"/>
      <c r="W20" s="21"/>
      <c r="Y20" s="22"/>
      <c r="Z20" s="22"/>
      <c r="AA20" s="22"/>
      <c r="AB20" s="22"/>
      <c r="AC20" s="22"/>
      <c r="AD20" s="22"/>
      <c r="AE20" s="22"/>
      <c r="AF20" s="22"/>
      <c r="AG20" s="22"/>
      <c r="AH20" s="22"/>
      <c r="AI20" s="22"/>
      <c r="AJ20" s="22"/>
      <c r="AK20" s="22"/>
      <c r="AL20" s="28"/>
      <c r="AM20" s="27"/>
      <c r="AN20" s="22"/>
      <c r="AO20" s="27"/>
      <c r="AP20" s="27"/>
      <c r="AQ20" s="27"/>
      <c r="AR20" s="27"/>
      <c r="AS20" s="27"/>
      <c r="AT20" s="27"/>
      <c r="AU20" s="27"/>
      <c r="AV20" s="27"/>
      <c r="AW20" s="27"/>
      <c r="AX20" s="27"/>
      <c r="AY20" s="27"/>
      <c r="AZ20" s="27"/>
      <c r="BA20" s="27"/>
      <c r="BB20" s="27"/>
      <c r="BC20" s="156"/>
      <c r="BD20" s="27"/>
      <c r="BE20" s="30"/>
      <c r="BF20" s="27"/>
      <c r="BG20" s="27"/>
      <c r="BH20" s="27"/>
    </row>
    <row r="21" spans="1:60" ht="15.75" customHeight="1">
      <c r="A21" s="47"/>
      <c r="B21" s="12"/>
      <c r="C21" s="21"/>
      <c r="D21" s="21"/>
      <c r="E21" s="21"/>
      <c r="F21" s="21"/>
      <c r="G21" s="21"/>
      <c r="H21" s="111"/>
      <c r="I21" s="21"/>
      <c r="J21" s="21"/>
      <c r="K21" s="21"/>
      <c r="L21" s="21"/>
      <c r="M21" s="111">
        <f t="shared" si="11"/>
        <v>0</v>
      </c>
      <c r="N21" s="111" t="str">
        <f t="shared" si="12"/>
        <v/>
      </c>
      <c r="O21" s="111">
        <f t="shared" si="13"/>
        <v>0</v>
      </c>
      <c r="P21" s="111">
        <f t="shared" si="14"/>
        <v>0</v>
      </c>
      <c r="Q21" s="111"/>
      <c r="R21" s="111"/>
      <c r="S21" s="15"/>
      <c r="T21" s="15"/>
      <c r="U21" s="15">
        <f t="shared" si="15"/>
        <v>0</v>
      </c>
      <c r="V21" s="15"/>
      <c r="W21" s="21"/>
      <c r="Y21" s="22"/>
      <c r="Z21" s="22"/>
      <c r="AA21" s="22"/>
      <c r="AB21" s="22"/>
      <c r="AC21" s="22"/>
      <c r="AD21" s="22"/>
      <c r="AE21" s="22"/>
      <c r="AF21" s="22"/>
      <c r="AG21" s="22"/>
      <c r="AH21" s="22"/>
      <c r="AI21" s="22"/>
      <c r="AJ21" s="22"/>
      <c r="AK21" s="22"/>
      <c r="AL21" s="28"/>
      <c r="AM21" s="27"/>
      <c r="AN21" s="22"/>
      <c r="AO21" s="27"/>
      <c r="AP21" s="27"/>
      <c r="AQ21" s="27"/>
      <c r="AR21" s="27"/>
      <c r="AS21" s="27"/>
      <c r="AT21" s="27"/>
      <c r="AU21" s="27"/>
      <c r="AV21" s="27"/>
      <c r="AW21" s="27"/>
      <c r="AX21" s="27"/>
      <c r="AY21" s="27"/>
      <c r="AZ21" s="27"/>
      <c r="BA21" s="27"/>
      <c r="BB21" s="27"/>
      <c r="BC21" s="156"/>
      <c r="BD21" s="27"/>
      <c r="BE21" s="30"/>
      <c r="BF21" s="27"/>
      <c r="BG21" s="27"/>
      <c r="BH21" s="27"/>
    </row>
    <row r="22" spans="1:60" ht="15.75" customHeight="1">
      <c r="A22" s="47" t="str">
        <f t="shared" si="5"/>
        <v/>
      </c>
      <c r="B22" s="12"/>
      <c r="C22" s="21"/>
      <c r="D22" s="21"/>
      <c r="E22" s="21"/>
      <c r="F22" s="21"/>
      <c r="G22" s="21"/>
      <c r="H22" s="111"/>
      <c r="I22" s="21"/>
      <c r="J22" s="21"/>
      <c r="K22" s="21"/>
      <c r="L22" s="21"/>
      <c r="M22" s="111">
        <f t="shared" si="6"/>
        <v>0</v>
      </c>
      <c r="N22" s="111" t="str">
        <f t="shared" si="7"/>
        <v/>
      </c>
      <c r="O22" s="111">
        <f t="shared" si="9"/>
        <v>0</v>
      </c>
      <c r="P22" s="111">
        <f t="shared" si="9"/>
        <v>0</v>
      </c>
      <c r="Q22" s="111"/>
      <c r="R22" s="111"/>
      <c r="S22" s="15"/>
      <c r="T22" s="15"/>
      <c r="U22" s="15">
        <f t="shared" si="10"/>
        <v>0</v>
      </c>
      <c r="V22" s="15" t="str">
        <f t="shared" si="3"/>
        <v/>
      </c>
      <c r="W22" s="21"/>
      <c r="Y22" s="22"/>
      <c r="Z22" s="22"/>
      <c r="AA22" s="22"/>
      <c r="AB22" s="22"/>
      <c r="AC22" s="22"/>
      <c r="AD22" s="22"/>
      <c r="AE22" s="22"/>
      <c r="AF22" s="22"/>
      <c r="AG22" s="22"/>
      <c r="AH22" s="22"/>
      <c r="AI22" s="22"/>
      <c r="AJ22" s="22"/>
      <c r="AK22" s="22"/>
      <c r="AL22" s="28"/>
      <c r="AM22" s="27"/>
      <c r="AN22" s="22"/>
      <c r="AO22" s="27"/>
      <c r="AP22" s="27"/>
      <c r="AQ22" s="27"/>
      <c r="AR22" s="27"/>
      <c r="AS22" s="27"/>
      <c r="AT22" s="27"/>
      <c r="AU22" s="27" t="s">
        <v>203</v>
      </c>
      <c r="AV22" s="27"/>
      <c r="AW22" s="27"/>
      <c r="AX22" s="27"/>
      <c r="AY22" s="27"/>
      <c r="AZ22" s="27"/>
      <c r="BA22" s="27"/>
      <c r="BB22" s="27"/>
      <c r="BC22" s="156">
        <f t="shared" si="8"/>
        <v>0</v>
      </c>
      <c r="BD22" s="27"/>
      <c r="BE22" s="30" t="str">
        <f>IFERROR((BC22-P18+O18)/(O18-P18)*100,"")</f>
        <v/>
      </c>
      <c r="BF22" s="27"/>
      <c r="BG22" s="27"/>
      <c r="BH22" s="27"/>
    </row>
    <row r="23" spans="1:60" ht="15.75" customHeight="1">
      <c r="A23" s="47" t="str">
        <f t="shared" si="5"/>
        <v/>
      </c>
      <c r="B23" s="12"/>
      <c r="C23" s="21"/>
      <c r="D23" s="21"/>
      <c r="E23" s="21"/>
      <c r="F23" s="21"/>
      <c r="G23" s="21"/>
      <c r="H23" s="111"/>
      <c r="I23" s="21"/>
      <c r="J23" s="21"/>
      <c r="K23" s="21"/>
      <c r="L23" s="21"/>
      <c r="M23" s="111">
        <f t="shared" si="6"/>
        <v>0</v>
      </c>
      <c r="N23" s="111" t="str">
        <f t="shared" si="7"/>
        <v/>
      </c>
      <c r="O23" s="111">
        <f t="shared" si="9"/>
        <v>0</v>
      </c>
      <c r="P23" s="111">
        <f t="shared" si="9"/>
        <v>0</v>
      </c>
      <c r="Q23" s="111"/>
      <c r="R23" s="111"/>
      <c r="S23" s="15"/>
      <c r="T23" s="15"/>
      <c r="U23" s="15">
        <f t="shared" si="10"/>
        <v>0</v>
      </c>
      <c r="V23" s="15" t="str">
        <f t="shared" si="3"/>
        <v/>
      </c>
      <c r="W23" s="21"/>
      <c r="Y23" s="22"/>
      <c r="Z23" s="22"/>
      <c r="AA23" s="22"/>
      <c r="AB23" s="22"/>
      <c r="AC23" s="22"/>
      <c r="AD23" s="22"/>
      <c r="AE23" s="22"/>
      <c r="AF23" s="22"/>
      <c r="AG23" s="22"/>
      <c r="AH23" s="22"/>
      <c r="AI23" s="22"/>
      <c r="AJ23" s="22"/>
      <c r="AK23" s="22"/>
      <c r="AL23" s="28"/>
      <c r="AM23" s="27"/>
      <c r="AN23" s="22"/>
      <c r="AO23" s="27"/>
      <c r="AP23" s="27"/>
      <c r="AQ23" s="27"/>
      <c r="AR23" s="27"/>
      <c r="AS23" s="27"/>
      <c r="AT23" s="27"/>
      <c r="AU23" s="27" t="s">
        <v>203</v>
      </c>
      <c r="AV23" s="27"/>
      <c r="AW23" s="27"/>
      <c r="AX23" s="27"/>
      <c r="AY23" s="27"/>
      <c r="AZ23" s="27"/>
      <c r="BA23" s="27"/>
      <c r="BB23" s="27"/>
      <c r="BC23" s="156">
        <f t="shared" si="8"/>
        <v>0</v>
      </c>
      <c r="BD23" s="27"/>
      <c r="BE23" s="30" t="str">
        <f t="shared" si="4"/>
        <v/>
      </c>
      <c r="BF23" s="27"/>
      <c r="BG23" s="27"/>
      <c r="BH23" s="27"/>
    </row>
    <row r="24" spans="1:60" ht="15.75" customHeight="1">
      <c r="A24" s="47" t="str">
        <f t="shared" si="5"/>
        <v/>
      </c>
      <c r="B24" s="12"/>
      <c r="C24" s="21"/>
      <c r="D24" s="21"/>
      <c r="E24" s="21"/>
      <c r="F24" s="21"/>
      <c r="G24" s="21"/>
      <c r="H24" s="111"/>
      <c r="I24" s="21"/>
      <c r="J24" s="21"/>
      <c r="K24" s="21"/>
      <c r="L24" s="21"/>
      <c r="M24" s="111">
        <f t="shared" si="6"/>
        <v>0</v>
      </c>
      <c r="N24" s="111" t="str">
        <f t="shared" si="7"/>
        <v/>
      </c>
      <c r="O24" s="111">
        <f t="shared" si="9"/>
        <v>0</v>
      </c>
      <c r="P24" s="111">
        <f t="shared" si="9"/>
        <v>0</v>
      </c>
      <c r="Q24" s="111"/>
      <c r="R24" s="111"/>
      <c r="S24" s="15"/>
      <c r="T24" s="15"/>
      <c r="U24" s="15">
        <f t="shared" si="10"/>
        <v>0</v>
      </c>
      <c r="V24" s="15" t="str">
        <f t="shared" si="3"/>
        <v/>
      </c>
      <c r="W24" s="21"/>
      <c r="Y24" s="22"/>
      <c r="Z24" s="22"/>
      <c r="AA24" s="22"/>
      <c r="AB24" s="22"/>
      <c r="AC24" s="22"/>
      <c r="AD24" s="22"/>
      <c r="AE24" s="22"/>
      <c r="AF24" s="22"/>
      <c r="AG24" s="22"/>
      <c r="AH24" s="22"/>
      <c r="AI24" s="22"/>
      <c r="AJ24" s="22"/>
      <c r="AK24" s="22"/>
      <c r="AL24" s="28"/>
      <c r="AM24" s="27"/>
      <c r="AN24" s="22"/>
      <c r="AO24" s="27"/>
      <c r="AP24" s="27"/>
      <c r="AQ24" s="27"/>
      <c r="AR24" s="27"/>
      <c r="AS24" s="27"/>
      <c r="AT24" s="27"/>
      <c r="AU24" s="27" t="s">
        <v>203</v>
      </c>
      <c r="AV24" s="27"/>
      <c r="AW24" s="27"/>
      <c r="AX24" s="27"/>
      <c r="AY24" s="27"/>
      <c r="AZ24" s="27"/>
      <c r="BA24" s="27"/>
      <c r="BB24" s="27"/>
      <c r="BC24" s="156">
        <f t="shared" si="8"/>
        <v>0</v>
      </c>
      <c r="BD24" s="27"/>
      <c r="BE24" s="30" t="str">
        <f t="shared" si="4"/>
        <v/>
      </c>
      <c r="BF24" s="27"/>
      <c r="BG24" s="27"/>
      <c r="BH24" s="27"/>
    </row>
    <row r="25" spans="1:60" ht="15.75" customHeight="1">
      <c r="A25" s="47" t="str">
        <f t="shared" si="5"/>
        <v/>
      </c>
      <c r="B25" s="12"/>
      <c r="C25" s="21"/>
      <c r="D25" s="21"/>
      <c r="E25" s="21"/>
      <c r="F25" s="21"/>
      <c r="G25" s="21"/>
      <c r="H25" s="111"/>
      <c r="I25" s="21"/>
      <c r="J25" s="21"/>
      <c r="K25" s="21"/>
      <c r="L25" s="21"/>
      <c r="M25" s="111">
        <f t="shared" si="6"/>
        <v>0</v>
      </c>
      <c r="N25" s="111" t="str">
        <f t="shared" si="7"/>
        <v/>
      </c>
      <c r="O25" s="111">
        <f t="shared" si="9"/>
        <v>0</v>
      </c>
      <c r="P25" s="111">
        <f t="shared" si="9"/>
        <v>0</v>
      </c>
      <c r="Q25" s="111"/>
      <c r="R25" s="111"/>
      <c r="S25" s="15"/>
      <c r="T25" s="15"/>
      <c r="U25" s="15">
        <f t="shared" si="10"/>
        <v>0</v>
      </c>
      <c r="V25" s="15" t="str">
        <f t="shared" si="3"/>
        <v/>
      </c>
      <c r="W25" s="21"/>
      <c r="Y25" s="22"/>
      <c r="Z25" s="22"/>
      <c r="AA25" s="22"/>
      <c r="AB25" s="22"/>
      <c r="AC25" s="22"/>
      <c r="AD25" s="22"/>
      <c r="AE25" s="22"/>
      <c r="AF25" s="22"/>
      <c r="AG25" s="22"/>
      <c r="AH25" s="22"/>
      <c r="AI25" s="22"/>
      <c r="AJ25" s="22"/>
      <c r="AK25" s="22"/>
      <c r="AL25" s="28"/>
      <c r="AM25" s="27"/>
      <c r="AN25" s="22"/>
      <c r="AO25" s="27"/>
      <c r="AP25" s="27"/>
      <c r="AQ25" s="27"/>
      <c r="AR25" s="27"/>
      <c r="AS25" s="27"/>
      <c r="AT25" s="27"/>
      <c r="AU25" s="27" t="s">
        <v>203</v>
      </c>
      <c r="AV25" s="27"/>
      <c r="AW25" s="27"/>
      <c r="AX25" s="27"/>
      <c r="AY25" s="27"/>
      <c r="AZ25" s="27"/>
      <c r="BA25" s="27"/>
      <c r="BB25" s="27"/>
      <c r="BC25" s="156">
        <f t="shared" si="8"/>
        <v>0</v>
      </c>
      <c r="BD25" s="27"/>
      <c r="BE25" s="30" t="str">
        <f t="shared" si="4"/>
        <v/>
      </c>
      <c r="BF25" s="27"/>
      <c r="BG25" s="27"/>
      <c r="BH25" s="27"/>
    </row>
    <row r="26" spans="1:60" ht="15.75" customHeight="1">
      <c r="A26" s="47" t="str">
        <f t="shared" si="5"/>
        <v/>
      </c>
      <c r="B26" s="12"/>
      <c r="C26" s="21"/>
      <c r="D26" s="21"/>
      <c r="E26" s="21"/>
      <c r="F26" s="21"/>
      <c r="G26" s="21"/>
      <c r="H26" s="111"/>
      <c r="I26" s="21"/>
      <c r="J26" s="21"/>
      <c r="K26" s="21"/>
      <c r="L26" s="21"/>
      <c r="M26" s="111">
        <f t="shared" si="6"/>
        <v>0</v>
      </c>
      <c r="N26" s="111" t="str">
        <f t="shared" si="7"/>
        <v/>
      </c>
      <c r="O26" s="111">
        <f t="shared" si="9"/>
        <v>0</v>
      </c>
      <c r="P26" s="111">
        <f t="shared" si="9"/>
        <v>0</v>
      </c>
      <c r="Q26" s="111"/>
      <c r="R26" s="111"/>
      <c r="S26" s="15"/>
      <c r="T26" s="15"/>
      <c r="U26" s="15">
        <f t="shared" si="10"/>
        <v>0</v>
      </c>
      <c r="V26" s="15" t="str">
        <f t="shared" si="3"/>
        <v/>
      </c>
      <c r="W26" s="21"/>
      <c r="Y26" s="22"/>
      <c r="Z26" s="22"/>
      <c r="AA26" s="22"/>
      <c r="AB26" s="22"/>
      <c r="AC26" s="22"/>
      <c r="AD26" s="22"/>
      <c r="AE26" s="22"/>
      <c r="AF26" s="22"/>
      <c r="AG26" s="22"/>
      <c r="AH26" s="22"/>
      <c r="AI26" s="22"/>
      <c r="AJ26" s="22"/>
      <c r="AK26" s="22"/>
      <c r="AL26" s="28"/>
      <c r="AM26" s="27"/>
      <c r="AN26" s="22"/>
      <c r="AO26" s="27"/>
      <c r="AP26" s="27"/>
      <c r="AQ26" s="27"/>
      <c r="AR26" s="27"/>
      <c r="AS26" s="27"/>
      <c r="AT26" s="27"/>
      <c r="AU26" s="27" t="s">
        <v>203</v>
      </c>
      <c r="AV26" s="27"/>
      <c r="AW26" s="27"/>
      <c r="AX26" s="27"/>
      <c r="AY26" s="27"/>
      <c r="AZ26" s="27"/>
      <c r="BA26" s="27"/>
      <c r="BB26" s="27"/>
      <c r="BC26" s="156">
        <f t="shared" si="8"/>
        <v>0</v>
      </c>
      <c r="BD26" s="27"/>
      <c r="BE26" s="30" t="str">
        <f t="shared" si="4"/>
        <v/>
      </c>
      <c r="BF26" s="27"/>
      <c r="BG26" s="27"/>
      <c r="BH26" s="27"/>
    </row>
    <row r="27" spans="1:60" ht="15.75" customHeight="1">
      <c r="A27" s="47" t="str">
        <f t="shared" si="5"/>
        <v/>
      </c>
      <c r="B27" s="12"/>
      <c r="C27" s="21"/>
      <c r="D27" s="21"/>
      <c r="E27" s="21"/>
      <c r="F27" s="21"/>
      <c r="G27" s="21"/>
      <c r="H27" s="111"/>
      <c r="I27" s="21"/>
      <c r="J27" s="21"/>
      <c r="K27" s="21"/>
      <c r="L27" s="21"/>
      <c r="M27" s="111">
        <f t="shared" si="6"/>
        <v>0</v>
      </c>
      <c r="N27" s="111" t="str">
        <f t="shared" si="7"/>
        <v/>
      </c>
      <c r="O27" s="111">
        <f t="shared" si="9"/>
        <v>0</v>
      </c>
      <c r="P27" s="111">
        <f t="shared" si="9"/>
        <v>0</v>
      </c>
      <c r="Q27" s="111"/>
      <c r="R27" s="111"/>
      <c r="S27" s="15"/>
      <c r="T27" s="15"/>
      <c r="U27" s="15">
        <f t="shared" si="10"/>
        <v>0</v>
      </c>
      <c r="V27" s="15" t="str">
        <f t="shared" si="3"/>
        <v/>
      </c>
      <c r="W27" s="21"/>
      <c r="Y27" s="22"/>
      <c r="Z27" s="22"/>
      <c r="AA27" s="22"/>
      <c r="AB27" s="22"/>
      <c r="AC27" s="22"/>
      <c r="AD27" s="22"/>
      <c r="AE27" s="22"/>
      <c r="AF27" s="22"/>
      <c r="AG27" s="22"/>
      <c r="AH27" s="22"/>
      <c r="AI27" s="22"/>
      <c r="AJ27" s="22"/>
      <c r="AK27" s="22"/>
      <c r="AL27" s="28"/>
      <c r="AM27" s="27"/>
      <c r="AN27" s="22"/>
      <c r="AO27" s="27"/>
      <c r="AP27" s="27"/>
      <c r="AQ27" s="27"/>
      <c r="AR27" s="27"/>
      <c r="AS27" s="27"/>
      <c r="AT27" s="27"/>
      <c r="AU27" s="27" t="s">
        <v>203</v>
      </c>
      <c r="AV27" s="27"/>
      <c r="AW27" s="27"/>
      <c r="AX27" s="27"/>
      <c r="AY27" s="27"/>
      <c r="AZ27" s="27"/>
      <c r="BA27" s="27"/>
      <c r="BB27" s="27"/>
      <c r="BC27" s="156">
        <f t="shared" si="8"/>
        <v>0</v>
      </c>
      <c r="BD27" s="27"/>
      <c r="BE27" s="30" t="str">
        <f t="shared" si="4"/>
        <v/>
      </c>
      <c r="BF27" s="27"/>
      <c r="BG27" s="27"/>
      <c r="BH27" s="27"/>
    </row>
    <row r="28" spans="1:60" ht="15.75" customHeight="1">
      <c r="A28" s="47" t="str">
        <f t="shared" si="5"/>
        <v/>
      </c>
      <c r="B28" s="12"/>
      <c r="C28" s="21"/>
      <c r="D28" s="21"/>
      <c r="E28" s="21"/>
      <c r="F28" s="21"/>
      <c r="G28" s="21"/>
      <c r="H28" s="111"/>
      <c r="I28" s="21"/>
      <c r="J28" s="21"/>
      <c r="K28" s="21"/>
      <c r="L28" s="21"/>
      <c r="M28" s="111">
        <f t="shared" si="6"/>
        <v>0</v>
      </c>
      <c r="N28" s="111" t="str">
        <f t="shared" si="7"/>
        <v/>
      </c>
      <c r="O28" s="111">
        <f t="shared" ref="O28:O29" si="16">G28+K28</f>
        <v>0</v>
      </c>
      <c r="P28" s="111">
        <f t="shared" ref="P28:P29" si="17">H28+L28</f>
        <v>0</v>
      </c>
      <c r="Q28" s="111"/>
      <c r="R28" s="111"/>
      <c r="S28" s="15"/>
      <c r="T28" s="15"/>
      <c r="U28" s="15">
        <f t="shared" si="10"/>
        <v>0</v>
      </c>
      <c r="V28" s="15" t="str">
        <f t="shared" ref="V28:V29" si="18">IF(O28-P28=0,"",(U28-O28+P28)/(O28-P28)*100)</f>
        <v/>
      </c>
      <c r="W28" s="21"/>
      <c r="Y28" s="22"/>
      <c r="Z28" s="22"/>
      <c r="AA28" s="22"/>
      <c r="AB28" s="22"/>
      <c r="AC28" s="22"/>
      <c r="AD28" s="22"/>
      <c r="AE28" s="22"/>
      <c r="AF28" s="22"/>
      <c r="AG28" s="22"/>
      <c r="AH28" s="22"/>
      <c r="AI28" s="22"/>
      <c r="AJ28" s="22"/>
      <c r="AK28" s="22"/>
      <c r="AL28" s="28"/>
      <c r="AM28" s="27"/>
      <c r="AN28" s="22"/>
      <c r="AO28" s="27"/>
      <c r="AP28" s="27"/>
      <c r="AQ28" s="27"/>
      <c r="AR28" s="27"/>
      <c r="AS28" s="27"/>
      <c r="AT28" s="27"/>
      <c r="AU28" s="27" t="s">
        <v>203</v>
      </c>
      <c r="AV28" s="27"/>
      <c r="AW28" s="27"/>
      <c r="AX28" s="27"/>
      <c r="AY28" s="27"/>
      <c r="AZ28" s="27"/>
      <c r="BA28" s="27"/>
      <c r="BB28" s="27"/>
      <c r="BC28" s="156">
        <f t="shared" si="8"/>
        <v>0</v>
      </c>
      <c r="BD28" s="27"/>
      <c r="BE28" s="30" t="str">
        <f t="shared" si="4"/>
        <v/>
      </c>
      <c r="BF28" s="27"/>
      <c r="BG28" s="27"/>
      <c r="BH28" s="27"/>
    </row>
    <row r="29" spans="1:60" ht="15.75" customHeight="1">
      <c r="A29" s="47" t="str">
        <f t="shared" si="5"/>
        <v/>
      </c>
      <c r="B29" s="12"/>
      <c r="C29" s="21"/>
      <c r="D29" s="21"/>
      <c r="E29" s="21"/>
      <c r="F29" s="21"/>
      <c r="G29" s="21"/>
      <c r="H29" s="111"/>
      <c r="I29" s="21"/>
      <c r="J29" s="21"/>
      <c r="K29" s="21"/>
      <c r="L29" s="21"/>
      <c r="M29" s="111">
        <f t="shared" si="6"/>
        <v>0</v>
      </c>
      <c r="N29" s="111" t="str">
        <f t="shared" si="7"/>
        <v/>
      </c>
      <c r="O29" s="111">
        <f t="shared" si="16"/>
        <v>0</v>
      </c>
      <c r="P29" s="111">
        <f t="shared" si="17"/>
        <v>0</v>
      </c>
      <c r="Q29" s="111"/>
      <c r="R29" s="111"/>
      <c r="S29" s="15"/>
      <c r="T29" s="15"/>
      <c r="U29" s="15">
        <f t="shared" si="10"/>
        <v>0</v>
      </c>
      <c r="V29" s="15" t="str">
        <f t="shared" si="18"/>
        <v/>
      </c>
      <c r="W29" s="21"/>
      <c r="Y29" s="22"/>
      <c r="Z29" s="22"/>
      <c r="AA29" s="22"/>
      <c r="AB29" s="22"/>
      <c r="AC29" s="22"/>
      <c r="AD29" s="22"/>
      <c r="AE29" s="22"/>
      <c r="AF29" s="22"/>
      <c r="AG29" s="22"/>
      <c r="AH29" s="22"/>
      <c r="AI29" s="22"/>
      <c r="AJ29" s="22"/>
      <c r="AK29" s="22"/>
      <c r="AL29" s="28"/>
      <c r="AM29" s="27"/>
      <c r="AN29" s="22"/>
      <c r="AO29" s="27"/>
      <c r="AP29" s="27"/>
      <c r="AQ29" s="27"/>
      <c r="AR29" s="27"/>
      <c r="AS29" s="27"/>
      <c r="AT29" s="27"/>
      <c r="AU29" s="27" t="s">
        <v>203</v>
      </c>
      <c r="AV29" s="27"/>
      <c r="AW29" s="27"/>
      <c r="AX29" s="27"/>
      <c r="AY29" s="27"/>
      <c r="AZ29" s="27"/>
      <c r="BA29" s="27"/>
      <c r="BB29" s="27"/>
      <c r="BC29" s="156">
        <f t="shared" si="8"/>
        <v>0</v>
      </c>
      <c r="BD29" s="27"/>
      <c r="BE29" s="30" t="str">
        <f t="shared" si="4"/>
        <v/>
      </c>
      <c r="BF29" s="27"/>
      <c r="BG29" s="27"/>
      <c r="BH29" s="27"/>
    </row>
    <row r="30" spans="1:60" ht="15.75" customHeight="1">
      <c r="A30" s="47" t="str">
        <f t="shared" si="5"/>
        <v/>
      </c>
      <c r="B30" s="12"/>
      <c r="C30" s="21"/>
      <c r="D30" s="21"/>
      <c r="E30" s="21"/>
      <c r="F30" s="21"/>
      <c r="G30" s="21"/>
      <c r="H30" s="111"/>
      <c r="I30" s="21"/>
      <c r="J30" s="21"/>
      <c r="K30" s="21"/>
      <c r="L30" s="21"/>
      <c r="M30" s="111">
        <f t="shared" si="6"/>
        <v>0</v>
      </c>
      <c r="N30" s="111" t="str">
        <f t="shared" si="7"/>
        <v/>
      </c>
      <c r="O30" s="111">
        <f t="shared" si="9"/>
        <v>0</v>
      </c>
      <c r="P30" s="111">
        <f t="shared" si="9"/>
        <v>0</v>
      </c>
      <c r="Q30" s="111"/>
      <c r="R30" s="111"/>
      <c r="S30" s="15"/>
      <c r="T30" s="15"/>
      <c r="U30" s="15">
        <f t="shared" si="10"/>
        <v>0</v>
      </c>
      <c r="V30" s="15" t="str">
        <f t="shared" si="3"/>
        <v/>
      </c>
      <c r="W30" s="21"/>
      <c r="Y30" s="22"/>
      <c r="Z30" s="22"/>
      <c r="AA30" s="22"/>
      <c r="AB30" s="22"/>
      <c r="AC30" s="22"/>
      <c r="AD30" s="22"/>
      <c r="AE30" s="22"/>
      <c r="AF30" s="22"/>
      <c r="AG30" s="22"/>
      <c r="AH30" s="22"/>
      <c r="AI30" s="22"/>
      <c r="AJ30" s="22"/>
      <c r="AK30" s="22"/>
      <c r="AL30" s="28"/>
      <c r="AM30" s="27"/>
      <c r="AN30" s="22"/>
      <c r="AO30" s="27"/>
      <c r="AP30" s="27"/>
      <c r="AQ30" s="27"/>
      <c r="AR30" s="27"/>
      <c r="AS30" s="27"/>
      <c r="AT30" s="27"/>
      <c r="AU30" s="27" t="s">
        <v>203</v>
      </c>
      <c r="AV30" s="27"/>
      <c r="AW30" s="27"/>
      <c r="AX30" s="27"/>
      <c r="AY30" s="27"/>
      <c r="AZ30" s="27"/>
      <c r="BA30" s="27"/>
      <c r="BB30" s="27"/>
      <c r="BC30" s="156">
        <f t="shared" si="8"/>
        <v>0</v>
      </c>
      <c r="BD30" s="27"/>
      <c r="BE30" s="30" t="str">
        <f t="shared" si="4"/>
        <v/>
      </c>
      <c r="BF30" s="27"/>
      <c r="BG30" s="27"/>
      <c r="BH30" s="27"/>
    </row>
    <row r="31" spans="1:60" ht="15.75" customHeight="1">
      <c r="A31" s="526" t="s">
        <v>720</v>
      </c>
      <c r="B31" s="527"/>
      <c r="C31" s="21"/>
      <c r="D31" s="21"/>
      <c r="E31" s="111">
        <f>SUM(E8:E30)</f>
        <v>0</v>
      </c>
      <c r="F31" s="111"/>
      <c r="G31" s="111">
        <f>SUM(G8:G30)</f>
        <v>0</v>
      </c>
      <c r="H31" s="111">
        <f>SUM(H8:H30)</f>
        <v>0</v>
      </c>
      <c r="I31" s="111">
        <f>SUM(I8:I30)</f>
        <v>0</v>
      </c>
      <c r="J31" s="111"/>
      <c r="K31" s="111">
        <f>SUM(K8:K30)</f>
        <v>0</v>
      </c>
      <c r="L31" s="111">
        <f>SUM(L8:L30)</f>
        <v>0</v>
      </c>
      <c r="M31" s="111">
        <f>SUM(M8:M30)</f>
        <v>0</v>
      </c>
      <c r="N31" s="111"/>
      <c r="O31" s="111">
        <f>SUM(O8:O30)</f>
        <v>0</v>
      </c>
      <c r="P31" s="111">
        <f>SUM(P8:P30)</f>
        <v>0</v>
      </c>
      <c r="Q31" s="111"/>
      <c r="R31" s="111"/>
      <c r="S31" s="111">
        <f>SUM(S8:S30)</f>
        <v>0</v>
      </c>
      <c r="T31" s="15"/>
      <c r="U31" s="111">
        <f>SUM(U8:U30)</f>
        <v>0</v>
      </c>
      <c r="V31" s="15" t="str">
        <f t="shared" si="3"/>
        <v/>
      </c>
      <c r="W31" s="21"/>
      <c r="Y31" s="22"/>
      <c r="Z31" s="22"/>
      <c r="AA31" s="22"/>
      <c r="AB31" s="22"/>
      <c r="AC31" s="22"/>
      <c r="AD31" s="22"/>
      <c r="AE31" s="22"/>
      <c r="AF31" s="22"/>
      <c r="AG31" s="22"/>
      <c r="AH31" s="22"/>
      <c r="AI31" s="22"/>
      <c r="AJ31" s="22"/>
      <c r="AK31" s="22"/>
      <c r="AL31" s="28"/>
      <c r="AM31" s="27"/>
      <c r="AN31" s="22"/>
      <c r="AO31" s="27"/>
      <c r="AP31" s="27"/>
      <c r="AQ31" s="27"/>
      <c r="AR31" s="27"/>
      <c r="AS31" s="27"/>
      <c r="AT31" s="27"/>
      <c r="AU31" s="27" t="s">
        <v>203</v>
      </c>
      <c r="AV31" s="27"/>
      <c r="AW31" s="27"/>
      <c r="AX31" s="27"/>
      <c r="AY31" s="27"/>
      <c r="AZ31" s="27"/>
      <c r="BA31" s="27"/>
      <c r="BB31" s="27"/>
      <c r="BC31" s="156">
        <f t="shared" si="8"/>
        <v>0</v>
      </c>
      <c r="BD31" s="27"/>
      <c r="BE31" s="30" t="str">
        <f t="shared" si="4"/>
        <v/>
      </c>
      <c r="BF31" s="27"/>
      <c r="BG31" s="27"/>
      <c r="BH31" s="27"/>
    </row>
    <row r="32" spans="1:60" ht="15.75" customHeight="1">
      <c r="A32" s="3" t="str">
        <f>基本信息输入表!$K$6&amp;"填表人："&amp;基本信息输入表!$M$27</f>
        <v>被评估单位填表人：徐刚、杨灵芝</v>
      </c>
      <c r="H32" s="3"/>
      <c r="M32" s="3"/>
      <c r="N32" s="3"/>
      <c r="O32" s="3"/>
      <c r="P32" s="3"/>
      <c r="Q32" s="3"/>
      <c r="R32" s="3"/>
      <c r="U32" s="3" t="str">
        <f>"评估人员："&amp;基本信息输入表!$Q$27</f>
        <v>评估人员：雍国锋、路育</v>
      </c>
      <c r="Y32" s="201"/>
      <c r="Z32" s="201"/>
      <c r="AA32" s="201"/>
      <c r="AB32" s="201"/>
      <c r="AC32" s="201"/>
      <c r="AD32" s="201"/>
      <c r="AE32" s="201"/>
      <c r="AF32" s="201"/>
      <c r="AG32" s="201"/>
      <c r="AH32" s="201"/>
      <c r="AI32" s="201"/>
      <c r="AJ32" s="201"/>
      <c r="AK32" s="202"/>
      <c r="AL32" s="203"/>
      <c r="AM32" s="204"/>
      <c r="AN32" s="201"/>
      <c r="AO32" s="204"/>
      <c r="AP32" s="202"/>
      <c r="AQ32" s="202"/>
      <c r="AR32" s="204"/>
      <c r="AS32" s="204"/>
      <c r="AT32" s="204"/>
      <c r="AU32" s="204" t="s">
        <v>203</v>
      </c>
      <c r="AV32" s="204"/>
      <c r="AW32" s="204"/>
      <c r="AX32" s="204"/>
      <c r="AY32" s="204"/>
      <c r="AZ32" s="204"/>
      <c r="BA32" s="204"/>
      <c r="BB32" s="204"/>
      <c r="BC32" s="205">
        <f t="shared" si="8"/>
        <v>0</v>
      </c>
      <c r="BD32" s="204"/>
      <c r="BE32" s="206" t="str">
        <f t="shared" si="4"/>
        <v/>
      </c>
      <c r="BF32" s="204"/>
      <c r="BG32" s="204"/>
      <c r="BH32" s="204"/>
    </row>
    <row r="33" spans="1:43" ht="15.75" customHeight="1">
      <c r="A33" s="3" t="str">
        <f>"填表日期："&amp;YEAR(基本信息输入表!$O$27)&amp;"年"&amp;MONTH(基本信息输入表!$O$27)&amp;"月"&amp;DAY(基本信息输入表!$O$27)&amp;"日"</f>
        <v>填表日期：2023年2月1日</v>
      </c>
      <c r="H33" s="3"/>
      <c r="M33" s="3"/>
      <c r="N33" s="3"/>
      <c r="O33" s="3"/>
      <c r="P33" s="3"/>
      <c r="Q33" s="3"/>
      <c r="R33" s="3"/>
      <c r="AK33" s="3"/>
      <c r="AP33" s="3"/>
      <c r="AQ33" s="3"/>
    </row>
    <row r="34" spans="1:43" ht="15.75" customHeight="1">
      <c r="X34" s="23" t="s">
        <v>461</v>
      </c>
    </row>
  </sheetData>
  <mergeCells count="44">
    <mergeCell ref="BF6:BF7"/>
    <mergeCell ref="BG6:BG7"/>
    <mergeCell ref="BH6:BH7"/>
    <mergeCell ref="AS6:AS7"/>
    <mergeCell ref="AT6:AT7"/>
    <mergeCell ref="BC6:BC7"/>
    <mergeCell ref="BD6:BD7"/>
    <mergeCell ref="BE6:BE7"/>
    <mergeCell ref="AC6:AC7"/>
    <mergeCell ref="AD6:AD7"/>
    <mergeCell ref="AE6:AE7"/>
    <mergeCell ref="AF6:AF7"/>
    <mergeCell ref="AR6:AR7"/>
    <mergeCell ref="W6:W7"/>
    <mergeCell ref="Y6:Y7"/>
    <mergeCell ref="Z6:Z7"/>
    <mergeCell ref="AA6:AA7"/>
    <mergeCell ref="AB6:AB7"/>
    <mergeCell ref="A31:B31"/>
    <mergeCell ref="A6:A7"/>
    <mergeCell ref="B6:B7"/>
    <mergeCell ref="C6:C7"/>
    <mergeCell ref="D6:D7"/>
    <mergeCell ref="BE5:BH5"/>
    <mergeCell ref="E6:G6"/>
    <mergeCell ref="I6:K6"/>
    <mergeCell ref="M6:O6"/>
    <mergeCell ref="S6:U6"/>
    <mergeCell ref="AG6:AM6"/>
    <mergeCell ref="AN6:AO6"/>
    <mergeCell ref="AP6:AQ6"/>
    <mergeCell ref="AU6:AV6"/>
    <mergeCell ref="AW6:BB6"/>
    <mergeCell ref="H6:H7"/>
    <mergeCell ref="L6:L7"/>
    <mergeCell ref="P6:P7"/>
    <mergeCell ref="Q6:Q7"/>
    <mergeCell ref="R6:R7"/>
    <mergeCell ref="V6:V7"/>
    <mergeCell ref="A2:W2"/>
    <mergeCell ref="A3:W3"/>
    <mergeCell ref="Y5:AF5"/>
    <mergeCell ref="AG5:AS5"/>
    <mergeCell ref="AT5:BD5"/>
  </mergeCells>
  <phoneticPr fontId="13" type="noConversion"/>
  <dataValidations count="1">
    <dataValidation type="list" allowBlank="1" showInputMessage="1" showErrorMessage="1" sqref="Y8:AD32 AG8:AJ32" xr:uid="{00000000-0002-0000-1900-000004000000}">
      <formula1>$A$108:$A$109</formula1>
    </dataValidation>
  </dataValidations>
  <hyperlinks>
    <hyperlink ref="A1" location="索引目录!A1" display="返回索引目录" xr:uid="{00000000-0004-0000-1900-000000000000}"/>
  </hyperlinks>
  <printOptions horizontalCentered="1"/>
  <pageMargins left="0.98402777777777795" right="0.98402777777777795" top="0.98402777777777795" bottom="0.98402777777777795" header="0.31388888888888899" footer="0.35416666666666702"/>
  <pageSetup paperSize="9" scale="7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900-000000000000}">
          <x14:formula1>
            <xm:f>基本信息输入表!$A$154:$A$160</xm:f>
          </x14:formula1>
          <xm:sqref>AW8:AW32</xm:sqref>
        </x14:dataValidation>
        <x14:dataValidation type="list" allowBlank="1" showInputMessage="1" showErrorMessage="1" xr:uid="{00000000-0002-0000-1900-000001000000}">
          <x14:formula1>
            <xm:f>基本信息输入表!$A$149:$A$153</xm:f>
          </x14:formula1>
          <xm:sqref>AU8:AU32</xm:sqref>
        </x14:dataValidation>
        <x14:dataValidation type="list" allowBlank="1" showInputMessage="1" showErrorMessage="1" xr:uid="{00000000-0002-0000-1900-000002000000}">
          <x14:formula1>
            <xm:f>基本信息输入表!$A$109:$A$110</xm:f>
          </x14:formula1>
          <xm:sqref>AK8:AK31</xm:sqref>
        </x14:dataValidation>
        <x14:dataValidation type="list" allowBlank="1" showInputMessage="1" showErrorMessage="1" xr:uid="{00000000-0002-0000-1900-000003000000}">
          <x14:formula1>
            <xm:f>基本信息输入表!$A$121:$A$123</xm:f>
          </x14:formula1>
          <xm:sqref>AN8:AN32</xm:sqref>
        </x14:dataValidation>
        <x14:dataValidation type="list" allowBlank="1" showInputMessage="1" showErrorMessage="1" xr:uid="{00000000-0002-0000-1900-000005000000}">
          <x14:formula1>
            <xm:f>基本信息输入表!$A$124:$A$127</xm:f>
          </x14:formula1>
          <xm:sqref>AP8:AP31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BE34"/>
  <sheetViews>
    <sheetView showGridLines="0" workbookViewId="0">
      <selection activeCell="F8" sqref="F8"/>
    </sheetView>
  </sheetViews>
  <sheetFormatPr defaultColWidth="9" defaultRowHeight="15.75" customHeight="1" outlineLevelCol="2"/>
  <cols>
    <col min="1" max="1" width="4.75" style="3" customWidth="1"/>
    <col min="2" max="2" width="13.08203125" style="3" customWidth="1"/>
    <col min="3" max="3" width="4.75" style="3" customWidth="1"/>
    <col min="4" max="4" width="9.58203125" style="3" customWidth="1"/>
    <col min="5" max="10" width="10.58203125" style="3" hidden="1" customWidth="1" outlineLevel="1"/>
    <col min="11" max="11" width="10.58203125" style="3" customWidth="1" collapsed="1"/>
    <col min="12" max="12" width="10.58203125" style="198" customWidth="1"/>
    <col min="13" max="13" width="12.25" style="3" customWidth="1"/>
    <col min="14" max="17" width="10.58203125" style="3" customWidth="1"/>
    <col min="18" max="18" width="12.25" style="3" customWidth="1"/>
    <col min="19" max="19" width="7.75" style="3" customWidth="1"/>
    <col min="20" max="20" width="11.75" style="3" customWidth="1"/>
    <col min="21" max="21" width="9" style="3"/>
    <col min="22" max="27" width="5.58203125" style="4" customWidth="1" outlineLevel="1"/>
    <col min="28" max="28" width="14.75" style="4" customWidth="1" outlineLevel="1"/>
    <col min="29" max="29" width="13.58203125" style="4" customWidth="1"/>
    <col min="30" max="33" width="5.58203125" style="4" customWidth="1" outlineLevel="1"/>
    <col min="34" max="35" width="7.25" style="4" customWidth="1" outlineLevel="1"/>
    <col min="36" max="36" width="5.58203125" style="4" customWidth="1" outlineLevel="1"/>
    <col min="37" max="40" width="8.58203125" style="4" customWidth="1" outlineLevel="1"/>
    <col min="41" max="41" width="14.58203125" style="4" customWidth="1" outlineLevel="1"/>
    <col min="42" max="42" width="13.58203125" style="4" customWidth="1"/>
    <col min="43" max="44" width="8.58203125" style="4" customWidth="1" outlineLevel="2"/>
    <col min="45" max="45" width="11.25" style="4" customWidth="1" outlineLevel="2"/>
    <col min="46" max="46" width="14.5" style="4" customWidth="1" outlineLevel="2"/>
    <col min="47" max="51" width="8.58203125" style="4" customWidth="1" outlineLevel="2"/>
    <col min="52" max="52" width="8.58203125" style="4" customWidth="1" outlineLevel="1"/>
    <col min="53" max="53" width="13.75" style="4" customWidth="1"/>
    <col min="54" max="56" width="13.58203125" style="4" customWidth="1" outlineLevel="1"/>
    <col min="57" max="57" width="13.58203125" style="4" customWidth="1"/>
    <col min="58" max="16384" width="9" style="3"/>
  </cols>
  <sheetData>
    <row r="1" spans="1:57" ht="15.75" customHeight="1">
      <c r="A1" s="5" t="s">
        <v>430</v>
      </c>
    </row>
    <row r="2" spans="1:57" s="1" customFormat="1" ht="30" customHeight="1">
      <c r="A2" s="519" t="s">
        <v>787</v>
      </c>
      <c r="B2" s="519"/>
      <c r="C2" s="519"/>
      <c r="D2" s="519"/>
      <c r="E2" s="519"/>
      <c r="F2" s="519"/>
      <c r="G2" s="519"/>
      <c r="H2" s="519"/>
      <c r="I2" s="519"/>
      <c r="J2" s="519"/>
      <c r="K2" s="519"/>
      <c r="L2" s="519"/>
      <c r="M2" s="519"/>
      <c r="N2" s="519"/>
      <c r="O2" s="519"/>
      <c r="P2" s="519"/>
      <c r="Q2" s="519"/>
      <c r="R2" s="519"/>
      <c r="S2" s="519"/>
      <c r="T2" s="519"/>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row>
    <row r="4" spans="1:57" ht="14.15" customHeight="1">
      <c r="A4" s="2"/>
      <c r="B4" s="2"/>
      <c r="C4" s="2"/>
      <c r="D4" s="2"/>
      <c r="E4" s="2"/>
      <c r="F4" s="2"/>
      <c r="G4" s="2"/>
      <c r="H4" s="2"/>
      <c r="I4" s="2"/>
      <c r="J4" s="2"/>
      <c r="K4" s="2"/>
      <c r="L4" s="2"/>
      <c r="M4" s="2"/>
      <c r="N4" s="2"/>
      <c r="O4" s="2"/>
      <c r="P4" s="2"/>
      <c r="Q4" s="2"/>
      <c r="R4" s="2"/>
      <c r="S4" s="2"/>
      <c r="T4" s="18" t="s">
        <v>788</v>
      </c>
    </row>
    <row r="5" spans="1:57" ht="15.75" customHeight="1">
      <c r="A5" s="3" t="str">
        <f>基本信息输入表!K6&amp;"："&amp;基本信息输入表!M6</f>
        <v>被评估单位：贵州华能焦化制气股份有限公司</v>
      </c>
      <c r="T5" s="18" t="s">
        <v>464</v>
      </c>
      <c r="V5" s="531" t="s">
        <v>595</v>
      </c>
      <c r="W5" s="531"/>
      <c r="X5" s="531"/>
      <c r="Y5" s="531"/>
      <c r="Z5" s="531"/>
      <c r="AA5" s="531"/>
      <c r="AB5" s="531"/>
      <c r="AC5" s="531"/>
      <c r="AD5" s="532" t="s">
        <v>596</v>
      </c>
      <c r="AE5" s="533"/>
      <c r="AF5" s="533"/>
      <c r="AG5" s="533"/>
      <c r="AH5" s="533"/>
      <c r="AI5" s="533"/>
      <c r="AJ5" s="533"/>
      <c r="AK5" s="533"/>
      <c r="AL5" s="533"/>
      <c r="AM5" s="533"/>
      <c r="AN5" s="533"/>
      <c r="AO5" s="533"/>
      <c r="AP5" s="534"/>
      <c r="AQ5" s="535" t="s">
        <v>597</v>
      </c>
      <c r="AR5" s="536"/>
      <c r="AS5" s="536"/>
      <c r="AT5" s="536"/>
      <c r="AU5" s="536"/>
      <c r="AV5" s="536"/>
      <c r="AW5" s="536"/>
      <c r="AX5" s="536"/>
      <c r="AY5" s="536"/>
      <c r="AZ5" s="536"/>
      <c r="BA5" s="537"/>
      <c r="BB5" s="538" t="s">
        <v>598</v>
      </c>
      <c r="BC5" s="538"/>
      <c r="BD5" s="538"/>
      <c r="BE5" s="538"/>
    </row>
    <row r="6" spans="1:57" s="2" customFormat="1" ht="15.75" customHeight="1">
      <c r="A6" s="562" t="s">
        <v>465</v>
      </c>
      <c r="B6" s="562" t="s">
        <v>768</v>
      </c>
      <c r="C6" s="570" t="s">
        <v>769</v>
      </c>
      <c r="D6" s="570" t="s">
        <v>777</v>
      </c>
      <c r="E6" s="565" t="s">
        <v>707</v>
      </c>
      <c r="F6" s="565"/>
      <c r="G6" s="565"/>
      <c r="H6" s="565" t="s">
        <v>693</v>
      </c>
      <c r="I6" s="565"/>
      <c r="J6" s="565"/>
      <c r="K6" s="562" t="s">
        <v>437</v>
      </c>
      <c r="L6" s="562"/>
      <c r="M6" s="562"/>
      <c r="N6" s="577" t="s">
        <v>781</v>
      </c>
      <c r="O6" s="577" t="s">
        <v>782</v>
      </c>
      <c r="P6" s="562" t="s">
        <v>438</v>
      </c>
      <c r="Q6" s="562"/>
      <c r="R6" s="562"/>
      <c r="S6" s="562" t="s">
        <v>440</v>
      </c>
      <c r="T6" s="562" t="s">
        <v>585</v>
      </c>
      <c r="V6" s="531" t="s">
        <v>599</v>
      </c>
      <c r="W6" s="531" t="s">
        <v>651</v>
      </c>
      <c r="X6" s="531" t="s">
        <v>694</v>
      </c>
      <c r="Y6" s="531" t="s">
        <v>652</v>
      </c>
      <c r="Z6" s="553" t="s">
        <v>710</v>
      </c>
      <c r="AA6" s="542" t="s">
        <v>601</v>
      </c>
      <c r="AB6" s="531" t="s">
        <v>602</v>
      </c>
      <c r="AC6" s="531"/>
      <c r="AD6" s="532" t="s">
        <v>603</v>
      </c>
      <c r="AE6" s="533"/>
      <c r="AF6" s="533"/>
      <c r="AG6" s="533"/>
      <c r="AH6" s="533"/>
      <c r="AI6" s="533"/>
      <c r="AJ6" s="534"/>
      <c r="AK6" s="538" t="s">
        <v>604</v>
      </c>
      <c r="AL6" s="538"/>
      <c r="AM6" s="538" t="s">
        <v>653</v>
      </c>
      <c r="AN6" s="538"/>
      <c r="AO6" s="538" t="s">
        <v>605</v>
      </c>
      <c r="AP6" s="543"/>
      <c r="AQ6" s="531" t="s">
        <v>606</v>
      </c>
      <c r="AR6" s="531" t="s">
        <v>654</v>
      </c>
      <c r="AS6" s="531"/>
      <c r="AT6" s="555" t="s">
        <v>655</v>
      </c>
      <c r="AU6" s="556"/>
      <c r="AV6" s="556"/>
      <c r="AW6" s="556"/>
      <c r="AX6" s="556"/>
      <c r="AY6" s="557"/>
      <c r="AZ6" s="531" t="s">
        <v>438</v>
      </c>
      <c r="BA6" s="558"/>
      <c r="BB6" s="543" t="s">
        <v>607</v>
      </c>
      <c r="BC6" s="543" t="s">
        <v>608</v>
      </c>
      <c r="BD6" s="538" t="s">
        <v>609</v>
      </c>
      <c r="BE6" s="543"/>
    </row>
    <row r="7" spans="1:57" s="2" customFormat="1" ht="15.75" customHeight="1">
      <c r="A7" s="562"/>
      <c r="B7" s="562"/>
      <c r="C7" s="571"/>
      <c r="D7" s="571"/>
      <c r="E7" s="60" t="s">
        <v>770</v>
      </c>
      <c r="F7" s="60" t="s">
        <v>771</v>
      </c>
      <c r="G7" s="60" t="s">
        <v>772</v>
      </c>
      <c r="H7" s="60" t="s">
        <v>770</v>
      </c>
      <c r="I7" s="60" t="s">
        <v>771</v>
      </c>
      <c r="J7" s="60" t="s">
        <v>772</v>
      </c>
      <c r="K7" s="8" t="s">
        <v>770</v>
      </c>
      <c r="L7" s="8" t="s">
        <v>771</v>
      </c>
      <c r="M7" s="8" t="s">
        <v>772</v>
      </c>
      <c r="N7" s="578"/>
      <c r="O7" s="578"/>
      <c r="P7" s="8" t="s">
        <v>773</v>
      </c>
      <c r="Q7" s="8" t="s">
        <v>774</v>
      </c>
      <c r="R7" s="8" t="s">
        <v>772</v>
      </c>
      <c r="S7" s="562"/>
      <c r="T7" s="562"/>
      <c r="V7" s="531"/>
      <c r="W7" s="531"/>
      <c r="X7" s="531"/>
      <c r="Y7" s="531"/>
      <c r="Z7" s="531"/>
      <c r="AA7" s="531"/>
      <c r="AB7" s="531"/>
      <c r="AC7" s="531"/>
      <c r="AD7" s="26" t="s">
        <v>614</v>
      </c>
      <c r="AE7" s="40" t="s">
        <v>663</v>
      </c>
      <c r="AF7" s="26" t="s">
        <v>630</v>
      </c>
      <c r="AG7" s="26" t="s">
        <v>615</v>
      </c>
      <c r="AH7" s="26" t="s">
        <v>664</v>
      </c>
      <c r="AI7" s="26" t="s">
        <v>617</v>
      </c>
      <c r="AJ7" s="24" t="s">
        <v>618</v>
      </c>
      <c r="AK7" s="26" t="s">
        <v>619</v>
      </c>
      <c r="AL7" s="26" t="s">
        <v>620</v>
      </c>
      <c r="AM7" s="26" t="s">
        <v>619</v>
      </c>
      <c r="AN7" s="26" t="s">
        <v>665</v>
      </c>
      <c r="AO7" s="538"/>
      <c r="AP7" s="544"/>
      <c r="AQ7" s="531"/>
      <c r="AR7" s="19" t="s">
        <v>666</v>
      </c>
      <c r="AS7" s="19" t="s">
        <v>667</v>
      </c>
      <c r="AT7" s="49" t="s">
        <v>783</v>
      </c>
      <c r="AU7" s="49" t="s">
        <v>784</v>
      </c>
      <c r="AV7" s="49" t="s">
        <v>785</v>
      </c>
      <c r="AW7" s="49" t="s">
        <v>786</v>
      </c>
      <c r="AX7" s="19"/>
      <c r="AY7" s="19"/>
      <c r="AZ7" s="531"/>
      <c r="BA7" s="559"/>
      <c r="BB7" s="544"/>
      <c r="BC7" s="544"/>
      <c r="BD7" s="538"/>
      <c r="BE7" s="544"/>
    </row>
    <row r="8" spans="1:57" s="2" customFormat="1" ht="15.75" customHeight="1">
      <c r="A8" s="47" t="str">
        <f>IF(B8="","",ROW()-7)</f>
        <v/>
      </c>
      <c r="B8" s="12"/>
      <c r="C8" s="63"/>
      <c r="D8" s="63"/>
      <c r="E8" s="63"/>
      <c r="F8" s="63"/>
      <c r="G8" s="63"/>
      <c r="H8" s="63"/>
      <c r="I8" s="63"/>
      <c r="J8" s="63"/>
      <c r="K8" s="111">
        <f>E8+H8</f>
        <v>0</v>
      </c>
      <c r="L8" s="111" t="str">
        <f>IFERROR(M8/K8,"")</f>
        <v/>
      </c>
      <c r="M8" s="111">
        <f t="shared" ref="M8:M10" si="0">J8+G8</f>
        <v>0</v>
      </c>
      <c r="N8" s="111"/>
      <c r="O8" s="111"/>
      <c r="P8" s="15"/>
      <c r="Q8" s="15"/>
      <c r="R8" s="15">
        <f t="shared" ref="R8:R10" si="1">P8*Q8</f>
        <v>0</v>
      </c>
      <c r="S8" s="15" t="str">
        <f>IF(M8=0,"",(R8-M8)/M8*100)</f>
        <v/>
      </c>
      <c r="T8" s="21"/>
      <c r="V8" s="22"/>
      <c r="W8" s="22"/>
      <c r="X8" s="22"/>
      <c r="Y8" s="22"/>
      <c r="Z8" s="22"/>
      <c r="AA8" s="22"/>
      <c r="AB8" s="22"/>
      <c r="AC8" s="22"/>
      <c r="AD8" s="22"/>
      <c r="AE8" s="22"/>
      <c r="AF8" s="22"/>
      <c r="AG8" s="22"/>
      <c r="AH8" s="22"/>
      <c r="AI8" s="27"/>
      <c r="AJ8" s="27"/>
      <c r="AK8" s="22"/>
      <c r="AL8" s="27"/>
      <c r="AM8" s="27"/>
      <c r="AN8" s="27"/>
      <c r="AO8" s="27"/>
      <c r="AP8" s="27"/>
      <c r="AQ8" s="27"/>
      <c r="AR8" s="27" t="s">
        <v>203</v>
      </c>
      <c r="AS8" s="27"/>
      <c r="AT8" s="27"/>
      <c r="AU8" s="27"/>
      <c r="AV8" s="27"/>
      <c r="AW8" s="27"/>
      <c r="AX8" s="27"/>
      <c r="AY8" s="27"/>
      <c r="AZ8" s="156">
        <f>AU8*(1+AV8)*(1-AW8)</f>
        <v>0</v>
      </c>
      <c r="BA8" s="27"/>
      <c r="BB8" s="30" t="str">
        <f t="shared" ref="BB8:BB32" si="2">IFERROR((AZ8-M7)/(M7)*100,"")</f>
        <v/>
      </c>
      <c r="BC8" s="27"/>
      <c r="BD8" s="27"/>
      <c r="BE8" s="27"/>
    </row>
    <row r="9" spans="1:57" ht="15.75" customHeight="1">
      <c r="A9" s="47" t="str">
        <f t="shared" ref="A9:A30" si="3">IF(B9="","",ROW()-7)</f>
        <v/>
      </c>
      <c r="B9" s="12"/>
      <c r="C9" s="21"/>
      <c r="D9" s="21"/>
      <c r="E9" s="21"/>
      <c r="F9" s="21"/>
      <c r="G9" s="21"/>
      <c r="H9" s="21"/>
      <c r="I9" s="21"/>
      <c r="J9" s="21"/>
      <c r="K9" s="111">
        <f t="shared" ref="K9:K30" si="4">E9+H9</f>
        <v>0</v>
      </c>
      <c r="L9" s="111" t="str">
        <f t="shared" ref="L9:L30" si="5">IFERROR(M9/K9,"")</f>
        <v/>
      </c>
      <c r="M9" s="111">
        <f t="shared" si="0"/>
        <v>0</v>
      </c>
      <c r="N9" s="111"/>
      <c r="O9" s="111"/>
      <c r="P9" s="15"/>
      <c r="Q9" s="15"/>
      <c r="R9" s="15">
        <f t="shared" si="1"/>
        <v>0</v>
      </c>
      <c r="S9" s="15" t="str">
        <f t="shared" ref="S9:S31" si="6">IF(M9=0,"",(R9-M9)/M9*100)</f>
        <v/>
      </c>
      <c r="T9" s="21"/>
      <c r="V9" s="22"/>
      <c r="W9" s="22"/>
      <c r="X9" s="22"/>
      <c r="Y9" s="22"/>
      <c r="Z9" s="22"/>
      <c r="AA9" s="22"/>
      <c r="AB9" s="22"/>
      <c r="AC9" s="22"/>
      <c r="AD9" s="22"/>
      <c r="AE9" s="22"/>
      <c r="AF9" s="22"/>
      <c r="AG9" s="22"/>
      <c r="AH9" s="22"/>
      <c r="AI9" s="28"/>
      <c r="AJ9" s="27"/>
      <c r="AK9" s="22"/>
      <c r="AL9" s="27"/>
      <c r="AM9" s="27"/>
      <c r="AN9" s="27"/>
      <c r="AO9" s="27"/>
      <c r="AP9" s="27"/>
      <c r="AQ9" s="27"/>
      <c r="AR9" s="27" t="s">
        <v>203</v>
      </c>
      <c r="AS9" s="27"/>
      <c r="AT9" s="27"/>
      <c r="AU9" s="27"/>
      <c r="AV9" s="27"/>
      <c r="AW9" s="27"/>
      <c r="AX9" s="27"/>
      <c r="AY9" s="27"/>
      <c r="AZ9" s="156">
        <f t="shared" ref="AZ9:AZ32" si="7">AU9*(1+AV9)*(1-AW9)</f>
        <v>0</v>
      </c>
      <c r="BA9" s="27"/>
      <c r="BB9" s="30" t="str">
        <f t="shared" si="2"/>
        <v/>
      </c>
      <c r="BC9" s="27"/>
      <c r="BD9" s="27"/>
      <c r="BE9" s="27"/>
    </row>
    <row r="10" spans="1:57" ht="15.75" customHeight="1">
      <c r="A10" s="47" t="str">
        <f t="shared" si="3"/>
        <v/>
      </c>
      <c r="B10" s="12"/>
      <c r="C10" s="21"/>
      <c r="D10" s="21"/>
      <c r="E10" s="21"/>
      <c r="F10" s="21"/>
      <c r="G10" s="21"/>
      <c r="H10" s="21"/>
      <c r="I10" s="21"/>
      <c r="J10" s="21"/>
      <c r="K10" s="111">
        <f t="shared" si="4"/>
        <v>0</v>
      </c>
      <c r="L10" s="111" t="str">
        <f t="shared" si="5"/>
        <v/>
      </c>
      <c r="M10" s="111">
        <f t="shared" si="0"/>
        <v>0</v>
      </c>
      <c r="N10" s="111"/>
      <c r="O10" s="111"/>
      <c r="P10" s="15"/>
      <c r="Q10" s="15"/>
      <c r="R10" s="15">
        <f t="shared" si="1"/>
        <v>0</v>
      </c>
      <c r="S10" s="15" t="str">
        <f t="shared" si="6"/>
        <v/>
      </c>
      <c r="T10" s="21"/>
      <c r="V10" s="22"/>
      <c r="W10" s="22"/>
      <c r="X10" s="22"/>
      <c r="Y10" s="22"/>
      <c r="Z10" s="22"/>
      <c r="AA10" s="22"/>
      <c r="AB10" s="22"/>
      <c r="AC10" s="22"/>
      <c r="AD10" s="22"/>
      <c r="AE10" s="22"/>
      <c r="AF10" s="22"/>
      <c r="AG10" s="22"/>
      <c r="AH10" s="22"/>
      <c r="AI10" s="28"/>
      <c r="AJ10" s="27"/>
      <c r="AK10" s="22"/>
      <c r="AL10" s="27"/>
      <c r="AM10" s="27"/>
      <c r="AN10" s="27"/>
      <c r="AO10" s="27"/>
      <c r="AP10" s="27"/>
      <c r="AQ10" s="27"/>
      <c r="AR10" s="27" t="s">
        <v>203</v>
      </c>
      <c r="AS10" s="27"/>
      <c r="AT10" s="27"/>
      <c r="AU10" s="27"/>
      <c r="AV10" s="27"/>
      <c r="AW10" s="27"/>
      <c r="AX10" s="27"/>
      <c r="AY10" s="27"/>
      <c r="AZ10" s="156">
        <f t="shared" si="7"/>
        <v>0</v>
      </c>
      <c r="BA10" s="27"/>
      <c r="BB10" s="30" t="str">
        <f t="shared" si="2"/>
        <v/>
      </c>
      <c r="BC10" s="27"/>
      <c r="BD10" s="27"/>
      <c r="BE10" s="27"/>
    </row>
    <row r="11" spans="1:57" ht="15.75" customHeight="1">
      <c r="A11" s="47" t="str">
        <f t="shared" si="3"/>
        <v/>
      </c>
      <c r="B11" s="12"/>
      <c r="C11" s="21"/>
      <c r="D11" s="21"/>
      <c r="E11" s="21"/>
      <c r="F11" s="21"/>
      <c r="G11" s="21"/>
      <c r="H11" s="21"/>
      <c r="I11" s="21"/>
      <c r="J11" s="21"/>
      <c r="K11" s="111">
        <f t="shared" si="4"/>
        <v>0</v>
      </c>
      <c r="L11" s="111" t="str">
        <f t="shared" si="5"/>
        <v/>
      </c>
      <c r="M11" s="111">
        <f t="shared" ref="M11:M30" si="8">J11+G11</f>
        <v>0</v>
      </c>
      <c r="N11" s="111"/>
      <c r="O11" s="111"/>
      <c r="P11" s="15"/>
      <c r="Q11" s="15"/>
      <c r="R11" s="15">
        <f t="shared" ref="R11:R30" si="9">P11*Q11</f>
        <v>0</v>
      </c>
      <c r="S11" s="15" t="str">
        <f t="shared" si="6"/>
        <v/>
      </c>
      <c r="T11" s="21"/>
      <c r="V11" s="22"/>
      <c r="W11" s="22"/>
      <c r="X11" s="22"/>
      <c r="Y11" s="22"/>
      <c r="Z11" s="22"/>
      <c r="AA11" s="22"/>
      <c r="AB11" s="22"/>
      <c r="AC11" s="22"/>
      <c r="AD11" s="22"/>
      <c r="AE11" s="22"/>
      <c r="AF11" s="22"/>
      <c r="AG11" s="22"/>
      <c r="AH11" s="22"/>
      <c r="AI11" s="28"/>
      <c r="AJ11" s="27"/>
      <c r="AK11" s="22"/>
      <c r="AL11" s="27"/>
      <c r="AM11" s="27"/>
      <c r="AN11" s="27"/>
      <c r="AO11" s="27"/>
      <c r="AP11" s="27"/>
      <c r="AQ11" s="27"/>
      <c r="AR11" s="27" t="s">
        <v>203</v>
      </c>
      <c r="AS11" s="27"/>
      <c r="AT11" s="27"/>
      <c r="AU11" s="27"/>
      <c r="AV11" s="27"/>
      <c r="AW11" s="27"/>
      <c r="AX11" s="27"/>
      <c r="AY11" s="27"/>
      <c r="AZ11" s="156">
        <f t="shared" si="7"/>
        <v>0</v>
      </c>
      <c r="BA11" s="27"/>
      <c r="BB11" s="30" t="str">
        <f t="shared" si="2"/>
        <v/>
      </c>
      <c r="BC11" s="27"/>
      <c r="BD11" s="27"/>
      <c r="BE11" s="27"/>
    </row>
    <row r="12" spans="1:57" ht="15.75" customHeight="1">
      <c r="A12" s="47" t="str">
        <f t="shared" si="3"/>
        <v/>
      </c>
      <c r="B12" s="12"/>
      <c r="C12" s="21"/>
      <c r="D12" s="21"/>
      <c r="E12" s="21"/>
      <c r="F12" s="21"/>
      <c r="G12" s="21"/>
      <c r="H12" s="21"/>
      <c r="I12" s="21"/>
      <c r="J12" s="21"/>
      <c r="K12" s="111">
        <f t="shared" si="4"/>
        <v>0</v>
      </c>
      <c r="L12" s="111" t="str">
        <f t="shared" si="5"/>
        <v/>
      </c>
      <c r="M12" s="111">
        <f t="shared" si="8"/>
        <v>0</v>
      </c>
      <c r="N12" s="111"/>
      <c r="O12" s="111"/>
      <c r="P12" s="15"/>
      <c r="Q12" s="15"/>
      <c r="R12" s="15">
        <f t="shared" si="9"/>
        <v>0</v>
      </c>
      <c r="S12" s="15" t="str">
        <f t="shared" si="6"/>
        <v/>
      </c>
      <c r="T12" s="21"/>
      <c r="V12" s="22"/>
      <c r="W12" s="22"/>
      <c r="X12" s="22"/>
      <c r="Y12" s="22"/>
      <c r="Z12" s="22"/>
      <c r="AA12" s="22"/>
      <c r="AB12" s="22"/>
      <c r="AC12" s="22"/>
      <c r="AD12" s="22"/>
      <c r="AE12" s="22"/>
      <c r="AF12" s="22"/>
      <c r="AG12" s="22"/>
      <c r="AH12" s="22"/>
      <c r="AI12" s="28"/>
      <c r="AJ12" s="27"/>
      <c r="AK12" s="22"/>
      <c r="AL12" s="27"/>
      <c r="AM12" s="27"/>
      <c r="AN12" s="27"/>
      <c r="AO12" s="27"/>
      <c r="AP12" s="27"/>
      <c r="AQ12" s="27"/>
      <c r="AR12" s="27" t="s">
        <v>203</v>
      </c>
      <c r="AS12" s="27"/>
      <c r="AT12" s="27"/>
      <c r="AU12" s="27"/>
      <c r="AV12" s="27"/>
      <c r="AW12" s="27"/>
      <c r="AX12" s="27"/>
      <c r="AY12" s="27"/>
      <c r="AZ12" s="156">
        <f t="shared" si="7"/>
        <v>0</v>
      </c>
      <c r="BA12" s="27"/>
      <c r="BB12" s="30" t="str">
        <f t="shared" si="2"/>
        <v/>
      </c>
      <c r="BC12" s="27"/>
      <c r="BD12" s="27"/>
      <c r="BE12" s="27"/>
    </row>
    <row r="13" spans="1:57" ht="15.75" customHeight="1">
      <c r="A13" s="47" t="str">
        <f t="shared" si="3"/>
        <v/>
      </c>
      <c r="B13" s="12"/>
      <c r="C13" s="21"/>
      <c r="D13" s="21"/>
      <c r="E13" s="21"/>
      <c r="F13" s="21"/>
      <c r="G13" s="21"/>
      <c r="H13" s="21"/>
      <c r="I13" s="21"/>
      <c r="J13" s="21"/>
      <c r="K13" s="111">
        <f t="shared" si="4"/>
        <v>0</v>
      </c>
      <c r="L13" s="111" t="str">
        <f t="shared" si="5"/>
        <v/>
      </c>
      <c r="M13" s="111">
        <f t="shared" si="8"/>
        <v>0</v>
      </c>
      <c r="N13" s="111"/>
      <c r="O13" s="111"/>
      <c r="P13" s="15"/>
      <c r="Q13" s="15"/>
      <c r="R13" s="15">
        <f t="shared" si="9"/>
        <v>0</v>
      </c>
      <c r="S13" s="15" t="str">
        <f t="shared" si="6"/>
        <v/>
      </c>
      <c r="T13" s="21"/>
      <c r="V13" s="22"/>
      <c r="W13" s="22"/>
      <c r="X13" s="22"/>
      <c r="Y13" s="22"/>
      <c r="Z13" s="22"/>
      <c r="AA13" s="22"/>
      <c r="AB13" s="22"/>
      <c r="AC13" s="22"/>
      <c r="AD13" s="22"/>
      <c r="AE13" s="22"/>
      <c r="AF13" s="22"/>
      <c r="AG13" s="22"/>
      <c r="AH13" s="22"/>
      <c r="AI13" s="28"/>
      <c r="AJ13" s="27"/>
      <c r="AK13" s="22"/>
      <c r="AL13" s="27"/>
      <c r="AM13" s="27"/>
      <c r="AN13" s="27"/>
      <c r="AO13" s="27"/>
      <c r="AP13" s="27"/>
      <c r="AQ13" s="27"/>
      <c r="AR13" s="27" t="s">
        <v>203</v>
      </c>
      <c r="AS13" s="27"/>
      <c r="AT13" s="27"/>
      <c r="AU13" s="27"/>
      <c r="AV13" s="27"/>
      <c r="AW13" s="27"/>
      <c r="AX13" s="27"/>
      <c r="AY13" s="27"/>
      <c r="AZ13" s="156">
        <f t="shared" si="7"/>
        <v>0</v>
      </c>
      <c r="BA13" s="27"/>
      <c r="BB13" s="30" t="str">
        <f t="shared" si="2"/>
        <v/>
      </c>
      <c r="BC13" s="27"/>
      <c r="BD13" s="27"/>
      <c r="BE13" s="27"/>
    </row>
    <row r="14" spans="1:57" ht="15.75" customHeight="1">
      <c r="A14" s="47" t="str">
        <f t="shared" si="3"/>
        <v/>
      </c>
      <c r="B14" s="12"/>
      <c r="C14" s="21"/>
      <c r="D14" s="21"/>
      <c r="E14" s="21"/>
      <c r="F14" s="21"/>
      <c r="G14" s="21"/>
      <c r="H14" s="21"/>
      <c r="I14" s="21"/>
      <c r="J14" s="21"/>
      <c r="K14" s="111">
        <f t="shared" ref="K14:K17" si="10">E14+H14</f>
        <v>0</v>
      </c>
      <c r="L14" s="111" t="str">
        <f t="shared" ref="L14:L17" si="11">IFERROR(M14/K14,"")</f>
        <v/>
      </c>
      <c r="M14" s="111">
        <f t="shared" ref="M14:M17" si="12">J14+G14</f>
        <v>0</v>
      </c>
      <c r="N14" s="111"/>
      <c r="O14" s="111"/>
      <c r="P14" s="15"/>
      <c r="Q14" s="15"/>
      <c r="R14" s="15">
        <f t="shared" ref="R14:R17" si="13">P14*Q14</f>
        <v>0</v>
      </c>
      <c r="S14" s="15" t="str">
        <f t="shared" ref="S14:S17" si="14">IF(M14=0,"",(R14-M14)/M14*100)</f>
        <v/>
      </c>
      <c r="T14" s="21"/>
      <c r="V14" s="22"/>
      <c r="W14" s="22"/>
      <c r="X14" s="22"/>
      <c r="Y14" s="22"/>
      <c r="Z14" s="22"/>
      <c r="AA14" s="22"/>
      <c r="AB14" s="22"/>
      <c r="AC14" s="22"/>
      <c r="AD14" s="22"/>
      <c r="AE14" s="22"/>
      <c r="AF14" s="22"/>
      <c r="AG14" s="22"/>
      <c r="AH14" s="22"/>
      <c r="AI14" s="28"/>
      <c r="AJ14" s="27"/>
      <c r="AK14" s="22"/>
      <c r="AL14" s="27"/>
      <c r="AM14" s="27"/>
      <c r="AN14" s="27"/>
      <c r="AO14" s="27"/>
      <c r="AP14" s="27"/>
      <c r="AQ14" s="27"/>
      <c r="AR14" s="27" t="s">
        <v>203</v>
      </c>
      <c r="AS14" s="27"/>
      <c r="AT14" s="27"/>
      <c r="AU14" s="27"/>
      <c r="AV14" s="27"/>
      <c r="AW14" s="27"/>
      <c r="AX14" s="27"/>
      <c r="AY14" s="27"/>
      <c r="AZ14" s="156">
        <f t="shared" si="7"/>
        <v>0</v>
      </c>
      <c r="BA14" s="27"/>
      <c r="BB14" s="30" t="str">
        <f t="shared" si="2"/>
        <v/>
      </c>
      <c r="BC14" s="27"/>
      <c r="BD14" s="27"/>
      <c r="BE14" s="27"/>
    </row>
    <row r="15" spans="1:57" ht="15.75" customHeight="1">
      <c r="A15" s="47"/>
      <c r="B15" s="12"/>
      <c r="C15" s="21"/>
      <c r="D15" s="21"/>
      <c r="E15" s="21"/>
      <c r="F15" s="21"/>
      <c r="G15" s="21"/>
      <c r="H15" s="21"/>
      <c r="I15" s="21"/>
      <c r="J15" s="21"/>
      <c r="K15" s="111">
        <f t="shared" si="10"/>
        <v>0</v>
      </c>
      <c r="L15" s="111" t="str">
        <f t="shared" si="11"/>
        <v/>
      </c>
      <c r="M15" s="111">
        <f t="shared" si="12"/>
        <v>0</v>
      </c>
      <c r="N15" s="111"/>
      <c r="O15" s="111"/>
      <c r="P15" s="15"/>
      <c r="Q15" s="15"/>
      <c r="R15" s="15">
        <f t="shared" si="13"/>
        <v>0</v>
      </c>
      <c r="S15" s="15" t="str">
        <f t="shared" si="14"/>
        <v/>
      </c>
      <c r="T15" s="21"/>
      <c r="V15" s="22"/>
      <c r="W15" s="22"/>
      <c r="X15" s="22"/>
      <c r="Y15" s="22"/>
      <c r="Z15" s="22"/>
      <c r="AA15" s="22"/>
      <c r="AB15" s="22"/>
      <c r="AC15" s="22"/>
      <c r="AD15" s="22"/>
      <c r="AE15" s="22"/>
      <c r="AF15" s="22"/>
      <c r="AG15" s="22"/>
      <c r="AH15" s="22"/>
      <c r="AI15" s="28"/>
      <c r="AJ15" s="27"/>
      <c r="AK15" s="22"/>
      <c r="AL15" s="27"/>
      <c r="AM15" s="27"/>
      <c r="AN15" s="27"/>
      <c r="AO15" s="27"/>
      <c r="AP15" s="27"/>
      <c r="AQ15" s="27"/>
      <c r="AR15" s="27"/>
      <c r="AS15" s="27"/>
      <c r="AT15" s="27"/>
      <c r="AU15" s="27"/>
      <c r="AV15" s="27"/>
      <c r="AW15" s="27"/>
      <c r="AX15" s="27"/>
      <c r="AY15" s="27"/>
      <c r="AZ15" s="156"/>
      <c r="BA15" s="27"/>
      <c r="BB15" s="30"/>
      <c r="BC15" s="27"/>
      <c r="BD15" s="27"/>
      <c r="BE15" s="27"/>
    </row>
    <row r="16" spans="1:57" ht="15.75" customHeight="1">
      <c r="A16" s="47"/>
      <c r="B16" s="12"/>
      <c r="C16" s="21"/>
      <c r="D16" s="21"/>
      <c r="E16" s="21"/>
      <c r="F16" s="21"/>
      <c r="G16" s="21"/>
      <c r="H16" s="21"/>
      <c r="I16" s="21"/>
      <c r="J16" s="21"/>
      <c r="K16" s="111">
        <f t="shared" si="10"/>
        <v>0</v>
      </c>
      <c r="L16" s="111" t="str">
        <f t="shared" si="11"/>
        <v/>
      </c>
      <c r="M16" s="111">
        <f t="shared" si="12"/>
        <v>0</v>
      </c>
      <c r="N16" s="111"/>
      <c r="O16" s="111"/>
      <c r="P16" s="15"/>
      <c r="Q16" s="15"/>
      <c r="R16" s="15">
        <f t="shared" si="13"/>
        <v>0</v>
      </c>
      <c r="S16" s="15" t="str">
        <f t="shared" si="14"/>
        <v/>
      </c>
      <c r="T16" s="21"/>
      <c r="V16" s="22"/>
      <c r="W16" s="22"/>
      <c r="X16" s="22"/>
      <c r="Y16" s="22"/>
      <c r="Z16" s="22"/>
      <c r="AA16" s="22"/>
      <c r="AB16" s="22"/>
      <c r="AC16" s="22"/>
      <c r="AD16" s="22"/>
      <c r="AE16" s="22"/>
      <c r="AF16" s="22"/>
      <c r="AG16" s="22"/>
      <c r="AH16" s="22"/>
      <c r="AI16" s="28"/>
      <c r="AJ16" s="27"/>
      <c r="AK16" s="22"/>
      <c r="AL16" s="27"/>
      <c r="AM16" s="27"/>
      <c r="AN16" s="27"/>
      <c r="AO16" s="27"/>
      <c r="AP16" s="27"/>
      <c r="AQ16" s="27"/>
      <c r="AR16" s="27"/>
      <c r="AS16" s="27"/>
      <c r="AT16" s="27"/>
      <c r="AU16" s="27"/>
      <c r="AV16" s="27"/>
      <c r="AW16" s="27"/>
      <c r="AX16" s="27"/>
      <c r="AY16" s="27"/>
      <c r="AZ16" s="156"/>
      <c r="BA16" s="27"/>
      <c r="BB16" s="30"/>
      <c r="BC16" s="27"/>
      <c r="BD16" s="27"/>
      <c r="BE16" s="27"/>
    </row>
    <row r="17" spans="1:57" ht="15.75" customHeight="1">
      <c r="A17" s="47"/>
      <c r="B17" s="12"/>
      <c r="C17" s="21"/>
      <c r="D17" s="21"/>
      <c r="E17" s="21"/>
      <c r="F17" s="21"/>
      <c r="G17" s="21"/>
      <c r="H17" s="21"/>
      <c r="I17" s="21"/>
      <c r="J17" s="21"/>
      <c r="K17" s="111">
        <f t="shared" si="10"/>
        <v>0</v>
      </c>
      <c r="L17" s="111" t="str">
        <f t="shared" si="11"/>
        <v/>
      </c>
      <c r="M17" s="111">
        <f t="shared" si="12"/>
        <v>0</v>
      </c>
      <c r="N17" s="111"/>
      <c r="O17" s="111"/>
      <c r="P17" s="15"/>
      <c r="Q17" s="15"/>
      <c r="R17" s="15">
        <f t="shared" si="13"/>
        <v>0</v>
      </c>
      <c r="S17" s="15" t="str">
        <f t="shared" si="14"/>
        <v/>
      </c>
      <c r="T17" s="21"/>
      <c r="V17" s="22"/>
      <c r="W17" s="22"/>
      <c r="X17" s="22"/>
      <c r="Y17" s="22"/>
      <c r="Z17" s="22"/>
      <c r="AA17" s="22"/>
      <c r="AB17" s="22"/>
      <c r="AC17" s="22"/>
      <c r="AD17" s="22"/>
      <c r="AE17" s="22"/>
      <c r="AF17" s="22"/>
      <c r="AG17" s="22"/>
      <c r="AH17" s="22"/>
      <c r="AI17" s="28"/>
      <c r="AJ17" s="27"/>
      <c r="AK17" s="22"/>
      <c r="AL17" s="27"/>
      <c r="AM17" s="27"/>
      <c r="AN17" s="27"/>
      <c r="AO17" s="27"/>
      <c r="AP17" s="27"/>
      <c r="AQ17" s="27"/>
      <c r="AR17" s="27"/>
      <c r="AS17" s="27"/>
      <c r="AT17" s="27"/>
      <c r="AU17" s="27"/>
      <c r="AV17" s="27"/>
      <c r="AW17" s="27"/>
      <c r="AX17" s="27"/>
      <c r="AY17" s="27"/>
      <c r="AZ17" s="156"/>
      <c r="BA17" s="27"/>
      <c r="BB17" s="30"/>
      <c r="BC17" s="27"/>
      <c r="BD17" s="27"/>
      <c r="BE17" s="27"/>
    </row>
    <row r="18" spans="1:57" ht="15.75" customHeight="1">
      <c r="A18" s="47" t="str">
        <f t="shared" si="3"/>
        <v/>
      </c>
      <c r="B18" s="12"/>
      <c r="C18" s="21"/>
      <c r="D18" s="21"/>
      <c r="E18" s="21"/>
      <c r="F18" s="21"/>
      <c r="G18" s="21"/>
      <c r="H18" s="21"/>
      <c r="I18" s="21"/>
      <c r="J18" s="21"/>
      <c r="K18" s="111">
        <f t="shared" si="4"/>
        <v>0</v>
      </c>
      <c r="L18" s="111" t="str">
        <f t="shared" si="5"/>
        <v/>
      </c>
      <c r="M18" s="111">
        <f t="shared" si="8"/>
        <v>0</v>
      </c>
      <c r="N18" s="111"/>
      <c r="O18" s="111"/>
      <c r="P18" s="15"/>
      <c r="Q18" s="15"/>
      <c r="R18" s="15">
        <f t="shared" si="9"/>
        <v>0</v>
      </c>
      <c r="S18" s="15" t="str">
        <f t="shared" si="6"/>
        <v/>
      </c>
      <c r="T18" s="21"/>
      <c r="V18" s="22"/>
      <c r="W18" s="22"/>
      <c r="X18" s="22"/>
      <c r="Y18" s="22"/>
      <c r="Z18" s="22"/>
      <c r="AA18" s="22"/>
      <c r="AB18" s="22"/>
      <c r="AC18" s="22"/>
      <c r="AD18" s="22"/>
      <c r="AE18" s="22"/>
      <c r="AF18" s="22"/>
      <c r="AG18" s="22"/>
      <c r="AH18" s="22"/>
      <c r="AI18" s="28"/>
      <c r="AJ18" s="27"/>
      <c r="AK18" s="22"/>
      <c r="AL18" s="27"/>
      <c r="AM18" s="27"/>
      <c r="AN18" s="27"/>
      <c r="AO18" s="27"/>
      <c r="AP18" s="27"/>
      <c r="AQ18" s="27"/>
      <c r="AR18" s="27" t="s">
        <v>203</v>
      </c>
      <c r="AS18" s="27"/>
      <c r="AT18" s="27"/>
      <c r="AU18" s="27"/>
      <c r="AV18" s="27"/>
      <c r="AW18" s="27"/>
      <c r="AX18" s="27"/>
      <c r="AY18" s="27"/>
      <c r="AZ18" s="156">
        <f t="shared" si="7"/>
        <v>0</v>
      </c>
      <c r="BA18" s="27"/>
      <c r="BB18" s="30" t="str">
        <f>IFERROR((AZ18-M14)/(M14)*100,"")</f>
        <v/>
      </c>
      <c r="BC18" s="27"/>
      <c r="BD18" s="27"/>
      <c r="BE18" s="27"/>
    </row>
    <row r="19" spans="1:57" ht="15.75" customHeight="1">
      <c r="A19" s="47" t="str">
        <f t="shared" si="3"/>
        <v/>
      </c>
      <c r="B19" s="12"/>
      <c r="C19" s="21"/>
      <c r="D19" s="21"/>
      <c r="E19" s="21"/>
      <c r="F19" s="21"/>
      <c r="G19" s="21"/>
      <c r="H19" s="21"/>
      <c r="I19" s="21"/>
      <c r="J19" s="21"/>
      <c r="K19" s="111">
        <f t="shared" si="4"/>
        <v>0</v>
      </c>
      <c r="L19" s="111" t="str">
        <f t="shared" si="5"/>
        <v/>
      </c>
      <c r="M19" s="111">
        <f t="shared" si="8"/>
        <v>0</v>
      </c>
      <c r="N19" s="111"/>
      <c r="O19" s="111"/>
      <c r="P19" s="15"/>
      <c r="Q19" s="15"/>
      <c r="R19" s="15">
        <f t="shared" si="9"/>
        <v>0</v>
      </c>
      <c r="S19" s="15" t="str">
        <f t="shared" si="6"/>
        <v/>
      </c>
      <c r="T19" s="21"/>
      <c r="V19" s="22"/>
      <c r="W19" s="22"/>
      <c r="X19" s="22"/>
      <c r="Y19" s="22"/>
      <c r="Z19" s="22"/>
      <c r="AA19" s="22"/>
      <c r="AB19" s="22"/>
      <c r="AC19" s="22"/>
      <c r="AD19" s="22"/>
      <c r="AE19" s="22"/>
      <c r="AF19" s="22"/>
      <c r="AG19" s="22"/>
      <c r="AH19" s="22"/>
      <c r="AI19" s="28"/>
      <c r="AJ19" s="27"/>
      <c r="AK19" s="22"/>
      <c r="AL19" s="27"/>
      <c r="AM19" s="27"/>
      <c r="AN19" s="27"/>
      <c r="AO19" s="27"/>
      <c r="AP19" s="27"/>
      <c r="AQ19" s="27"/>
      <c r="AR19" s="27" t="s">
        <v>203</v>
      </c>
      <c r="AS19" s="27"/>
      <c r="AT19" s="27"/>
      <c r="AU19" s="27"/>
      <c r="AV19" s="27"/>
      <c r="AW19" s="27"/>
      <c r="AX19" s="27"/>
      <c r="AY19" s="27"/>
      <c r="AZ19" s="156">
        <f t="shared" si="7"/>
        <v>0</v>
      </c>
      <c r="BA19" s="27"/>
      <c r="BB19" s="30" t="str">
        <f t="shared" si="2"/>
        <v/>
      </c>
      <c r="BC19" s="27"/>
      <c r="BD19" s="27"/>
      <c r="BE19" s="27"/>
    </row>
    <row r="20" spans="1:57" ht="15.75" customHeight="1">
      <c r="A20" s="47" t="str">
        <f t="shared" si="3"/>
        <v/>
      </c>
      <c r="B20" s="12"/>
      <c r="C20" s="21"/>
      <c r="D20" s="21"/>
      <c r="E20" s="21"/>
      <c r="F20" s="21"/>
      <c r="G20" s="21"/>
      <c r="H20" s="21"/>
      <c r="I20" s="21"/>
      <c r="J20" s="21"/>
      <c r="K20" s="111">
        <f t="shared" si="4"/>
        <v>0</v>
      </c>
      <c r="L20" s="111" t="str">
        <f t="shared" si="5"/>
        <v/>
      </c>
      <c r="M20" s="111">
        <f t="shared" si="8"/>
        <v>0</v>
      </c>
      <c r="N20" s="111"/>
      <c r="O20" s="111"/>
      <c r="P20" s="15"/>
      <c r="Q20" s="15"/>
      <c r="R20" s="15">
        <f t="shared" si="9"/>
        <v>0</v>
      </c>
      <c r="S20" s="15" t="str">
        <f t="shared" si="6"/>
        <v/>
      </c>
      <c r="T20" s="21"/>
      <c r="V20" s="22"/>
      <c r="W20" s="22"/>
      <c r="X20" s="22"/>
      <c r="Y20" s="22"/>
      <c r="Z20" s="22"/>
      <c r="AA20" s="22"/>
      <c r="AB20" s="22"/>
      <c r="AC20" s="22"/>
      <c r="AD20" s="22"/>
      <c r="AE20" s="22"/>
      <c r="AF20" s="22"/>
      <c r="AG20" s="22"/>
      <c r="AH20" s="22"/>
      <c r="AI20" s="28"/>
      <c r="AJ20" s="27"/>
      <c r="AK20" s="22"/>
      <c r="AL20" s="27"/>
      <c r="AM20" s="27"/>
      <c r="AN20" s="27"/>
      <c r="AO20" s="27"/>
      <c r="AP20" s="27"/>
      <c r="AQ20" s="27"/>
      <c r="AR20" s="27" t="s">
        <v>203</v>
      </c>
      <c r="AS20" s="27"/>
      <c r="AT20" s="27"/>
      <c r="AU20" s="27"/>
      <c r="AV20" s="27"/>
      <c r="AW20" s="27"/>
      <c r="AX20" s="27"/>
      <c r="AY20" s="27"/>
      <c r="AZ20" s="156">
        <f t="shared" si="7"/>
        <v>0</v>
      </c>
      <c r="BA20" s="27"/>
      <c r="BB20" s="30" t="str">
        <f t="shared" si="2"/>
        <v/>
      </c>
      <c r="BC20" s="27"/>
      <c r="BD20" s="27"/>
      <c r="BE20" s="27"/>
    </row>
    <row r="21" spans="1:57" ht="15.75" customHeight="1">
      <c r="A21" s="47" t="str">
        <f t="shared" si="3"/>
        <v/>
      </c>
      <c r="B21" s="12"/>
      <c r="C21" s="21"/>
      <c r="D21" s="21"/>
      <c r="E21" s="21"/>
      <c r="F21" s="21"/>
      <c r="G21" s="21"/>
      <c r="H21" s="21"/>
      <c r="I21" s="21"/>
      <c r="J21" s="21"/>
      <c r="K21" s="111">
        <f t="shared" si="4"/>
        <v>0</v>
      </c>
      <c r="L21" s="111" t="str">
        <f t="shared" si="5"/>
        <v/>
      </c>
      <c r="M21" s="111">
        <f t="shared" si="8"/>
        <v>0</v>
      </c>
      <c r="N21" s="111"/>
      <c r="O21" s="111"/>
      <c r="P21" s="15"/>
      <c r="Q21" s="15"/>
      <c r="R21" s="15">
        <f t="shared" si="9"/>
        <v>0</v>
      </c>
      <c r="S21" s="15" t="str">
        <f t="shared" si="6"/>
        <v/>
      </c>
      <c r="T21" s="21"/>
      <c r="V21" s="22"/>
      <c r="W21" s="22"/>
      <c r="X21" s="22"/>
      <c r="Y21" s="22"/>
      <c r="Z21" s="22"/>
      <c r="AA21" s="22"/>
      <c r="AB21" s="22"/>
      <c r="AC21" s="22"/>
      <c r="AD21" s="22"/>
      <c r="AE21" s="22"/>
      <c r="AF21" s="22"/>
      <c r="AG21" s="22"/>
      <c r="AH21" s="22"/>
      <c r="AI21" s="28"/>
      <c r="AJ21" s="27"/>
      <c r="AK21" s="22"/>
      <c r="AL21" s="27"/>
      <c r="AM21" s="27"/>
      <c r="AN21" s="27"/>
      <c r="AO21" s="27"/>
      <c r="AP21" s="27"/>
      <c r="AQ21" s="27"/>
      <c r="AR21" s="27" t="s">
        <v>203</v>
      </c>
      <c r="AS21" s="27"/>
      <c r="AT21" s="27"/>
      <c r="AU21" s="27"/>
      <c r="AV21" s="27"/>
      <c r="AW21" s="27"/>
      <c r="AX21" s="27"/>
      <c r="AY21" s="27"/>
      <c r="AZ21" s="156">
        <f t="shared" si="7"/>
        <v>0</v>
      </c>
      <c r="BA21" s="27"/>
      <c r="BB21" s="30" t="str">
        <f t="shared" si="2"/>
        <v/>
      </c>
      <c r="BC21" s="27"/>
      <c r="BD21" s="27"/>
      <c r="BE21" s="27"/>
    </row>
    <row r="22" spans="1:57" ht="15.75" customHeight="1">
      <c r="A22" s="47" t="str">
        <f t="shared" si="3"/>
        <v/>
      </c>
      <c r="B22" s="12"/>
      <c r="C22" s="21"/>
      <c r="D22" s="21"/>
      <c r="E22" s="21"/>
      <c r="F22" s="21"/>
      <c r="G22" s="21"/>
      <c r="H22" s="21"/>
      <c r="I22" s="21"/>
      <c r="J22" s="21"/>
      <c r="K22" s="111">
        <f t="shared" si="4"/>
        <v>0</v>
      </c>
      <c r="L22" s="111" t="str">
        <f t="shared" si="5"/>
        <v/>
      </c>
      <c r="M22" s="111">
        <f t="shared" si="8"/>
        <v>0</v>
      </c>
      <c r="N22" s="111"/>
      <c r="O22" s="111"/>
      <c r="P22" s="15"/>
      <c r="Q22" s="15"/>
      <c r="R22" s="15">
        <f t="shared" si="9"/>
        <v>0</v>
      </c>
      <c r="S22" s="15" t="str">
        <f t="shared" si="6"/>
        <v/>
      </c>
      <c r="T22" s="21"/>
      <c r="V22" s="22"/>
      <c r="W22" s="22"/>
      <c r="X22" s="22"/>
      <c r="Y22" s="22"/>
      <c r="Z22" s="22"/>
      <c r="AA22" s="22"/>
      <c r="AB22" s="22"/>
      <c r="AC22" s="22"/>
      <c r="AD22" s="22"/>
      <c r="AE22" s="22"/>
      <c r="AF22" s="22"/>
      <c r="AG22" s="22"/>
      <c r="AH22" s="22"/>
      <c r="AI22" s="28"/>
      <c r="AJ22" s="27"/>
      <c r="AK22" s="22"/>
      <c r="AL22" s="27"/>
      <c r="AM22" s="27"/>
      <c r="AN22" s="27"/>
      <c r="AO22" s="27"/>
      <c r="AP22" s="27"/>
      <c r="AQ22" s="27"/>
      <c r="AR22" s="27" t="s">
        <v>203</v>
      </c>
      <c r="AS22" s="27"/>
      <c r="AT22" s="27"/>
      <c r="AU22" s="27"/>
      <c r="AV22" s="27"/>
      <c r="AW22" s="27"/>
      <c r="AX22" s="27"/>
      <c r="AY22" s="27"/>
      <c r="AZ22" s="156">
        <f t="shared" si="7"/>
        <v>0</v>
      </c>
      <c r="BA22" s="27"/>
      <c r="BB22" s="30" t="str">
        <f t="shared" si="2"/>
        <v/>
      </c>
      <c r="BC22" s="27"/>
      <c r="BD22" s="27"/>
      <c r="BE22" s="27"/>
    </row>
    <row r="23" spans="1:57" ht="15.75" customHeight="1">
      <c r="A23" s="47" t="str">
        <f t="shared" si="3"/>
        <v/>
      </c>
      <c r="B23" s="12"/>
      <c r="C23" s="21"/>
      <c r="D23" s="21"/>
      <c r="E23" s="21"/>
      <c r="F23" s="21"/>
      <c r="G23" s="21"/>
      <c r="H23" s="21"/>
      <c r="I23" s="21"/>
      <c r="J23" s="21"/>
      <c r="K23" s="111">
        <f t="shared" si="4"/>
        <v>0</v>
      </c>
      <c r="L23" s="111" t="str">
        <f t="shared" si="5"/>
        <v/>
      </c>
      <c r="M23" s="111">
        <f t="shared" si="8"/>
        <v>0</v>
      </c>
      <c r="N23" s="111"/>
      <c r="O23" s="111"/>
      <c r="P23" s="15"/>
      <c r="Q23" s="15"/>
      <c r="R23" s="15">
        <f t="shared" si="9"/>
        <v>0</v>
      </c>
      <c r="S23" s="15" t="str">
        <f t="shared" si="6"/>
        <v/>
      </c>
      <c r="T23" s="21"/>
      <c r="V23" s="22"/>
      <c r="W23" s="22"/>
      <c r="X23" s="22"/>
      <c r="Y23" s="22"/>
      <c r="Z23" s="22"/>
      <c r="AA23" s="22"/>
      <c r="AB23" s="22"/>
      <c r="AC23" s="22"/>
      <c r="AD23" s="22"/>
      <c r="AE23" s="22"/>
      <c r="AF23" s="22"/>
      <c r="AG23" s="22"/>
      <c r="AH23" s="22"/>
      <c r="AI23" s="28"/>
      <c r="AJ23" s="27"/>
      <c r="AK23" s="22"/>
      <c r="AL23" s="27"/>
      <c r="AM23" s="27"/>
      <c r="AN23" s="27"/>
      <c r="AO23" s="27"/>
      <c r="AP23" s="27"/>
      <c r="AQ23" s="27"/>
      <c r="AR23" s="27" t="s">
        <v>203</v>
      </c>
      <c r="AS23" s="27"/>
      <c r="AT23" s="27"/>
      <c r="AU23" s="27"/>
      <c r="AV23" s="27"/>
      <c r="AW23" s="27"/>
      <c r="AX23" s="27"/>
      <c r="AY23" s="27"/>
      <c r="AZ23" s="156">
        <f t="shared" si="7"/>
        <v>0</v>
      </c>
      <c r="BA23" s="27"/>
      <c r="BB23" s="30" t="str">
        <f t="shared" si="2"/>
        <v/>
      </c>
      <c r="BC23" s="27"/>
      <c r="BD23" s="27"/>
      <c r="BE23" s="27"/>
    </row>
    <row r="24" spans="1:57" ht="15.75" customHeight="1">
      <c r="A24" s="47" t="str">
        <f t="shared" si="3"/>
        <v/>
      </c>
      <c r="B24" s="12"/>
      <c r="C24" s="21"/>
      <c r="D24" s="21"/>
      <c r="E24" s="21"/>
      <c r="F24" s="21"/>
      <c r="G24" s="21"/>
      <c r="H24" s="21"/>
      <c r="I24" s="21"/>
      <c r="J24" s="21"/>
      <c r="K24" s="111">
        <f t="shared" si="4"/>
        <v>0</v>
      </c>
      <c r="L24" s="111" t="str">
        <f t="shared" si="5"/>
        <v/>
      </c>
      <c r="M24" s="111">
        <f t="shared" si="8"/>
        <v>0</v>
      </c>
      <c r="N24" s="111"/>
      <c r="O24" s="111"/>
      <c r="P24" s="15"/>
      <c r="Q24" s="15"/>
      <c r="R24" s="15">
        <f t="shared" si="9"/>
        <v>0</v>
      </c>
      <c r="S24" s="15" t="str">
        <f t="shared" si="6"/>
        <v/>
      </c>
      <c r="T24" s="21"/>
      <c r="V24" s="22"/>
      <c r="W24" s="22"/>
      <c r="X24" s="22"/>
      <c r="Y24" s="22"/>
      <c r="Z24" s="22"/>
      <c r="AA24" s="22"/>
      <c r="AB24" s="22"/>
      <c r="AC24" s="22"/>
      <c r="AD24" s="22"/>
      <c r="AE24" s="22"/>
      <c r="AF24" s="22"/>
      <c r="AG24" s="22"/>
      <c r="AH24" s="22"/>
      <c r="AI24" s="28"/>
      <c r="AJ24" s="27"/>
      <c r="AK24" s="22"/>
      <c r="AL24" s="27"/>
      <c r="AM24" s="27"/>
      <c r="AN24" s="27"/>
      <c r="AO24" s="27"/>
      <c r="AP24" s="27"/>
      <c r="AQ24" s="27"/>
      <c r="AR24" s="27" t="s">
        <v>203</v>
      </c>
      <c r="AS24" s="27"/>
      <c r="AT24" s="27"/>
      <c r="AU24" s="27"/>
      <c r="AV24" s="27"/>
      <c r="AW24" s="27"/>
      <c r="AX24" s="27"/>
      <c r="AY24" s="27"/>
      <c r="AZ24" s="156">
        <f t="shared" si="7"/>
        <v>0</v>
      </c>
      <c r="BA24" s="27"/>
      <c r="BB24" s="30" t="str">
        <f t="shared" si="2"/>
        <v/>
      </c>
      <c r="BC24" s="27"/>
      <c r="BD24" s="27"/>
      <c r="BE24" s="27"/>
    </row>
    <row r="25" spans="1:57" ht="15.75" customHeight="1">
      <c r="A25" s="47" t="str">
        <f t="shared" si="3"/>
        <v/>
      </c>
      <c r="B25" s="12"/>
      <c r="C25" s="21"/>
      <c r="D25" s="21"/>
      <c r="E25" s="21"/>
      <c r="F25" s="21"/>
      <c r="G25" s="21"/>
      <c r="H25" s="21"/>
      <c r="I25" s="21"/>
      <c r="J25" s="21"/>
      <c r="K25" s="111">
        <f t="shared" si="4"/>
        <v>0</v>
      </c>
      <c r="L25" s="111" t="str">
        <f t="shared" si="5"/>
        <v/>
      </c>
      <c r="M25" s="111">
        <f t="shared" si="8"/>
        <v>0</v>
      </c>
      <c r="N25" s="111"/>
      <c r="O25" s="111"/>
      <c r="P25" s="15"/>
      <c r="Q25" s="15"/>
      <c r="R25" s="15">
        <f t="shared" si="9"/>
        <v>0</v>
      </c>
      <c r="S25" s="15" t="str">
        <f t="shared" si="6"/>
        <v/>
      </c>
      <c r="T25" s="21"/>
      <c r="V25" s="22"/>
      <c r="W25" s="22"/>
      <c r="X25" s="22"/>
      <c r="Y25" s="22"/>
      <c r="Z25" s="22"/>
      <c r="AA25" s="22"/>
      <c r="AB25" s="22"/>
      <c r="AC25" s="22"/>
      <c r="AD25" s="22"/>
      <c r="AE25" s="22"/>
      <c r="AF25" s="22"/>
      <c r="AG25" s="22"/>
      <c r="AH25" s="22"/>
      <c r="AI25" s="28"/>
      <c r="AJ25" s="27"/>
      <c r="AK25" s="22"/>
      <c r="AL25" s="27"/>
      <c r="AM25" s="27"/>
      <c r="AN25" s="27"/>
      <c r="AO25" s="27"/>
      <c r="AP25" s="27"/>
      <c r="AQ25" s="27"/>
      <c r="AR25" s="27" t="s">
        <v>203</v>
      </c>
      <c r="AS25" s="27"/>
      <c r="AT25" s="27"/>
      <c r="AU25" s="27"/>
      <c r="AV25" s="27"/>
      <c r="AW25" s="27"/>
      <c r="AX25" s="27"/>
      <c r="AY25" s="27"/>
      <c r="AZ25" s="156">
        <f t="shared" si="7"/>
        <v>0</v>
      </c>
      <c r="BA25" s="27"/>
      <c r="BB25" s="30" t="str">
        <f t="shared" si="2"/>
        <v/>
      </c>
      <c r="BC25" s="27"/>
      <c r="BD25" s="27"/>
      <c r="BE25" s="27"/>
    </row>
    <row r="26" spans="1:57" ht="15.75" customHeight="1">
      <c r="A26" s="47" t="str">
        <f t="shared" si="3"/>
        <v/>
      </c>
      <c r="B26" s="12"/>
      <c r="C26" s="21"/>
      <c r="D26" s="21"/>
      <c r="E26" s="21"/>
      <c r="F26" s="21"/>
      <c r="G26" s="21"/>
      <c r="H26" s="21"/>
      <c r="I26" s="21"/>
      <c r="J26" s="21"/>
      <c r="K26" s="111">
        <f t="shared" si="4"/>
        <v>0</v>
      </c>
      <c r="L26" s="111" t="str">
        <f t="shared" si="5"/>
        <v/>
      </c>
      <c r="M26" s="111">
        <f t="shared" si="8"/>
        <v>0</v>
      </c>
      <c r="N26" s="111"/>
      <c r="O26" s="111"/>
      <c r="P26" s="15"/>
      <c r="Q26" s="15"/>
      <c r="R26" s="15">
        <f t="shared" si="9"/>
        <v>0</v>
      </c>
      <c r="S26" s="15" t="str">
        <f t="shared" si="6"/>
        <v/>
      </c>
      <c r="T26" s="21"/>
      <c r="V26" s="22"/>
      <c r="W26" s="22"/>
      <c r="X26" s="22"/>
      <c r="Y26" s="22"/>
      <c r="Z26" s="22"/>
      <c r="AA26" s="22"/>
      <c r="AB26" s="22"/>
      <c r="AC26" s="22"/>
      <c r="AD26" s="22"/>
      <c r="AE26" s="22"/>
      <c r="AF26" s="22"/>
      <c r="AG26" s="22"/>
      <c r="AH26" s="22"/>
      <c r="AI26" s="28"/>
      <c r="AJ26" s="27"/>
      <c r="AK26" s="22"/>
      <c r="AL26" s="27"/>
      <c r="AM26" s="27"/>
      <c r="AN26" s="27"/>
      <c r="AO26" s="27"/>
      <c r="AP26" s="27"/>
      <c r="AQ26" s="27"/>
      <c r="AR26" s="27" t="s">
        <v>203</v>
      </c>
      <c r="AS26" s="27"/>
      <c r="AT26" s="27"/>
      <c r="AU26" s="27"/>
      <c r="AV26" s="27"/>
      <c r="AW26" s="27"/>
      <c r="AX26" s="27"/>
      <c r="AY26" s="27"/>
      <c r="AZ26" s="156">
        <f t="shared" si="7"/>
        <v>0</v>
      </c>
      <c r="BA26" s="27"/>
      <c r="BB26" s="30" t="str">
        <f t="shared" si="2"/>
        <v/>
      </c>
      <c r="BC26" s="27"/>
      <c r="BD26" s="27"/>
      <c r="BE26" s="27"/>
    </row>
    <row r="27" spans="1:57" ht="15.75" customHeight="1">
      <c r="A27" s="47" t="str">
        <f t="shared" si="3"/>
        <v/>
      </c>
      <c r="B27" s="12"/>
      <c r="C27" s="21"/>
      <c r="D27" s="21"/>
      <c r="E27" s="21"/>
      <c r="F27" s="21"/>
      <c r="G27" s="21"/>
      <c r="H27" s="21"/>
      <c r="I27" s="21"/>
      <c r="J27" s="21"/>
      <c r="K27" s="111">
        <f t="shared" si="4"/>
        <v>0</v>
      </c>
      <c r="L27" s="111" t="str">
        <f t="shared" si="5"/>
        <v/>
      </c>
      <c r="M27" s="111">
        <f t="shared" si="8"/>
        <v>0</v>
      </c>
      <c r="N27" s="111"/>
      <c r="O27" s="111"/>
      <c r="P27" s="15"/>
      <c r="Q27" s="15"/>
      <c r="R27" s="15">
        <f t="shared" si="9"/>
        <v>0</v>
      </c>
      <c r="S27" s="15" t="str">
        <f t="shared" ref="S27:S28" si="15">IF(M27=0,"",(R27-M27)/M27*100)</f>
        <v/>
      </c>
      <c r="T27" s="21"/>
      <c r="V27" s="22"/>
      <c r="W27" s="22"/>
      <c r="X27" s="22"/>
      <c r="Y27" s="22"/>
      <c r="Z27" s="22"/>
      <c r="AA27" s="22"/>
      <c r="AB27" s="22"/>
      <c r="AC27" s="22"/>
      <c r="AD27" s="22"/>
      <c r="AE27" s="22"/>
      <c r="AF27" s="22"/>
      <c r="AG27" s="22"/>
      <c r="AH27" s="22"/>
      <c r="AI27" s="28"/>
      <c r="AJ27" s="27"/>
      <c r="AK27" s="22"/>
      <c r="AL27" s="27"/>
      <c r="AM27" s="27"/>
      <c r="AN27" s="27"/>
      <c r="AO27" s="27"/>
      <c r="AP27" s="27"/>
      <c r="AQ27" s="27"/>
      <c r="AR27" s="27" t="s">
        <v>203</v>
      </c>
      <c r="AS27" s="27"/>
      <c r="AT27" s="27"/>
      <c r="AU27" s="27"/>
      <c r="AV27" s="27"/>
      <c r="AW27" s="27"/>
      <c r="AX27" s="27"/>
      <c r="AY27" s="27"/>
      <c r="AZ27" s="156">
        <f t="shared" si="7"/>
        <v>0</v>
      </c>
      <c r="BA27" s="27"/>
      <c r="BB27" s="30" t="str">
        <f t="shared" si="2"/>
        <v/>
      </c>
      <c r="BC27" s="27"/>
      <c r="BD27" s="27"/>
      <c r="BE27" s="27"/>
    </row>
    <row r="28" spans="1:57" ht="15.75" customHeight="1">
      <c r="A28" s="47" t="str">
        <f t="shared" si="3"/>
        <v/>
      </c>
      <c r="B28" s="12"/>
      <c r="C28" s="21"/>
      <c r="D28" s="21"/>
      <c r="E28" s="21"/>
      <c r="F28" s="21"/>
      <c r="G28" s="21"/>
      <c r="H28" s="21"/>
      <c r="I28" s="21"/>
      <c r="J28" s="21"/>
      <c r="K28" s="111">
        <f t="shared" si="4"/>
        <v>0</v>
      </c>
      <c r="L28" s="111" t="str">
        <f t="shared" si="5"/>
        <v/>
      </c>
      <c r="M28" s="111">
        <f t="shared" si="8"/>
        <v>0</v>
      </c>
      <c r="N28" s="111"/>
      <c r="O28" s="111"/>
      <c r="P28" s="15"/>
      <c r="Q28" s="15"/>
      <c r="R28" s="15">
        <f t="shared" si="9"/>
        <v>0</v>
      </c>
      <c r="S28" s="15" t="str">
        <f t="shared" si="15"/>
        <v/>
      </c>
      <c r="T28" s="21"/>
      <c r="V28" s="22"/>
      <c r="W28" s="22"/>
      <c r="X28" s="22"/>
      <c r="Y28" s="22"/>
      <c r="Z28" s="22"/>
      <c r="AA28" s="22"/>
      <c r="AB28" s="22"/>
      <c r="AC28" s="22"/>
      <c r="AD28" s="22"/>
      <c r="AE28" s="22"/>
      <c r="AF28" s="22"/>
      <c r="AG28" s="22"/>
      <c r="AH28" s="22"/>
      <c r="AI28" s="28"/>
      <c r="AJ28" s="27"/>
      <c r="AK28" s="22"/>
      <c r="AL28" s="27"/>
      <c r="AM28" s="27"/>
      <c r="AN28" s="27"/>
      <c r="AO28" s="27"/>
      <c r="AP28" s="27"/>
      <c r="AQ28" s="27"/>
      <c r="AR28" s="27" t="s">
        <v>203</v>
      </c>
      <c r="AS28" s="27"/>
      <c r="AT28" s="27"/>
      <c r="AU28" s="27"/>
      <c r="AV28" s="27"/>
      <c r="AW28" s="27"/>
      <c r="AX28" s="27"/>
      <c r="AY28" s="27"/>
      <c r="AZ28" s="156">
        <f t="shared" si="7"/>
        <v>0</v>
      </c>
      <c r="BA28" s="27"/>
      <c r="BB28" s="30" t="str">
        <f t="shared" si="2"/>
        <v/>
      </c>
      <c r="BC28" s="27"/>
      <c r="BD28" s="27"/>
      <c r="BE28" s="27"/>
    </row>
    <row r="29" spans="1:57" ht="15.75" customHeight="1">
      <c r="A29" s="47" t="str">
        <f t="shared" si="3"/>
        <v/>
      </c>
      <c r="B29" s="12"/>
      <c r="C29" s="21"/>
      <c r="D29" s="21"/>
      <c r="E29" s="21"/>
      <c r="F29" s="21"/>
      <c r="G29" s="21"/>
      <c r="H29" s="21"/>
      <c r="I29" s="21"/>
      <c r="J29" s="21"/>
      <c r="K29" s="111">
        <f t="shared" si="4"/>
        <v>0</v>
      </c>
      <c r="L29" s="111" t="str">
        <f t="shared" si="5"/>
        <v/>
      </c>
      <c r="M29" s="111">
        <f t="shared" si="8"/>
        <v>0</v>
      </c>
      <c r="N29" s="111"/>
      <c r="O29" s="111"/>
      <c r="P29" s="15"/>
      <c r="Q29" s="15"/>
      <c r="R29" s="15">
        <f t="shared" si="9"/>
        <v>0</v>
      </c>
      <c r="S29" s="15" t="str">
        <f t="shared" si="6"/>
        <v/>
      </c>
      <c r="T29" s="21"/>
      <c r="V29" s="22"/>
      <c r="W29" s="22"/>
      <c r="X29" s="22"/>
      <c r="Y29" s="22"/>
      <c r="Z29" s="22"/>
      <c r="AA29" s="22"/>
      <c r="AB29" s="22"/>
      <c r="AC29" s="22"/>
      <c r="AD29" s="22"/>
      <c r="AE29" s="22"/>
      <c r="AF29" s="22"/>
      <c r="AG29" s="22"/>
      <c r="AH29" s="22"/>
      <c r="AI29" s="28"/>
      <c r="AJ29" s="27"/>
      <c r="AK29" s="22"/>
      <c r="AL29" s="27"/>
      <c r="AM29" s="27"/>
      <c r="AN29" s="27"/>
      <c r="AO29" s="27"/>
      <c r="AP29" s="27"/>
      <c r="AQ29" s="27"/>
      <c r="AR29" s="27" t="s">
        <v>203</v>
      </c>
      <c r="AS29" s="27"/>
      <c r="AT29" s="27"/>
      <c r="AU29" s="27"/>
      <c r="AV29" s="27"/>
      <c r="AW29" s="27"/>
      <c r="AX29" s="27"/>
      <c r="AY29" s="27"/>
      <c r="AZ29" s="156">
        <f t="shared" si="7"/>
        <v>0</v>
      </c>
      <c r="BA29" s="27"/>
      <c r="BB29" s="30" t="str">
        <f t="shared" si="2"/>
        <v/>
      </c>
      <c r="BC29" s="27"/>
      <c r="BD29" s="27"/>
      <c r="BE29" s="27"/>
    </row>
    <row r="30" spans="1:57" ht="15.75" customHeight="1">
      <c r="A30" s="47" t="str">
        <f t="shared" si="3"/>
        <v/>
      </c>
      <c r="B30" s="12"/>
      <c r="C30" s="21"/>
      <c r="D30" s="21"/>
      <c r="E30" s="21"/>
      <c r="F30" s="21"/>
      <c r="G30" s="21"/>
      <c r="H30" s="21"/>
      <c r="I30" s="21"/>
      <c r="J30" s="21"/>
      <c r="K30" s="111">
        <f t="shared" si="4"/>
        <v>0</v>
      </c>
      <c r="L30" s="111" t="str">
        <f t="shared" si="5"/>
        <v/>
      </c>
      <c r="M30" s="111">
        <f t="shared" si="8"/>
        <v>0</v>
      </c>
      <c r="N30" s="111"/>
      <c r="O30" s="111"/>
      <c r="P30" s="15"/>
      <c r="Q30" s="15"/>
      <c r="R30" s="15">
        <f t="shared" si="9"/>
        <v>0</v>
      </c>
      <c r="S30" s="15" t="str">
        <f t="shared" si="6"/>
        <v/>
      </c>
      <c r="T30" s="21"/>
      <c r="V30" s="22"/>
      <c r="W30" s="22"/>
      <c r="X30" s="22"/>
      <c r="Y30" s="22"/>
      <c r="Z30" s="22"/>
      <c r="AA30" s="22"/>
      <c r="AB30" s="22"/>
      <c r="AC30" s="22"/>
      <c r="AD30" s="22"/>
      <c r="AE30" s="22"/>
      <c r="AF30" s="22"/>
      <c r="AG30" s="22"/>
      <c r="AH30" s="22"/>
      <c r="AI30" s="28"/>
      <c r="AJ30" s="27"/>
      <c r="AK30" s="22"/>
      <c r="AL30" s="27"/>
      <c r="AM30" s="27"/>
      <c r="AN30" s="27"/>
      <c r="AO30" s="27"/>
      <c r="AP30" s="27"/>
      <c r="AQ30" s="27"/>
      <c r="AR30" s="27" t="s">
        <v>203</v>
      </c>
      <c r="AS30" s="27"/>
      <c r="AT30" s="27"/>
      <c r="AU30" s="27"/>
      <c r="AV30" s="27"/>
      <c r="AW30" s="27"/>
      <c r="AX30" s="27"/>
      <c r="AY30" s="27"/>
      <c r="AZ30" s="156">
        <f t="shared" si="7"/>
        <v>0</v>
      </c>
      <c r="BA30" s="27"/>
      <c r="BB30" s="30" t="str">
        <f t="shared" si="2"/>
        <v/>
      </c>
      <c r="BC30" s="27"/>
      <c r="BD30" s="27"/>
      <c r="BE30" s="27"/>
    </row>
    <row r="31" spans="1:57" ht="15.75" customHeight="1">
      <c r="A31" s="526" t="s">
        <v>720</v>
      </c>
      <c r="B31" s="527"/>
      <c r="C31" s="21"/>
      <c r="D31" s="21"/>
      <c r="E31" s="111">
        <f t="shared" ref="E31:K31" si="16">SUM(E8:E30)</f>
        <v>0</v>
      </c>
      <c r="F31" s="111"/>
      <c r="G31" s="111">
        <f t="shared" si="16"/>
        <v>0</v>
      </c>
      <c r="H31" s="111">
        <f t="shared" si="16"/>
        <v>0</v>
      </c>
      <c r="I31" s="111"/>
      <c r="J31" s="111">
        <f t="shared" si="16"/>
        <v>0</v>
      </c>
      <c r="K31" s="111">
        <f t="shared" si="16"/>
        <v>0</v>
      </c>
      <c r="L31" s="15"/>
      <c r="M31" s="111">
        <f>SUM(M8:M30)</f>
        <v>0</v>
      </c>
      <c r="N31" s="111"/>
      <c r="O31" s="111"/>
      <c r="P31" s="111">
        <f>SUM(P8:P30)</f>
        <v>0</v>
      </c>
      <c r="Q31" s="15"/>
      <c r="R31" s="111">
        <f>SUM(R8:R30)</f>
        <v>0</v>
      </c>
      <c r="S31" s="15" t="str">
        <f t="shared" si="6"/>
        <v/>
      </c>
      <c r="T31" s="21"/>
      <c r="V31" s="22"/>
      <c r="W31" s="22"/>
      <c r="X31" s="22"/>
      <c r="Y31" s="22"/>
      <c r="Z31" s="22"/>
      <c r="AA31" s="22"/>
      <c r="AB31" s="22"/>
      <c r="AC31" s="22"/>
      <c r="AD31" s="22"/>
      <c r="AE31" s="22"/>
      <c r="AF31" s="22"/>
      <c r="AG31" s="22"/>
      <c r="AH31" s="22"/>
      <c r="AI31" s="28"/>
      <c r="AJ31" s="27"/>
      <c r="AK31" s="22"/>
      <c r="AL31" s="27"/>
      <c r="AM31" s="27"/>
      <c r="AN31" s="27"/>
      <c r="AO31" s="27"/>
      <c r="AP31" s="27"/>
      <c r="AQ31" s="27"/>
      <c r="AR31" s="27" t="s">
        <v>203</v>
      </c>
      <c r="AS31" s="27"/>
      <c r="AT31" s="27"/>
      <c r="AU31" s="27"/>
      <c r="AV31" s="27"/>
      <c r="AW31" s="27"/>
      <c r="AX31" s="27"/>
      <c r="AY31" s="27"/>
      <c r="AZ31" s="156">
        <f t="shared" si="7"/>
        <v>0</v>
      </c>
      <c r="BA31" s="27"/>
      <c r="BB31" s="30" t="str">
        <f t="shared" si="2"/>
        <v/>
      </c>
      <c r="BC31" s="27"/>
      <c r="BD31" s="27"/>
      <c r="BE31" s="27"/>
    </row>
    <row r="32" spans="1:57" ht="15.75" customHeight="1">
      <c r="A32" s="3" t="str">
        <f>基本信息输入表!$K$6&amp;"填表人："&amp;基本信息输入表!$M$28</f>
        <v>被评估单位填表人：徐刚、杨灵芝</v>
      </c>
      <c r="L32" s="3"/>
      <c r="R32" s="3" t="str">
        <f>"评估人员："&amp;基本信息输入表!$Q$28</f>
        <v>评估人员：雍国锋、路育</v>
      </c>
      <c r="V32" s="201"/>
      <c r="W32" s="201"/>
      <c r="X32" s="201"/>
      <c r="Y32" s="201"/>
      <c r="Z32" s="201"/>
      <c r="AA32" s="201"/>
      <c r="AB32" s="201"/>
      <c r="AC32" s="201"/>
      <c r="AD32" s="201"/>
      <c r="AE32" s="201"/>
      <c r="AF32" s="201"/>
      <c r="AG32" s="201"/>
      <c r="AH32" s="202"/>
      <c r="AI32" s="203"/>
      <c r="AJ32" s="204"/>
      <c r="AK32" s="201"/>
      <c r="AL32" s="204"/>
      <c r="AM32" s="202"/>
      <c r="AN32" s="202"/>
      <c r="AO32" s="204"/>
      <c r="AP32" s="204"/>
      <c r="AQ32" s="204"/>
      <c r="AR32" s="204" t="s">
        <v>203</v>
      </c>
      <c r="AS32" s="204"/>
      <c r="AT32" s="204"/>
      <c r="AU32" s="204"/>
      <c r="AV32" s="204"/>
      <c r="AW32" s="204"/>
      <c r="AX32" s="204"/>
      <c r="AY32" s="204"/>
      <c r="AZ32" s="205">
        <f t="shared" si="7"/>
        <v>0</v>
      </c>
      <c r="BA32" s="204"/>
      <c r="BB32" s="206" t="str">
        <f t="shared" si="2"/>
        <v/>
      </c>
      <c r="BC32" s="204"/>
      <c r="BD32" s="204"/>
      <c r="BE32" s="204"/>
    </row>
    <row r="33" spans="1:21" ht="15.75" customHeight="1">
      <c r="A33" s="3" t="str">
        <f>"填表日期："&amp;YEAR(基本信息输入表!$O$28)&amp;"年"&amp;MONTH(基本信息输入表!$O$28)&amp;"月"&amp;DAY(基本信息输入表!$O$28)&amp;"日"</f>
        <v>填表日期：2023年2月1日</v>
      </c>
      <c r="L33" s="3"/>
    </row>
    <row r="34" spans="1:21" ht="15.75" customHeight="1">
      <c r="U34" s="23" t="s">
        <v>461</v>
      </c>
    </row>
  </sheetData>
  <mergeCells count="41">
    <mergeCell ref="BA6:BA7"/>
    <mergeCell ref="BB6:BB7"/>
    <mergeCell ref="BC6:BC7"/>
    <mergeCell ref="BD6:BD7"/>
    <mergeCell ref="BE6:BE7"/>
    <mergeCell ref="AC6:AC7"/>
    <mergeCell ref="AO6:AO7"/>
    <mergeCell ref="AP6:AP7"/>
    <mergeCell ref="AQ6:AQ7"/>
    <mergeCell ref="AZ6:AZ7"/>
    <mergeCell ref="X6:X7"/>
    <mergeCell ref="Y6:Y7"/>
    <mergeCell ref="Z6:Z7"/>
    <mergeCell ref="AA6:AA7"/>
    <mergeCell ref="AB6:AB7"/>
    <mergeCell ref="A31:B31"/>
    <mergeCell ref="A6:A7"/>
    <mergeCell ref="B6:B7"/>
    <mergeCell ref="C6:C7"/>
    <mergeCell ref="D6:D7"/>
    <mergeCell ref="BB5:BE5"/>
    <mergeCell ref="E6:G6"/>
    <mergeCell ref="H6:J6"/>
    <mergeCell ref="K6:M6"/>
    <mergeCell ref="P6:R6"/>
    <mergeCell ref="AD6:AJ6"/>
    <mergeCell ref="AK6:AL6"/>
    <mergeCell ref="AM6:AN6"/>
    <mergeCell ref="AR6:AS6"/>
    <mergeCell ref="AT6:AY6"/>
    <mergeCell ref="N6:N7"/>
    <mergeCell ref="O6:O7"/>
    <mergeCell ref="S6:S7"/>
    <mergeCell ref="T6:T7"/>
    <mergeCell ref="V6:V7"/>
    <mergeCell ref="W6:W7"/>
    <mergeCell ref="A2:T2"/>
    <mergeCell ref="A3:T3"/>
    <mergeCell ref="V5:AC5"/>
    <mergeCell ref="AD5:AP5"/>
    <mergeCell ref="AQ5:BA5"/>
  </mergeCells>
  <phoneticPr fontId="13" type="noConversion"/>
  <dataValidations count="1">
    <dataValidation type="list" allowBlank="1" showInputMessage="1" showErrorMessage="1" sqref="V8:AA32 AD8:AG32" xr:uid="{00000000-0002-0000-1A00-000004000000}">
      <formula1>$A$108:$A$109</formula1>
    </dataValidation>
  </dataValidations>
  <hyperlinks>
    <hyperlink ref="A1" location="索引目录!A1" display="返回索引目录" xr:uid="{00000000-0004-0000-1A00-000000000000}"/>
  </hyperlinks>
  <printOptions horizontalCentered="1"/>
  <pageMargins left="0.98402777777777795" right="0.98402777777777795" top="0.98402777777777795" bottom="0.98402777777777795" header="0.31388888888888899" footer="0.35416666666666702"/>
  <pageSetup paperSize="9" scale="8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A00-000000000000}">
          <x14:formula1>
            <xm:f>基本信息输入表!$A$154:$A$160</xm:f>
          </x14:formula1>
          <xm:sqref>AT8:AT32</xm:sqref>
        </x14:dataValidation>
        <x14:dataValidation type="list" allowBlank="1" showInputMessage="1" showErrorMessage="1" xr:uid="{00000000-0002-0000-1A00-000001000000}">
          <x14:formula1>
            <xm:f>基本信息输入表!$A$149:$A$153</xm:f>
          </x14:formula1>
          <xm:sqref>AR8:AR32</xm:sqref>
        </x14:dataValidation>
        <x14:dataValidation type="list" allowBlank="1" showInputMessage="1" showErrorMessage="1" xr:uid="{00000000-0002-0000-1A00-000002000000}">
          <x14:formula1>
            <xm:f>基本信息输入表!$A$109:$A$110</xm:f>
          </x14:formula1>
          <xm:sqref>AH8:AH31</xm:sqref>
        </x14:dataValidation>
        <x14:dataValidation type="list" allowBlank="1" showInputMessage="1" showErrorMessage="1" xr:uid="{00000000-0002-0000-1A00-000003000000}">
          <x14:formula1>
            <xm:f>基本信息输入表!$A$121:$A$123</xm:f>
          </x14:formula1>
          <xm:sqref>AK8:AK32</xm:sqref>
        </x14:dataValidation>
        <x14:dataValidation type="list" allowBlank="1" showInputMessage="1" showErrorMessage="1" xr:uid="{00000000-0002-0000-1A00-000005000000}">
          <x14:formula1>
            <xm:f>基本信息输入表!$A$124:$A$127</xm:f>
          </x14:formula1>
          <xm:sqref>AM8:AM31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T31"/>
  <sheetViews>
    <sheetView showGridLines="0" workbookViewId="0">
      <selection activeCell="O17" sqref="O17"/>
    </sheetView>
  </sheetViews>
  <sheetFormatPr defaultColWidth="9" defaultRowHeight="15.75" customHeight="1" outlineLevelCol="2"/>
  <cols>
    <col min="1" max="1" width="5.75" style="3" customWidth="1"/>
    <col min="2" max="2" width="13.58203125" style="3" customWidth="1"/>
    <col min="3" max="3" width="11" style="3" customWidth="1"/>
    <col min="4" max="4" width="5.08203125" style="3" customWidth="1"/>
    <col min="5" max="10" width="10.58203125" style="3" hidden="1" customWidth="1" outlineLevel="1"/>
    <col min="11" max="11" width="10.58203125" style="3" customWidth="1" collapsed="1"/>
    <col min="12" max="12" width="10.58203125" style="3" customWidth="1"/>
    <col min="13" max="13" width="12.25" style="3" customWidth="1"/>
    <col min="14" max="15" width="10.58203125" style="3" customWidth="1"/>
    <col min="16" max="16" width="12.25" style="3" customWidth="1"/>
    <col min="17" max="17" width="7" style="3" customWidth="1"/>
    <col min="18" max="18" width="8.08203125" style="3" customWidth="1"/>
    <col min="19" max="19" width="9" style="3"/>
    <col min="20" max="25" width="5.58203125" style="4" customWidth="1" outlineLevel="1"/>
    <col min="26" max="26" width="14.75" style="4" customWidth="1" outlineLevel="1"/>
    <col min="27" max="27" width="13.58203125" style="4" customWidth="1"/>
    <col min="28" max="30" width="5.58203125" style="4" customWidth="1" outlineLevel="1"/>
    <col min="31" max="32" width="7.25" style="4" customWidth="1" outlineLevel="1"/>
    <col min="33" max="33" width="5.58203125" style="4" customWidth="1" outlineLevel="1"/>
    <col min="34" max="37" width="8.58203125" style="4" customWidth="1" outlineLevel="1"/>
    <col min="38" max="38" width="14.58203125" style="4" customWidth="1" outlineLevel="1"/>
    <col min="39" max="39" width="13.58203125" style="4" customWidth="1"/>
    <col min="40" max="40" width="8.58203125" style="4" customWidth="1" outlineLevel="2"/>
    <col min="41" max="41" width="8.58203125" style="4" customWidth="1" outlineLevel="1"/>
    <col min="42" max="42" width="13.75" style="4" customWidth="1"/>
    <col min="43" max="45" width="13.58203125" style="4" customWidth="1" outlineLevel="1"/>
    <col min="46" max="46" width="13.58203125" style="4" customWidth="1"/>
    <col min="47" max="16384" width="9" style="3"/>
  </cols>
  <sheetData>
    <row r="1" spans="1:46" ht="15.75" customHeight="1">
      <c r="A1" s="5" t="s">
        <v>430</v>
      </c>
    </row>
    <row r="2" spans="1:46" s="1" customFormat="1" ht="30" customHeight="1">
      <c r="A2" s="519" t="s">
        <v>789</v>
      </c>
      <c r="B2" s="579"/>
      <c r="C2" s="579"/>
      <c r="D2" s="579"/>
      <c r="E2" s="579"/>
      <c r="F2" s="579"/>
      <c r="G2" s="579"/>
      <c r="H2" s="579"/>
      <c r="I2" s="579"/>
      <c r="J2" s="579"/>
      <c r="K2" s="579"/>
      <c r="L2" s="579"/>
      <c r="M2" s="579"/>
      <c r="N2" s="579"/>
      <c r="O2" s="579"/>
      <c r="P2" s="579"/>
      <c r="Q2" s="579"/>
      <c r="R2" s="579"/>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1:46"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row>
    <row r="4" spans="1:46" ht="14.15" customHeight="1">
      <c r="A4" s="2"/>
      <c r="B4" s="2"/>
      <c r="C4" s="2"/>
      <c r="D4" s="2"/>
      <c r="E4" s="2"/>
      <c r="F4" s="2"/>
      <c r="G4" s="2"/>
      <c r="H4" s="2"/>
      <c r="I4" s="2"/>
      <c r="J4" s="2"/>
      <c r="K4" s="2"/>
      <c r="L4" s="2"/>
      <c r="M4" s="2"/>
      <c r="N4" s="2"/>
      <c r="O4" s="2"/>
      <c r="P4" s="2"/>
      <c r="Q4" s="524" t="s">
        <v>790</v>
      </c>
      <c r="R4" s="524"/>
    </row>
    <row r="5" spans="1:46" ht="15.75" customHeight="1">
      <c r="A5" s="3" t="str">
        <f>基本信息输入表!K6&amp;"："&amp;基本信息输入表!M6</f>
        <v>被评估单位：贵州华能焦化制气股份有限公司</v>
      </c>
      <c r="R5" s="18" t="s">
        <v>464</v>
      </c>
      <c r="T5" s="531" t="s">
        <v>595</v>
      </c>
      <c r="U5" s="531"/>
      <c r="V5" s="531"/>
      <c r="W5" s="531"/>
      <c r="X5" s="531"/>
      <c r="Y5" s="531"/>
      <c r="Z5" s="531"/>
      <c r="AA5" s="531"/>
      <c r="AB5" s="532" t="s">
        <v>596</v>
      </c>
      <c r="AC5" s="533"/>
      <c r="AD5" s="533"/>
      <c r="AE5" s="533"/>
      <c r="AF5" s="533"/>
      <c r="AG5" s="533"/>
      <c r="AH5" s="533"/>
      <c r="AI5" s="533"/>
      <c r="AJ5" s="533"/>
      <c r="AK5" s="533"/>
      <c r="AL5" s="533"/>
      <c r="AM5" s="534"/>
      <c r="AN5" s="535" t="s">
        <v>597</v>
      </c>
      <c r="AO5" s="536"/>
      <c r="AP5" s="537"/>
      <c r="AQ5" s="538" t="s">
        <v>598</v>
      </c>
      <c r="AR5" s="538"/>
      <c r="AS5" s="538"/>
      <c r="AT5" s="538"/>
    </row>
    <row r="6" spans="1:46" s="2" customFormat="1" ht="15.75" customHeight="1">
      <c r="A6" s="562" t="s">
        <v>465</v>
      </c>
      <c r="B6" s="562" t="s">
        <v>768</v>
      </c>
      <c r="C6" s="562" t="s">
        <v>791</v>
      </c>
      <c r="D6" s="580" t="s">
        <v>769</v>
      </c>
      <c r="E6" s="565" t="s">
        <v>707</v>
      </c>
      <c r="F6" s="565"/>
      <c r="G6" s="565"/>
      <c r="H6" s="565" t="s">
        <v>693</v>
      </c>
      <c r="I6" s="565"/>
      <c r="J6" s="565"/>
      <c r="K6" s="562" t="s">
        <v>437</v>
      </c>
      <c r="L6" s="562"/>
      <c r="M6" s="562"/>
      <c r="N6" s="562" t="s">
        <v>438</v>
      </c>
      <c r="O6" s="562"/>
      <c r="P6" s="562"/>
      <c r="Q6" s="562" t="s">
        <v>440</v>
      </c>
      <c r="R6" s="562" t="s">
        <v>585</v>
      </c>
      <c r="T6" s="531" t="s">
        <v>599</v>
      </c>
      <c r="U6" s="531" t="s">
        <v>651</v>
      </c>
      <c r="V6" s="531" t="s">
        <v>694</v>
      </c>
      <c r="W6" s="531" t="s">
        <v>652</v>
      </c>
      <c r="X6" s="553" t="s">
        <v>710</v>
      </c>
      <c r="Y6" s="542" t="s">
        <v>601</v>
      </c>
      <c r="Z6" s="531" t="s">
        <v>602</v>
      </c>
      <c r="AA6" s="531"/>
      <c r="AB6" s="532" t="s">
        <v>603</v>
      </c>
      <c r="AC6" s="533"/>
      <c r="AD6" s="533"/>
      <c r="AE6" s="533"/>
      <c r="AF6" s="533"/>
      <c r="AG6" s="534"/>
      <c r="AH6" s="538" t="s">
        <v>604</v>
      </c>
      <c r="AI6" s="538"/>
      <c r="AJ6" s="538" t="s">
        <v>653</v>
      </c>
      <c r="AK6" s="538"/>
      <c r="AL6" s="538" t="s">
        <v>605</v>
      </c>
      <c r="AM6" s="543"/>
      <c r="AN6" s="531" t="s">
        <v>606</v>
      </c>
      <c r="AO6" s="531" t="s">
        <v>438</v>
      </c>
      <c r="AP6" s="558"/>
      <c r="AQ6" s="543" t="s">
        <v>607</v>
      </c>
      <c r="AR6" s="543" t="s">
        <v>608</v>
      </c>
      <c r="AS6" s="538" t="s">
        <v>609</v>
      </c>
      <c r="AT6" s="543"/>
    </row>
    <row r="7" spans="1:46" s="2" customFormat="1" ht="15.75" customHeight="1">
      <c r="A7" s="562"/>
      <c r="B7" s="562"/>
      <c r="C7" s="562"/>
      <c r="D7" s="580"/>
      <c r="E7" s="60" t="s">
        <v>770</v>
      </c>
      <c r="F7" s="60" t="s">
        <v>771</v>
      </c>
      <c r="G7" s="60" t="s">
        <v>772</v>
      </c>
      <c r="H7" s="60" t="s">
        <v>770</v>
      </c>
      <c r="I7" s="60" t="s">
        <v>771</v>
      </c>
      <c r="J7" s="60" t="s">
        <v>772</v>
      </c>
      <c r="K7" s="8" t="s">
        <v>770</v>
      </c>
      <c r="L7" s="8" t="s">
        <v>771</v>
      </c>
      <c r="M7" s="8" t="s">
        <v>772</v>
      </c>
      <c r="N7" s="15" t="s">
        <v>773</v>
      </c>
      <c r="O7" s="8" t="s">
        <v>774</v>
      </c>
      <c r="P7" s="8" t="s">
        <v>772</v>
      </c>
      <c r="Q7" s="562"/>
      <c r="R7" s="562"/>
      <c r="T7" s="531"/>
      <c r="U7" s="531"/>
      <c r="V7" s="531"/>
      <c r="W7" s="531"/>
      <c r="X7" s="531"/>
      <c r="Y7" s="531"/>
      <c r="Z7" s="531"/>
      <c r="AA7" s="531"/>
      <c r="AB7" s="26" t="s">
        <v>614</v>
      </c>
      <c r="AC7" s="26" t="s">
        <v>630</v>
      </c>
      <c r="AD7" s="26" t="s">
        <v>615</v>
      </c>
      <c r="AE7" s="26" t="s">
        <v>664</v>
      </c>
      <c r="AF7" s="26" t="s">
        <v>617</v>
      </c>
      <c r="AG7" s="24" t="s">
        <v>618</v>
      </c>
      <c r="AH7" s="26" t="s">
        <v>619</v>
      </c>
      <c r="AI7" s="26" t="s">
        <v>620</v>
      </c>
      <c r="AJ7" s="26" t="s">
        <v>619</v>
      </c>
      <c r="AK7" s="26" t="s">
        <v>665</v>
      </c>
      <c r="AL7" s="538"/>
      <c r="AM7" s="544"/>
      <c r="AN7" s="531"/>
      <c r="AO7" s="531"/>
      <c r="AP7" s="559"/>
      <c r="AQ7" s="544"/>
      <c r="AR7" s="544"/>
      <c r="AS7" s="538"/>
      <c r="AT7" s="544"/>
    </row>
    <row r="8" spans="1:46" ht="15.75" customHeight="1">
      <c r="A8" s="47" t="str">
        <f>IF(B8="","",ROW()-7)</f>
        <v/>
      </c>
      <c r="B8" s="12"/>
      <c r="C8" s="8"/>
      <c r="D8" s="63"/>
      <c r="E8" s="63"/>
      <c r="F8" s="63"/>
      <c r="G8" s="63"/>
      <c r="H8" s="63"/>
      <c r="I8" s="63"/>
      <c r="J8" s="63"/>
      <c r="K8" s="111">
        <f>E8+H8</f>
        <v>0</v>
      </c>
      <c r="L8" s="111" t="str">
        <f>IFERROR(M8/K8,"")</f>
        <v/>
      </c>
      <c r="M8" s="111">
        <f t="shared" ref="M8:M10" si="0">J8+G8</f>
        <v>0</v>
      </c>
      <c r="N8" s="111"/>
      <c r="O8" s="15"/>
      <c r="P8" s="15">
        <f t="shared" ref="P8:P10" si="1">N8*O8</f>
        <v>0</v>
      </c>
      <c r="Q8" s="15" t="str">
        <f>IF(M8=0,"",(P8-M8)/M8*100)</f>
        <v/>
      </c>
      <c r="R8" s="21"/>
      <c r="T8" s="22"/>
      <c r="U8" s="22"/>
      <c r="V8" s="22"/>
      <c r="W8" s="22"/>
      <c r="X8" s="22"/>
      <c r="Y8" s="22"/>
      <c r="Z8" s="22"/>
      <c r="AA8" s="22"/>
      <c r="AB8" s="22"/>
      <c r="AC8" s="22"/>
      <c r="AD8" s="22"/>
      <c r="AE8" s="22"/>
      <c r="AF8" s="27"/>
      <c r="AG8" s="27"/>
      <c r="AH8" s="22"/>
      <c r="AI8" s="27"/>
      <c r="AJ8" s="27"/>
      <c r="AK8" s="27"/>
      <c r="AL8" s="27"/>
      <c r="AM8" s="27"/>
      <c r="AN8" s="27"/>
      <c r="AO8" s="156"/>
      <c r="AP8" s="27"/>
      <c r="AQ8" s="30" t="str">
        <f t="shared" ref="AQ8:AQ28" si="2">IFERROR((AO8-M7)/(M7)*100,"")</f>
        <v/>
      </c>
      <c r="AR8" s="27"/>
      <c r="AS8" s="27"/>
      <c r="AT8" s="27"/>
    </row>
    <row r="9" spans="1:46" ht="15.75" customHeight="1">
      <c r="A9" s="47" t="str">
        <f t="shared" ref="A9:A27" si="3">IF(B9="","",ROW()-7)</f>
        <v/>
      </c>
      <c r="B9" s="12"/>
      <c r="C9" s="8"/>
      <c r="D9" s="21"/>
      <c r="E9" s="21"/>
      <c r="F9" s="21"/>
      <c r="G9" s="21"/>
      <c r="H9" s="21"/>
      <c r="I9" s="21"/>
      <c r="J9" s="21"/>
      <c r="K9" s="111">
        <f t="shared" ref="K9:K27" si="4">E9+H9</f>
        <v>0</v>
      </c>
      <c r="L9" s="111" t="str">
        <f t="shared" ref="L9:L27" si="5">IFERROR(M9/K9,"")</f>
        <v/>
      </c>
      <c r="M9" s="111">
        <f t="shared" si="0"/>
        <v>0</v>
      </c>
      <c r="N9" s="111"/>
      <c r="O9" s="15"/>
      <c r="P9" s="15">
        <f t="shared" si="1"/>
        <v>0</v>
      </c>
      <c r="Q9" s="15" t="str">
        <f t="shared" ref="Q9:Q27" si="6">IF(M9=0,"",(P9-M9)/M9*100)</f>
        <v/>
      </c>
      <c r="R9" s="21"/>
      <c r="T9" s="22"/>
      <c r="U9" s="22"/>
      <c r="V9" s="22"/>
      <c r="W9" s="22"/>
      <c r="X9" s="22"/>
      <c r="Y9" s="22"/>
      <c r="Z9" s="22"/>
      <c r="AA9" s="22"/>
      <c r="AB9" s="22"/>
      <c r="AC9" s="22"/>
      <c r="AD9" s="22"/>
      <c r="AE9" s="22"/>
      <c r="AF9" s="28"/>
      <c r="AG9" s="27"/>
      <c r="AH9" s="22"/>
      <c r="AI9" s="27"/>
      <c r="AJ9" s="27"/>
      <c r="AK9" s="27"/>
      <c r="AL9" s="27"/>
      <c r="AM9" s="27"/>
      <c r="AN9" s="27"/>
      <c r="AO9" s="156"/>
      <c r="AP9" s="27"/>
      <c r="AQ9" s="30" t="str">
        <f t="shared" si="2"/>
        <v/>
      </c>
      <c r="AR9" s="27"/>
      <c r="AS9" s="27"/>
      <c r="AT9" s="27"/>
    </row>
    <row r="10" spans="1:46" ht="15.75" customHeight="1">
      <c r="A10" s="47" t="str">
        <f t="shared" si="3"/>
        <v/>
      </c>
      <c r="B10" s="12"/>
      <c r="C10" s="8"/>
      <c r="D10" s="21"/>
      <c r="E10" s="21"/>
      <c r="F10" s="21"/>
      <c r="G10" s="21"/>
      <c r="H10" s="21"/>
      <c r="I10" s="21"/>
      <c r="J10" s="21"/>
      <c r="K10" s="111">
        <f t="shared" si="4"/>
        <v>0</v>
      </c>
      <c r="L10" s="111" t="str">
        <f t="shared" si="5"/>
        <v/>
      </c>
      <c r="M10" s="111">
        <f t="shared" si="0"/>
        <v>0</v>
      </c>
      <c r="N10" s="111"/>
      <c r="O10" s="15"/>
      <c r="P10" s="15">
        <f t="shared" si="1"/>
        <v>0</v>
      </c>
      <c r="Q10" s="15" t="str">
        <f t="shared" si="6"/>
        <v/>
      </c>
      <c r="R10" s="21"/>
      <c r="T10" s="22"/>
      <c r="U10" s="22"/>
      <c r="V10" s="22"/>
      <c r="W10" s="22"/>
      <c r="X10" s="22"/>
      <c r="Y10" s="22"/>
      <c r="Z10" s="22"/>
      <c r="AA10" s="22"/>
      <c r="AB10" s="22"/>
      <c r="AC10" s="22"/>
      <c r="AD10" s="22"/>
      <c r="AE10" s="22"/>
      <c r="AF10" s="28"/>
      <c r="AG10" s="27"/>
      <c r="AH10" s="22"/>
      <c r="AI10" s="27"/>
      <c r="AJ10" s="27"/>
      <c r="AK10" s="27"/>
      <c r="AL10" s="27"/>
      <c r="AM10" s="27"/>
      <c r="AN10" s="27"/>
      <c r="AO10" s="156"/>
      <c r="AP10" s="27"/>
      <c r="AQ10" s="30" t="str">
        <f t="shared" si="2"/>
        <v/>
      </c>
      <c r="AR10" s="27"/>
      <c r="AS10" s="27"/>
      <c r="AT10" s="27"/>
    </row>
    <row r="11" spans="1:46" ht="15.75" customHeight="1">
      <c r="A11" s="47" t="str">
        <f t="shared" si="3"/>
        <v/>
      </c>
      <c r="B11" s="12"/>
      <c r="C11" s="8"/>
      <c r="D11" s="21"/>
      <c r="E11" s="21"/>
      <c r="F11" s="21"/>
      <c r="G11" s="21"/>
      <c r="H11" s="21"/>
      <c r="I11" s="21"/>
      <c r="J11" s="21"/>
      <c r="K11" s="111">
        <f t="shared" si="4"/>
        <v>0</v>
      </c>
      <c r="L11" s="111" t="str">
        <f t="shared" si="5"/>
        <v/>
      </c>
      <c r="M11" s="111">
        <f t="shared" ref="M11:M27" si="7">J11+G11</f>
        <v>0</v>
      </c>
      <c r="N11" s="111"/>
      <c r="O11" s="15"/>
      <c r="P11" s="15">
        <f t="shared" ref="P11:P27" si="8">N11*O11</f>
        <v>0</v>
      </c>
      <c r="Q11" s="15" t="str">
        <f t="shared" si="6"/>
        <v/>
      </c>
      <c r="R11" s="21"/>
      <c r="T11" s="22"/>
      <c r="U11" s="22"/>
      <c r="V11" s="22"/>
      <c r="W11" s="22"/>
      <c r="X11" s="22"/>
      <c r="Y11" s="22"/>
      <c r="Z11" s="22"/>
      <c r="AA11" s="22"/>
      <c r="AB11" s="22"/>
      <c r="AC11" s="22"/>
      <c r="AD11" s="22"/>
      <c r="AE11" s="22"/>
      <c r="AF11" s="28"/>
      <c r="AG11" s="27"/>
      <c r="AH11" s="22"/>
      <c r="AI11" s="27"/>
      <c r="AJ11" s="27"/>
      <c r="AK11" s="27"/>
      <c r="AL11" s="27"/>
      <c r="AM11" s="27"/>
      <c r="AN11" s="27"/>
      <c r="AO11" s="156"/>
      <c r="AP11" s="27"/>
      <c r="AQ11" s="30" t="str">
        <f t="shared" si="2"/>
        <v/>
      </c>
      <c r="AR11" s="27"/>
      <c r="AS11" s="27"/>
      <c r="AT11" s="27"/>
    </row>
    <row r="12" spans="1:46" ht="15.75" customHeight="1">
      <c r="A12" s="47" t="str">
        <f t="shared" si="3"/>
        <v/>
      </c>
      <c r="B12" s="12"/>
      <c r="C12" s="8"/>
      <c r="D12" s="21"/>
      <c r="E12" s="21"/>
      <c r="F12" s="21"/>
      <c r="G12" s="21"/>
      <c r="H12" s="21"/>
      <c r="I12" s="21"/>
      <c r="J12" s="21"/>
      <c r="K12" s="111">
        <f t="shared" si="4"/>
        <v>0</v>
      </c>
      <c r="L12" s="111" t="str">
        <f t="shared" si="5"/>
        <v/>
      </c>
      <c r="M12" s="111">
        <f t="shared" si="7"/>
        <v>0</v>
      </c>
      <c r="N12" s="111"/>
      <c r="O12" s="15"/>
      <c r="P12" s="15">
        <f t="shared" si="8"/>
        <v>0</v>
      </c>
      <c r="Q12" s="15" t="str">
        <f t="shared" si="6"/>
        <v/>
      </c>
      <c r="R12" s="21"/>
      <c r="T12" s="22"/>
      <c r="U12" s="22"/>
      <c r="V12" s="22"/>
      <c r="W12" s="22"/>
      <c r="X12" s="22"/>
      <c r="Y12" s="22"/>
      <c r="Z12" s="22"/>
      <c r="AA12" s="22"/>
      <c r="AB12" s="22"/>
      <c r="AC12" s="22"/>
      <c r="AD12" s="22"/>
      <c r="AE12" s="22"/>
      <c r="AF12" s="28"/>
      <c r="AG12" s="27"/>
      <c r="AH12" s="22"/>
      <c r="AI12" s="27"/>
      <c r="AJ12" s="27"/>
      <c r="AK12" s="27"/>
      <c r="AL12" s="27"/>
      <c r="AM12" s="27"/>
      <c r="AN12" s="27"/>
      <c r="AO12" s="156"/>
      <c r="AP12" s="27"/>
      <c r="AQ12" s="30" t="str">
        <f t="shared" si="2"/>
        <v/>
      </c>
      <c r="AR12" s="27"/>
      <c r="AS12" s="27"/>
      <c r="AT12" s="27"/>
    </row>
    <row r="13" spans="1:46" ht="15.75" customHeight="1">
      <c r="A13" s="47" t="str">
        <f t="shared" si="3"/>
        <v/>
      </c>
      <c r="B13" s="12"/>
      <c r="C13" s="8"/>
      <c r="D13" s="21"/>
      <c r="E13" s="21"/>
      <c r="F13" s="21"/>
      <c r="G13" s="21"/>
      <c r="H13" s="21"/>
      <c r="I13" s="21"/>
      <c r="J13" s="21"/>
      <c r="K13" s="111">
        <f t="shared" si="4"/>
        <v>0</v>
      </c>
      <c r="L13" s="111" t="str">
        <f t="shared" si="5"/>
        <v/>
      </c>
      <c r="M13" s="111">
        <f t="shared" si="7"/>
        <v>0</v>
      </c>
      <c r="N13" s="111"/>
      <c r="O13" s="15"/>
      <c r="P13" s="15">
        <f t="shared" si="8"/>
        <v>0</v>
      </c>
      <c r="Q13" s="15" t="str">
        <f t="shared" si="6"/>
        <v/>
      </c>
      <c r="R13" s="21"/>
      <c r="T13" s="22"/>
      <c r="U13" s="22"/>
      <c r="V13" s="22"/>
      <c r="W13" s="22"/>
      <c r="X13" s="22"/>
      <c r="Y13" s="22"/>
      <c r="Z13" s="22"/>
      <c r="AA13" s="22"/>
      <c r="AB13" s="22"/>
      <c r="AC13" s="22"/>
      <c r="AD13" s="22"/>
      <c r="AE13" s="22"/>
      <c r="AF13" s="28"/>
      <c r="AG13" s="27"/>
      <c r="AH13" s="22"/>
      <c r="AI13" s="27"/>
      <c r="AJ13" s="27"/>
      <c r="AK13" s="27"/>
      <c r="AL13" s="27"/>
      <c r="AM13" s="27"/>
      <c r="AN13" s="27"/>
      <c r="AO13" s="156"/>
      <c r="AP13" s="27"/>
      <c r="AQ13" s="30" t="str">
        <f t="shared" si="2"/>
        <v/>
      </c>
      <c r="AR13" s="27"/>
      <c r="AS13" s="27"/>
      <c r="AT13" s="27"/>
    </row>
    <row r="14" spans="1:46" ht="15.75" customHeight="1">
      <c r="A14" s="47" t="str">
        <f t="shared" si="3"/>
        <v/>
      </c>
      <c r="B14" s="12"/>
      <c r="C14" s="8"/>
      <c r="D14" s="21"/>
      <c r="E14" s="21"/>
      <c r="F14" s="21"/>
      <c r="G14" s="21"/>
      <c r="H14" s="21"/>
      <c r="I14" s="21"/>
      <c r="J14" s="21"/>
      <c r="K14" s="111">
        <f t="shared" si="4"/>
        <v>0</v>
      </c>
      <c r="L14" s="111" t="str">
        <f t="shared" si="5"/>
        <v/>
      </c>
      <c r="M14" s="111">
        <f t="shared" si="7"/>
        <v>0</v>
      </c>
      <c r="N14" s="111"/>
      <c r="O14" s="15"/>
      <c r="P14" s="15">
        <f t="shared" si="8"/>
        <v>0</v>
      </c>
      <c r="Q14" s="15" t="str">
        <f t="shared" si="6"/>
        <v/>
      </c>
      <c r="R14" s="21"/>
      <c r="T14" s="22"/>
      <c r="U14" s="22"/>
      <c r="V14" s="22"/>
      <c r="W14" s="22"/>
      <c r="X14" s="22"/>
      <c r="Y14" s="22"/>
      <c r="Z14" s="22"/>
      <c r="AA14" s="22"/>
      <c r="AB14" s="22"/>
      <c r="AC14" s="22"/>
      <c r="AD14" s="22"/>
      <c r="AE14" s="22"/>
      <c r="AF14" s="28"/>
      <c r="AG14" s="27"/>
      <c r="AH14" s="22"/>
      <c r="AI14" s="27"/>
      <c r="AJ14" s="27"/>
      <c r="AK14" s="27"/>
      <c r="AL14" s="27"/>
      <c r="AM14" s="27"/>
      <c r="AN14" s="27"/>
      <c r="AO14" s="156"/>
      <c r="AP14" s="27"/>
      <c r="AQ14" s="30" t="str">
        <f t="shared" si="2"/>
        <v/>
      </c>
      <c r="AR14" s="27"/>
      <c r="AS14" s="27"/>
      <c r="AT14" s="27"/>
    </row>
    <row r="15" spans="1:46" ht="15.75" customHeight="1">
      <c r="A15" s="47" t="str">
        <f t="shared" si="3"/>
        <v/>
      </c>
      <c r="B15" s="12"/>
      <c r="C15" s="8"/>
      <c r="D15" s="21"/>
      <c r="E15" s="21"/>
      <c r="F15" s="21"/>
      <c r="G15" s="21"/>
      <c r="H15" s="21"/>
      <c r="I15" s="21"/>
      <c r="J15" s="21"/>
      <c r="K15" s="111">
        <f t="shared" si="4"/>
        <v>0</v>
      </c>
      <c r="L15" s="111" t="str">
        <f t="shared" si="5"/>
        <v/>
      </c>
      <c r="M15" s="111">
        <f t="shared" si="7"/>
        <v>0</v>
      </c>
      <c r="N15" s="111"/>
      <c r="O15" s="15"/>
      <c r="P15" s="15">
        <f t="shared" si="8"/>
        <v>0</v>
      </c>
      <c r="Q15" s="15" t="str">
        <f t="shared" si="6"/>
        <v/>
      </c>
      <c r="R15" s="21"/>
      <c r="T15" s="22"/>
      <c r="U15" s="22"/>
      <c r="V15" s="22"/>
      <c r="W15" s="22"/>
      <c r="X15" s="22"/>
      <c r="Y15" s="22"/>
      <c r="Z15" s="22"/>
      <c r="AA15" s="22"/>
      <c r="AB15" s="22"/>
      <c r="AC15" s="22"/>
      <c r="AD15" s="22"/>
      <c r="AE15" s="22"/>
      <c r="AF15" s="28"/>
      <c r="AG15" s="27"/>
      <c r="AH15" s="22"/>
      <c r="AI15" s="27"/>
      <c r="AJ15" s="27"/>
      <c r="AK15" s="27"/>
      <c r="AL15" s="27"/>
      <c r="AM15" s="27"/>
      <c r="AN15" s="27"/>
      <c r="AO15" s="156"/>
      <c r="AP15" s="27"/>
      <c r="AQ15" s="30" t="str">
        <f t="shared" si="2"/>
        <v/>
      </c>
      <c r="AR15" s="27"/>
      <c r="AS15" s="27"/>
      <c r="AT15" s="27"/>
    </row>
    <row r="16" spans="1:46" ht="15.75" customHeight="1">
      <c r="A16" s="47" t="str">
        <f t="shared" si="3"/>
        <v/>
      </c>
      <c r="B16" s="12"/>
      <c r="C16" s="8"/>
      <c r="D16" s="21"/>
      <c r="E16" s="21"/>
      <c r="F16" s="21"/>
      <c r="G16" s="21"/>
      <c r="H16" s="21"/>
      <c r="I16" s="21"/>
      <c r="J16" s="21"/>
      <c r="K16" s="111">
        <f t="shared" si="4"/>
        <v>0</v>
      </c>
      <c r="L16" s="111" t="str">
        <f t="shared" si="5"/>
        <v/>
      </c>
      <c r="M16" s="111">
        <f t="shared" si="7"/>
        <v>0</v>
      </c>
      <c r="N16" s="111"/>
      <c r="O16" s="15"/>
      <c r="P16" s="15">
        <f t="shared" si="8"/>
        <v>0</v>
      </c>
      <c r="Q16" s="15" t="str">
        <f t="shared" si="6"/>
        <v/>
      </c>
      <c r="R16" s="21"/>
      <c r="T16" s="22"/>
      <c r="U16" s="22"/>
      <c r="V16" s="22"/>
      <c r="W16" s="22"/>
      <c r="X16" s="22"/>
      <c r="Y16" s="22"/>
      <c r="Z16" s="22"/>
      <c r="AA16" s="22"/>
      <c r="AB16" s="22"/>
      <c r="AC16" s="22"/>
      <c r="AD16" s="22"/>
      <c r="AE16" s="22"/>
      <c r="AF16" s="28"/>
      <c r="AG16" s="27"/>
      <c r="AH16" s="22"/>
      <c r="AI16" s="27"/>
      <c r="AJ16" s="27"/>
      <c r="AK16" s="27"/>
      <c r="AL16" s="27"/>
      <c r="AM16" s="27"/>
      <c r="AN16" s="27"/>
      <c r="AO16" s="156"/>
      <c r="AP16" s="27"/>
      <c r="AQ16" s="30" t="str">
        <f t="shared" si="2"/>
        <v/>
      </c>
      <c r="AR16" s="27"/>
      <c r="AS16" s="27"/>
      <c r="AT16" s="27"/>
    </row>
    <row r="17" spans="1:46" ht="15.75" customHeight="1">
      <c r="A17" s="47"/>
      <c r="B17" s="12"/>
      <c r="C17" s="8"/>
      <c r="D17" s="21"/>
      <c r="E17" s="21"/>
      <c r="F17" s="21"/>
      <c r="G17" s="21"/>
      <c r="H17" s="21"/>
      <c r="I17" s="21"/>
      <c r="J17" s="21"/>
      <c r="K17" s="111">
        <f t="shared" ref="K17:K20" si="9">E17+H17</f>
        <v>0</v>
      </c>
      <c r="L17" s="111" t="str">
        <f t="shared" ref="L17:L20" si="10">IFERROR(M17/K17,"")</f>
        <v/>
      </c>
      <c r="M17" s="111">
        <f t="shared" ref="M17:M20" si="11">J17+G17</f>
        <v>0</v>
      </c>
      <c r="N17" s="111"/>
      <c r="O17" s="15"/>
      <c r="P17" s="15">
        <f t="shared" ref="P17:P20" si="12">N17*O17</f>
        <v>0</v>
      </c>
      <c r="Q17" s="15"/>
      <c r="R17" s="21"/>
      <c r="T17" s="22"/>
      <c r="U17" s="22"/>
      <c r="V17" s="22"/>
      <c r="W17" s="22"/>
      <c r="X17" s="22"/>
      <c r="Y17" s="22"/>
      <c r="Z17" s="22"/>
      <c r="AA17" s="22"/>
      <c r="AB17" s="22"/>
      <c r="AC17" s="22"/>
      <c r="AD17" s="22"/>
      <c r="AE17" s="22"/>
      <c r="AF17" s="28"/>
      <c r="AG17" s="27"/>
      <c r="AH17" s="22"/>
      <c r="AI17" s="27"/>
      <c r="AJ17" s="27"/>
      <c r="AK17" s="27"/>
      <c r="AL17" s="27"/>
      <c r="AM17" s="27"/>
      <c r="AN17" s="27"/>
      <c r="AO17" s="156"/>
      <c r="AP17" s="27"/>
      <c r="AQ17" s="30"/>
      <c r="AR17" s="27"/>
      <c r="AS17" s="27"/>
      <c r="AT17" s="27"/>
    </row>
    <row r="18" spans="1:46" ht="15.75" customHeight="1">
      <c r="A18" s="47"/>
      <c r="B18" s="12"/>
      <c r="C18" s="8"/>
      <c r="D18" s="21"/>
      <c r="E18" s="21"/>
      <c r="F18" s="21"/>
      <c r="G18" s="21"/>
      <c r="H18" s="21"/>
      <c r="I18" s="21"/>
      <c r="J18" s="21"/>
      <c r="K18" s="111">
        <f t="shared" si="9"/>
        <v>0</v>
      </c>
      <c r="L18" s="111" t="str">
        <f t="shared" si="10"/>
        <v/>
      </c>
      <c r="M18" s="111">
        <f t="shared" si="11"/>
        <v>0</v>
      </c>
      <c r="N18" s="111"/>
      <c r="O18" s="15"/>
      <c r="P18" s="15">
        <f t="shared" si="12"/>
        <v>0</v>
      </c>
      <c r="Q18" s="15"/>
      <c r="R18" s="21"/>
      <c r="T18" s="22"/>
      <c r="U18" s="22"/>
      <c r="V18" s="22"/>
      <c r="W18" s="22"/>
      <c r="X18" s="22"/>
      <c r="Y18" s="22"/>
      <c r="Z18" s="22"/>
      <c r="AA18" s="22"/>
      <c r="AB18" s="22"/>
      <c r="AC18" s="22"/>
      <c r="AD18" s="22"/>
      <c r="AE18" s="22"/>
      <c r="AF18" s="28"/>
      <c r="AG18" s="27"/>
      <c r="AH18" s="22"/>
      <c r="AI18" s="27"/>
      <c r="AJ18" s="27"/>
      <c r="AK18" s="27"/>
      <c r="AL18" s="27"/>
      <c r="AM18" s="27"/>
      <c r="AN18" s="27"/>
      <c r="AO18" s="156"/>
      <c r="AP18" s="27"/>
      <c r="AQ18" s="30"/>
      <c r="AR18" s="27"/>
      <c r="AS18" s="27"/>
      <c r="AT18" s="27"/>
    </row>
    <row r="19" spans="1:46" ht="15.75" customHeight="1">
      <c r="A19" s="47"/>
      <c r="B19" s="12"/>
      <c r="C19" s="8"/>
      <c r="D19" s="21"/>
      <c r="E19" s="21"/>
      <c r="F19" s="21"/>
      <c r="G19" s="21"/>
      <c r="H19" s="21"/>
      <c r="I19" s="21"/>
      <c r="J19" s="21"/>
      <c r="K19" s="111">
        <f t="shared" si="9"/>
        <v>0</v>
      </c>
      <c r="L19" s="111" t="str">
        <f t="shared" si="10"/>
        <v/>
      </c>
      <c r="M19" s="111">
        <f t="shared" si="11"/>
        <v>0</v>
      </c>
      <c r="N19" s="111"/>
      <c r="O19" s="15"/>
      <c r="P19" s="15">
        <f t="shared" si="12"/>
        <v>0</v>
      </c>
      <c r="Q19" s="15"/>
      <c r="R19" s="21"/>
      <c r="T19" s="22"/>
      <c r="U19" s="22"/>
      <c r="V19" s="22"/>
      <c r="W19" s="22"/>
      <c r="X19" s="22"/>
      <c r="Y19" s="22"/>
      <c r="Z19" s="22"/>
      <c r="AA19" s="22"/>
      <c r="AB19" s="22"/>
      <c r="AC19" s="22"/>
      <c r="AD19" s="22"/>
      <c r="AE19" s="22"/>
      <c r="AF19" s="28"/>
      <c r="AG19" s="27"/>
      <c r="AH19" s="22"/>
      <c r="AI19" s="27"/>
      <c r="AJ19" s="27"/>
      <c r="AK19" s="27"/>
      <c r="AL19" s="27"/>
      <c r="AM19" s="27"/>
      <c r="AN19" s="27"/>
      <c r="AO19" s="156"/>
      <c r="AP19" s="27"/>
      <c r="AQ19" s="30"/>
      <c r="AR19" s="27"/>
      <c r="AS19" s="27"/>
      <c r="AT19" s="27"/>
    </row>
    <row r="20" spans="1:46" ht="15.75" customHeight="1">
      <c r="A20" s="47"/>
      <c r="B20" s="12"/>
      <c r="C20" s="8"/>
      <c r="D20" s="21"/>
      <c r="E20" s="21"/>
      <c r="F20" s="21"/>
      <c r="G20" s="21"/>
      <c r="H20" s="21"/>
      <c r="I20" s="21"/>
      <c r="J20" s="21"/>
      <c r="K20" s="111">
        <f t="shared" si="9"/>
        <v>0</v>
      </c>
      <c r="L20" s="111" t="str">
        <f t="shared" si="10"/>
        <v/>
      </c>
      <c r="M20" s="111">
        <f t="shared" si="11"/>
        <v>0</v>
      </c>
      <c r="N20" s="111"/>
      <c r="O20" s="15"/>
      <c r="P20" s="15">
        <f t="shared" si="12"/>
        <v>0</v>
      </c>
      <c r="Q20" s="15"/>
      <c r="R20" s="21"/>
      <c r="T20" s="22"/>
      <c r="U20" s="22"/>
      <c r="V20" s="22"/>
      <c r="W20" s="22"/>
      <c r="X20" s="22"/>
      <c r="Y20" s="22"/>
      <c r="Z20" s="22"/>
      <c r="AA20" s="22"/>
      <c r="AB20" s="22"/>
      <c r="AC20" s="22"/>
      <c r="AD20" s="22"/>
      <c r="AE20" s="22"/>
      <c r="AF20" s="28"/>
      <c r="AG20" s="27"/>
      <c r="AH20" s="22"/>
      <c r="AI20" s="27"/>
      <c r="AJ20" s="27"/>
      <c r="AK20" s="27"/>
      <c r="AL20" s="27"/>
      <c r="AM20" s="27"/>
      <c r="AN20" s="27"/>
      <c r="AO20" s="156"/>
      <c r="AP20" s="27"/>
      <c r="AQ20" s="30"/>
      <c r="AR20" s="27"/>
      <c r="AS20" s="27"/>
      <c r="AT20" s="27"/>
    </row>
    <row r="21" spans="1:46" ht="15.75" customHeight="1">
      <c r="A21" s="47" t="str">
        <f t="shared" si="3"/>
        <v/>
      </c>
      <c r="B21" s="12"/>
      <c r="C21" s="8"/>
      <c r="D21" s="21"/>
      <c r="E21" s="21"/>
      <c r="F21" s="21"/>
      <c r="G21" s="21"/>
      <c r="H21" s="21"/>
      <c r="I21" s="21"/>
      <c r="J21" s="21"/>
      <c r="K21" s="111">
        <f t="shared" si="4"/>
        <v>0</v>
      </c>
      <c r="L21" s="111" t="str">
        <f t="shared" si="5"/>
        <v/>
      </c>
      <c r="M21" s="111">
        <f t="shared" si="7"/>
        <v>0</v>
      </c>
      <c r="N21" s="111"/>
      <c r="O21" s="15"/>
      <c r="P21" s="15">
        <f t="shared" si="8"/>
        <v>0</v>
      </c>
      <c r="Q21" s="15" t="str">
        <f t="shared" si="6"/>
        <v/>
      </c>
      <c r="R21" s="21"/>
      <c r="T21" s="22"/>
      <c r="U21" s="22"/>
      <c r="V21" s="22"/>
      <c r="W21" s="22"/>
      <c r="X21" s="22"/>
      <c r="Y21" s="22"/>
      <c r="Z21" s="22"/>
      <c r="AA21" s="22"/>
      <c r="AB21" s="22"/>
      <c r="AC21" s="22"/>
      <c r="AD21" s="22"/>
      <c r="AE21" s="22"/>
      <c r="AF21" s="28"/>
      <c r="AG21" s="27"/>
      <c r="AH21" s="22"/>
      <c r="AI21" s="27"/>
      <c r="AJ21" s="27"/>
      <c r="AK21" s="27"/>
      <c r="AL21" s="27"/>
      <c r="AM21" s="27"/>
      <c r="AN21" s="27"/>
      <c r="AO21" s="156"/>
      <c r="AP21" s="27"/>
      <c r="AQ21" s="30" t="str">
        <f>IFERROR((AO21-#REF!)/(#REF!)*100,"")</f>
        <v/>
      </c>
      <c r="AR21" s="27"/>
      <c r="AS21" s="27"/>
      <c r="AT21" s="27"/>
    </row>
    <row r="22" spans="1:46" ht="15.75" customHeight="1">
      <c r="A22" s="47" t="str">
        <f t="shared" si="3"/>
        <v/>
      </c>
      <c r="B22" s="12"/>
      <c r="C22" s="8"/>
      <c r="D22" s="21"/>
      <c r="E22" s="21"/>
      <c r="F22" s="21"/>
      <c r="G22" s="21"/>
      <c r="H22" s="21"/>
      <c r="I22" s="21"/>
      <c r="J22" s="21"/>
      <c r="K22" s="111">
        <f t="shared" si="4"/>
        <v>0</v>
      </c>
      <c r="L22" s="111" t="str">
        <f t="shared" si="5"/>
        <v/>
      </c>
      <c r="M22" s="111">
        <f t="shared" si="7"/>
        <v>0</v>
      </c>
      <c r="N22" s="111"/>
      <c r="O22" s="15"/>
      <c r="P22" s="15">
        <f t="shared" si="8"/>
        <v>0</v>
      </c>
      <c r="Q22" s="15" t="str">
        <f t="shared" si="6"/>
        <v/>
      </c>
      <c r="R22" s="21"/>
      <c r="T22" s="22"/>
      <c r="U22" s="22"/>
      <c r="V22" s="22"/>
      <c r="W22" s="22"/>
      <c r="X22" s="22"/>
      <c r="Y22" s="22"/>
      <c r="Z22" s="22"/>
      <c r="AA22" s="22"/>
      <c r="AB22" s="22"/>
      <c r="AC22" s="22"/>
      <c r="AD22" s="22"/>
      <c r="AE22" s="22"/>
      <c r="AF22" s="28"/>
      <c r="AG22" s="27"/>
      <c r="AH22" s="22"/>
      <c r="AI22" s="27"/>
      <c r="AJ22" s="27"/>
      <c r="AK22" s="27"/>
      <c r="AL22" s="27"/>
      <c r="AM22" s="27"/>
      <c r="AN22" s="27"/>
      <c r="AO22" s="156"/>
      <c r="AP22" s="27"/>
      <c r="AQ22" s="30" t="str">
        <f>IFERROR((AO22-#REF!)/(#REF!)*100,"")</f>
        <v/>
      </c>
      <c r="AR22" s="27"/>
      <c r="AS22" s="27"/>
      <c r="AT22" s="27"/>
    </row>
    <row r="23" spans="1:46" ht="15.75" customHeight="1">
      <c r="A23" s="47" t="str">
        <f t="shared" si="3"/>
        <v/>
      </c>
      <c r="B23" s="12"/>
      <c r="C23" s="8"/>
      <c r="D23" s="21"/>
      <c r="E23" s="21"/>
      <c r="F23" s="21"/>
      <c r="G23" s="21"/>
      <c r="H23" s="21"/>
      <c r="I23" s="21"/>
      <c r="J23" s="21"/>
      <c r="K23" s="111">
        <f t="shared" si="4"/>
        <v>0</v>
      </c>
      <c r="L23" s="111" t="str">
        <f t="shared" si="5"/>
        <v/>
      </c>
      <c r="M23" s="111">
        <f t="shared" si="7"/>
        <v>0</v>
      </c>
      <c r="N23" s="111"/>
      <c r="O23" s="15"/>
      <c r="P23" s="15">
        <f t="shared" si="8"/>
        <v>0</v>
      </c>
      <c r="Q23" s="15" t="str">
        <f t="shared" si="6"/>
        <v/>
      </c>
      <c r="R23" s="21"/>
      <c r="T23" s="22"/>
      <c r="U23" s="22"/>
      <c r="V23" s="22"/>
      <c r="W23" s="22"/>
      <c r="X23" s="22"/>
      <c r="Y23" s="22"/>
      <c r="Z23" s="22"/>
      <c r="AA23" s="22"/>
      <c r="AB23" s="22"/>
      <c r="AC23" s="22"/>
      <c r="AD23" s="22"/>
      <c r="AE23" s="22"/>
      <c r="AF23" s="28"/>
      <c r="AG23" s="27"/>
      <c r="AH23" s="22"/>
      <c r="AI23" s="27"/>
      <c r="AJ23" s="27"/>
      <c r="AK23" s="27"/>
      <c r="AL23" s="27"/>
      <c r="AM23" s="27"/>
      <c r="AN23" s="27"/>
      <c r="AO23" s="156"/>
      <c r="AP23" s="27"/>
      <c r="AQ23" s="30" t="str">
        <f t="shared" si="2"/>
        <v/>
      </c>
      <c r="AR23" s="27"/>
      <c r="AS23" s="27"/>
      <c r="AT23" s="27"/>
    </row>
    <row r="24" spans="1:46" ht="15.75" customHeight="1">
      <c r="A24" s="47" t="str">
        <f t="shared" si="3"/>
        <v/>
      </c>
      <c r="B24" s="12"/>
      <c r="C24" s="8"/>
      <c r="D24" s="21"/>
      <c r="E24" s="21"/>
      <c r="F24" s="21"/>
      <c r="G24" s="21"/>
      <c r="H24" s="21"/>
      <c r="I24" s="21"/>
      <c r="J24" s="21"/>
      <c r="K24" s="111">
        <f t="shared" si="4"/>
        <v>0</v>
      </c>
      <c r="L24" s="111" t="str">
        <f t="shared" si="5"/>
        <v/>
      </c>
      <c r="M24" s="111">
        <f t="shared" si="7"/>
        <v>0</v>
      </c>
      <c r="N24" s="111"/>
      <c r="O24" s="15"/>
      <c r="P24" s="15">
        <f t="shared" si="8"/>
        <v>0</v>
      </c>
      <c r="Q24" s="15" t="str">
        <f t="shared" si="6"/>
        <v/>
      </c>
      <c r="R24" s="21"/>
      <c r="T24" s="22"/>
      <c r="U24" s="22"/>
      <c r="V24" s="22"/>
      <c r="W24" s="22"/>
      <c r="X24" s="22"/>
      <c r="Y24" s="22"/>
      <c r="Z24" s="22"/>
      <c r="AA24" s="22"/>
      <c r="AB24" s="22"/>
      <c r="AC24" s="22"/>
      <c r="AD24" s="22"/>
      <c r="AE24" s="22"/>
      <c r="AF24" s="28"/>
      <c r="AG24" s="27"/>
      <c r="AH24" s="22"/>
      <c r="AI24" s="27"/>
      <c r="AJ24" s="27"/>
      <c r="AK24" s="27"/>
      <c r="AL24" s="27"/>
      <c r="AM24" s="27"/>
      <c r="AN24" s="27"/>
      <c r="AO24" s="156"/>
      <c r="AP24" s="27"/>
      <c r="AQ24" s="30" t="str">
        <f t="shared" si="2"/>
        <v/>
      </c>
      <c r="AR24" s="27"/>
      <c r="AS24" s="27"/>
      <c r="AT24" s="27"/>
    </row>
    <row r="25" spans="1:46" ht="15.75" customHeight="1">
      <c r="A25" s="47" t="str">
        <f t="shared" si="3"/>
        <v/>
      </c>
      <c r="B25" s="12"/>
      <c r="C25" s="8"/>
      <c r="D25" s="21"/>
      <c r="E25" s="21"/>
      <c r="F25" s="21"/>
      <c r="G25" s="21"/>
      <c r="H25" s="21"/>
      <c r="I25" s="21"/>
      <c r="J25" s="21"/>
      <c r="K25" s="111">
        <f t="shared" si="4"/>
        <v>0</v>
      </c>
      <c r="L25" s="111" t="str">
        <f t="shared" si="5"/>
        <v/>
      </c>
      <c r="M25" s="111">
        <f t="shared" si="7"/>
        <v>0</v>
      </c>
      <c r="N25" s="111"/>
      <c r="O25" s="15"/>
      <c r="P25" s="15">
        <f t="shared" si="8"/>
        <v>0</v>
      </c>
      <c r="Q25" s="15" t="str">
        <f t="shared" ref="Q25:Q26" si="13">IF(M25=0,"",(P25-M25)/M25*100)</f>
        <v/>
      </c>
      <c r="R25" s="21"/>
      <c r="T25" s="22"/>
      <c r="U25" s="22"/>
      <c r="V25" s="22"/>
      <c r="W25" s="22"/>
      <c r="X25" s="22"/>
      <c r="Y25" s="22"/>
      <c r="Z25" s="22"/>
      <c r="AA25" s="22"/>
      <c r="AB25" s="22"/>
      <c r="AC25" s="22"/>
      <c r="AD25" s="22"/>
      <c r="AE25" s="22"/>
      <c r="AF25" s="28"/>
      <c r="AG25" s="27"/>
      <c r="AH25" s="22"/>
      <c r="AI25" s="27"/>
      <c r="AJ25" s="27"/>
      <c r="AK25" s="27"/>
      <c r="AL25" s="27"/>
      <c r="AM25" s="27"/>
      <c r="AN25" s="27"/>
      <c r="AO25" s="156"/>
      <c r="AP25" s="27"/>
      <c r="AQ25" s="30" t="str">
        <f t="shared" si="2"/>
        <v/>
      </c>
      <c r="AR25" s="27"/>
      <c r="AS25" s="27"/>
      <c r="AT25" s="27"/>
    </row>
    <row r="26" spans="1:46" ht="15.75" customHeight="1">
      <c r="A26" s="47" t="str">
        <f t="shared" si="3"/>
        <v/>
      </c>
      <c r="B26" s="12"/>
      <c r="C26" s="8"/>
      <c r="D26" s="21"/>
      <c r="E26" s="21"/>
      <c r="F26" s="21"/>
      <c r="G26" s="21"/>
      <c r="H26" s="21"/>
      <c r="I26" s="21"/>
      <c r="J26" s="21"/>
      <c r="K26" s="111">
        <f t="shared" si="4"/>
        <v>0</v>
      </c>
      <c r="L26" s="111" t="str">
        <f t="shared" si="5"/>
        <v/>
      </c>
      <c r="M26" s="111">
        <f t="shared" si="7"/>
        <v>0</v>
      </c>
      <c r="N26" s="111"/>
      <c r="O26" s="15"/>
      <c r="P26" s="15">
        <f t="shared" si="8"/>
        <v>0</v>
      </c>
      <c r="Q26" s="15" t="str">
        <f t="shared" si="13"/>
        <v/>
      </c>
      <c r="R26" s="21"/>
      <c r="T26" s="22"/>
      <c r="U26" s="22"/>
      <c r="V26" s="22"/>
      <c r="W26" s="22"/>
      <c r="X26" s="22"/>
      <c r="Y26" s="22"/>
      <c r="Z26" s="22"/>
      <c r="AA26" s="22"/>
      <c r="AB26" s="22"/>
      <c r="AC26" s="22"/>
      <c r="AD26" s="22"/>
      <c r="AE26" s="22"/>
      <c r="AF26" s="28"/>
      <c r="AG26" s="27"/>
      <c r="AH26" s="22"/>
      <c r="AI26" s="27"/>
      <c r="AJ26" s="27"/>
      <c r="AK26" s="27"/>
      <c r="AL26" s="27"/>
      <c r="AM26" s="27"/>
      <c r="AN26" s="27"/>
      <c r="AO26" s="156"/>
      <c r="AP26" s="27"/>
      <c r="AQ26" s="30" t="str">
        <f t="shared" si="2"/>
        <v/>
      </c>
      <c r="AR26" s="27"/>
      <c r="AS26" s="27"/>
      <c r="AT26" s="27"/>
    </row>
    <row r="27" spans="1:46" ht="15.75" customHeight="1">
      <c r="A27" s="47" t="str">
        <f t="shared" si="3"/>
        <v/>
      </c>
      <c r="B27" s="12"/>
      <c r="C27" s="8"/>
      <c r="D27" s="21"/>
      <c r="E27" s="21"/>
      <c r="F27" s="21"/>
      <c r="G27" s="21"/>
      <c r="H27" s="21"/>
      <c r="I27" s="21"/>
      <c r="J27" s="21"/>
      <c r="K27" s="111">
        <f t="shared" si="4"/>
        <v>0</v>
      </c>
      <c r="L27" s="111" t="str">
        <f t="shared" si="5"/>
        <v/>
      </c>
      <c r="M27" s="111">
        <f t="shared" si="7"/>
        <v>0</v>
      </c>
      <c r="N27" s="111"/>
      <c r="O27" s="15"/>
      <c r="P27" s="15">
        <f t="shared" si="8"/>
        <v>0</v>
      </c>
      <c r="Q27" s="15" t="str">
        <f t="shared" si="6"/>
        <v/>
      </c>
      <c r="R27" s="21"/>
      <c r="T27" s="22"/>
      <c r="U27" s="22"/>
      <c r="V27" s="22"/>
      <c r="W27" s="22"/>
      <c r="X27" s="22"/>
      <c r="Y27" s="22"/>
      <c r="Z27" s="22"/>
      <c r="AA27" s="22"/>
      <c r="AB27" s="22"/>
      <c r="AC27" s="22"/>
      <c r="AD27" s="22"/>
      <c r="AE27" s="22"/>
      <c r="AF27" s="28"/>
      <c r="AG27" s="27"/>
      <c r="AH27" s="22"/>
      <c r="AI27" s="27"/>
      <c r="AJ27" s="27"/>
      <c r="AK27" s="27"/>
      <c r="AL27" s="27"/>
      <c r="AM27" s="27"/>
      <c r="AN27" s="27"/>
      <c r="AO27" s="156"/>
      <c r="AP27" s="27"/>
      <c r="AQ27" s="30" t="str">
        <f t="shared" si="2"/>
        <v/>
      </c>
      <c r="AR27" s="27"/>
      <c r="AS27" s="27"/>
      <c r="AT27" s="27"/>
    </row>
    <row r="28" spans="1:46" ht="15.75" customHeight="1">
      <c r="A28" s="526" t="s">
        <v>740</v>
      </c>
      <c r="B28" s="527"/>
      <c r="C28" s="8"/>
      <c r="D28" s="21"/>
      <c r="E28" s="111">
        <f t="shared" ref="E28:K28" si="14">SUM(E8:E27)</f>
        <v>0</v>
      </c>
      <c r="F28" s="111"/>
      <c r="G28" s="111">
        <f t="shared" si="14"/>
        <v>0</v>
      </c>
      <c r="H28" s="111">
        <f t="shared" si="14"/>
        <v>0</v>
      </c>
      <c r="I28" s="111"/>
      <c r="J28" s="111">
        <f t="shared" si="14"/>
        <v>0</v>
      </c>
      <c r="K28" s="111">
        <f t="shared" si="14"/>
        <v>0</v>
      </c>
      <c r="L28" s="15"/>
      <c r="M28" s="111">
        <f>SUM(M8:M27)</f>
        <v>0</v>
      </c>
      <c r="N28" s="15">
        <f>SUM(N8:N27)</f>
        <v>0</v>
      </c>
      <c r="O28" s="15"/>
      <c r="P28" s="15">
        <f>SUM(P8:P27)</f>
        <v>0</v>
      </c>
      <c r="Q28" s="15" t="s">
        <v>579</v>
      </c>
      <c r="R28" s="21"/>
      <c r="T28" s="22"/>
      <c r="U28" s="22"/>
      <c r="V28" s="22"/>
      <c r="W28" s="22"/>
      <c r="X28" s="22"/>
      <c r="Y28" s="22"/>
      <c r="Z28" s="22"/>
      <c r="AA28" s="22"/>
      <c r="AB28" s="22"/>
      <c r="AC28" s="22"/>
      <c r="AD28" s="22"/>
      <c r="AE28" s="22"/>
      <c r="AF28" s="28"/>
      <c r="AG28" s="27"/>
      <c r="AH28" s="22"/>
      <c r="AI28" s="27"/>
      <c r="AJ28" s="27"/>
      <c r="AK28" s="27"/>
      <c r="AL28" s="27"/>
      <c r="AM28" s="27"/>
      <c r="AN28" s="27"/>
      <c r="AO28" s="156"/>
      <c r="AP28" s="27"/>
      <c r="AQ28" s="30" t="str">
        <f t="shared" si="2"/>
        <v/>
      </c>
      <c r="AR28" s="27"/>
      <c r="AS28" s="27"/>
      <c r="AT28" s="27"/>
    </row>
    <row r="29" spans="1:46" ht="15.75" customHeight="1">
      <c r="A29" s="3" t="str">
        <f>基本信息输入表!$K$6&amp;"填表人："&amp;基本信息输入表!$M$29</f>
        <v>被评估单位填表人：徐刚、杨灵芝</v>
      </c>
      <c r="P29" s="3" t="str">
        <f>"评估人员："&amp;基本信息输入表!$Q$29</f>
        <v>评估人员：雍国锋、路育</v>
      </c>
      <c r="AE29" s="3"/>
      <c r="AJ29" s="3"/>
      <c r="AK29" s="3"/>
    </row>
    <row r="30" spans="1:46" ht="15.75" customHeight="1">
      <c r="A30" s="3" t="str">
        <f>"填表日期："&amp;YEAR(基本信息输入表!$O$29)&amp;"年"&amp;MONTH(基本信息输入表!$O$29)&amp;"月"&amp;DAY(基本信息输入表!$O$29)&amp;"日"</f>
        <v>填表日期：2023年2月1日</v>
      </c>
    </row>
    <row r="31" spans="1:46" ht="15.75" customHeight="1">
      <c r="S31" s="23" t="s">
        <v>461</v>
      </c>
    </row>
  </sheetData>
  <mergeCells count="38">
    <mergeCell ref="AS6:AS7"/>
    <mergeCell ref="AT6:AT7"/>
    <mergeCell ref="AN6:AN7"/>
    <mergeCell ref="AO6:AO7"/>
    <mergeCell ref="AP6:AP7"/>
    <mergeCell ref="AQ6:AQ7"/>
    <mergeCell ref="AR6:AR7"/>
    <mergeCell ref="Y6:Y7"/>
    <mergeCell ref="Z6:Z7"/>
    <mergeCell ref="AA6:AA7"/>
    <mergeCell ref="AL6:AL7"/>
    <mergeCell ref="AM6:AM7"/>
    <mergeCell ref="A28:B28"/>
    <mergeCell ref="A6:A7"/>
    <mergeCell ref="B6:B7"/>
    <mergeCell ref="C6:C7"/>
    <mergeCell ref="D6:D7"/>
    <mergeCell ref="AN5:AP5"/>
    <mergeCell ref="AQ5:AT5"/>
    <mergeCell ref="E6:G6"/>
    <mergeCell ref="H6:J6"/>
    <mergeCell ref="K6:M6"/>
    <mergeCell ref="N6:P6"/>
    <mergeCell ref="AB6:AG6"/>
    <mergeCell ref="AH6:AI6"/>
    <mergeCell ref="AJ6:AK6"/>
    <mergeCell ref="Q6:Q7"/>
    <mergeCell ref="R6:R7"/>
    <mergeCell ref="T6:T7"/>
    <mergeCell ref="U6:U7"/>
    <mergeCell ref="V6:V7"/>
    <mergeCell ref="W6:W7"/>
    <mergeCell ref="X6:X7"/>
    <mergeCell ref="A2:R2"/>
    <mergeCell ref="A3:R3"/>
    <mergeCell ref="Q4:R4"/>
    <mergeCell ref="T5:AA5"/>
    <mergeCell ref="AB5:AM5"/>
  </mergeCells>
  <phoneticPr fontId="13" type="noConversion"/>
  <dataValidations count="1">
    <dataValidation type="list" allowBlank="1" showInputMessage="1" showErrorMessage="1" sqref="AB8:AE28" xr:uid="{00000000-0002-0000-1B00-000001000000}">
      <formula1>$A$108:$A$109</formula1>
    </dataValidation>
  </dataValidations>
  <hyperlinks>
    <hyperlink ref="A1" location="索引目录!A1" display="返回索引目录" xr:uid="{00000000-0004-0000-1B00-000000000000}"/>
  </hyperlinks>
  <printOptions horizontalCentered="1"/>
  <pageMargins left="0.98402777777777795" right="0.98402777777777795" top="0.98402777777777795" bottom="0.98402777777777795" header="0.31388888888888899" footer="0.35416666666666702"/>
  <pageSetup paperSize="9" scale="9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0000000}">
          <x14:formula1>
            <xm:f>基本信息输入表!$A$121:$A$123</xm:f>
          </x14:formula1>
          <xm:sqref>AH8:AH28</xm:sqref>
        </x14:dataValidation>
        <x14:dataValidation type="list" allowBlank="1" showInputMessage="1" showErrorMessage="1" xr:uid="{00000000-0002-0000-1B00-000002000000}">
          <x14:formula1>
            <xm:f>基本信息输入表!$A$124:$A$127</xm:f>
          </x14:formula1>
          <xm:sqref>AJ8:AJ28</xm:sqref>
        </x14:dataValidation>
        <x14:dataValidation type="list" allowBlank="1" showInputMessage="1" showErrorMessage="1" xr:uid="{00000000-0002-0000-1B00-000003000000}">
          <x14:formula1>
            <xm:f>基本信息输入表!$A$109:$A$110</xm:f>
          </x14:formula1>
          <xm:sqref>T8:Y28</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BE34"/>
  <sheetViews>
    <sheetView showGridLines="0" topLeftCell="A10" workbookViewId="0">
      <selection activeCell="F8" sqref="F8"/>
    </sheetView>
  </sheetViews>
  <sheetFormatPr defaultColWidth="9" defaultRowHeight="15.75" customHeight="1" outlineLevelCol="2"/>
  <cols>
    <col min="1" max="1" width="4.5" style="3" customWidth="1"/>
    <col min="2" max="2" width="11" style="3" customWidth="1"/>
    <col min="3" max="3" width="8" style="3" customWidth="1"/>
    <col min="4" max="4" width="4.08203125" style="3" customWidth="1"/>
    <col min="5" max="5" width="13.08203125" style="3" customWidth="1"/>
    <col min="6" max="6" width="12.5" style="3" customWidth="1"/>
    <col min="7" max="14" width="10.58203125" style="3" hidden="1" customWidth="1" outlineLevel="1"/>
    <col min="15" max="15" width="10.58203125" style="3" customWidth="1" collapsed="1"/>
    <col min="16" max="16" width="10.58203125" style="3" customWidth="1"/>
    <col min="17" max="17" width="12.25" style="198" customWidth="1"/>
    <col min="18" max="18" width="8.25" style="198" customWidth="1"/>
    <col min="19" max="20" width="7.75" style="3" customWidth="1"/>
    <col min="21" max="21" width="12.25" style="3" customWidth="1"/>
    <col min="22" max="22" width="7.25" style="3" customWidth="1"/>
    <col min="23" max="23" width="6.58203125" style="3" customWidth="1"/>
    <col min="24" max="24" width="9" style="3"/>
    <col min="25" max="29" width="5.58203125" style="4" customWidth="1" outlineLevel="1"/>
    <col min="30" max="30" width="14.75" style="4" customWidth="1" outlineLevel="1"/>
    <col min="31" max="31" width="13.58203125" style="4" customWidth="1"/>
    <col min="32" max="34" width="5.58203125" style="4" customWidth="1" outlineLevel="1"/>
    <col min="35" max="35" width="7.25" style="4" customWidth="1" outlineLevel="1"/>
    <col min="36" max="36" width="5.58203125" style="4" customWidth="1" outlineLevel="1"/>
    <col min="37" max="38" width="8.58203125" style="4" customWidth="1" outlineLevel="1"/>
    <col min="39" max="39" width="14.58203125" style="4" customWidth="1" outlineLevel="1"/>
    <col min="40" max="40" width="13.58203125" style="4" customWidth="1"/>
    <col min="41" max="41" width="8.58203125" style="4" customWidth="1" outlineLevel="2"/>
    <col min="42" max="49" width="10.75" style="4" customWidth="1" outlineLevel="2"/>
    <col min="50" max="50" width="12" style="4" customWidth="1" outlineLevel="2"/>
    <col min="51" max="51" width="10.75" style="4" customWidth="1" outlineLevel="2"/>
    <col min="52" max="52" width="8.58203125" style="4" customWidth="1" outlineLevel="1"/>
    <col min="53" max="53" width="13.75" style="4" customWidth="1"/>
    <col min="54" max="56" width="13.58203125" style="4" customWidth="1" outlineLevel="1"/>
    <col min="57" max="57" width="13.58203125" style="4" customWidth="1"/>
    <col min="58" max="16384" width="9" style="3"/>
  </cols>
  <sheetData>
    <row r="1" spans="1:57" ht="15.75" customHeight="1">
      <c r="A1" s="5" t="s">
        <v>430</v>
      </c>
    </row>
    <row r="2" spans="1:57" s="1" customFormat="1" ht="30" customHeight="1">
      <c r="A2" s="519" t="s">
        <v>792</v>
      </c>
      <c r="B2" s="519"/>
      <c r="C2" s="519"/>
      <c r="D2" s="519"/>
      <c r="E2" s="519"/>
      <c r="F2" s="519"/>
      <c r="G2" s="519"/>
      <c r="H2" s="519"/>
      <c r="I2" s="519"/>
      <c r="J2" s="519"/>
      <c r="K2" s="519"/>
      <c r="L2" s="519"/>
      <c r="M2" s="519"/>
      <c r="N2" s="519"/>
      <c r="O2" s="519"/>
      <c r="P2" s="519"/>
      <c r="Q2" s="519"/>
      <c r="R2" s="519"/>
      <c r="S2" s="519"/>
      <c r="T2" s="519"/>
      <c r="U2" s="519"/>
      <c r="V2" s="519"/>
      <c r="W2" s="519"/>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row>
    <row r="4" spans="1:57" ht="14.15" customHeight="1">
      <c r="A4" s="2"/>
      <c r="B4" s="2"/>
      <c r="C4" s="2"/>
      <c r="D4" s="2"/>
      <c r="E4" s="2"/>
      <c r="F4" s="2"/>
      <c r="G4" s="2"/>
      <c r="H4" s="2"/>
      <c r="I4" s="2"/>
      <c r="J4" s="2"/>
      <c r="K4" s="2"/>
      <c r="L4" s="2"/>
      <c r="M4" s="2"/>
      <c r="N4" s="2"/>
      <c r="O4" s="2"/>
      <c r="P4" s="2"/>
      <c r="Q4" s="2"/>
      <c r="R4" s="2"/>
      <c r="S4" s="2"/>
      <c r="T4" s="2"/>
      <c r="U4" s="2"/>
      <c r="V4" s="2"/>
      <c r="W4" s="18" t="s">
        <v>793</v>
      </c>
    </row>
    <row r="5" spans="1:57" ht="15.75" customHeight="1">
      <c r="A5" s="3" t="str">
        <f>基本信息输入表!K6&amp;"："&amp;基本信息输入表!M6</f>
        <v>被评估单位：贵州华能焦化制气股份有限公司</v>
      </c>
      <c r="W5" s="18" t="s">
        <v>464</v>
      </c>
      <c r="Y5" s="531" t="s">
        <v>595</v>
      </c>
      <c r="Z5" s="531"/>
      <c r="AA5" s="531"/>
      <c r="AB5" s="531"/>
      <c r="AC5" s="531"/>
      <c r="AD5" s="531"/>
      <c r="AE5" s="531"/>
      <c r="AF5" s="532" t="s">
        <v>596</v>
      </c>
      <c r="AG5" s="533"/>
      <c r="AH5" s="533"/>
      <c r="AI5" s="533"/>
      <c r="AJ5" s="533"/>
      <c r="AK5" s="533"/>
      <c r="AL5" s="533"/>
      <c r="AM5" s="533"/>
      <c r="AN5" s="534"/>
      <c r="AO5" s="535" t="s">
        <v>597</v>
      </c>
      <c r="AP5" s="536"/>
      <c r="AQ5" s="536"/>
      <c r="AR5" s="536"/>
      <c r="AS5" s="536"/>
      <c r="AT5" s="536"/>
      <c r="AU5" s="536"/>
      <c r="AV5" s="536"/>
      <c r="AW5" s="536"/>
      <c r="AX5" s="536"/>
      <c r="AY5" s="536"/>
      <c r="AZ5" s="536"/>
      <c r="BA5" s="537"/>
      <c r="BB5" s="538" t="s">
        <v>598</v>
      </c>
      <c r="BC5" s="538"/>
      <c r="BD5" s="538"/>
      <c r="BE5" s="538"/>
    </row>
    <row r="6" spans="1:57" s="2" customFormat="1" ht="15.75" customHeight="1">
      <c r="A6" s="562" t="s">
        <v>465</v>
      </c>
      <c r="B6" s="562" t="s">
        <v>794</v>
      </c>
      <c r="C6" s="563" t="s">
        <v>795</v>
      </c>
      <c r="D6" s="570" t="s">
        <v>769</v>
      </c>
      <c r="E6" s="577" t="s">
        <v>796</v>
      </c>
      <c r="F6" s="577" t="s">
        <v>797</v>
      </c>
      <c r="G6" s="565" t="s">
        <v>707</v>
      </c>
      <c r="H6" s="565"/>
      <c r="I6" s="565"/>
      <c r="J6" s="577" t="s">
        <v>778</v>
      </c>
      <c r="K6" s="565" t="s">
        <v>693</v>
      </c>
      <c r="L6" s="565"/>
      <c r="M6" s="565"/>
      <c r="N6" s="577" t="s">
        <v>779</v>
      </c>
      <c r="O6" s="562" t="s">
        <v>437</v>
      </c>
      <c r="P6" s="562"/>
      <c r="Q6" s="562"/>
      <c r="R6" s="577" t="s">
        <v>780</v>
      </c>
      <c r="S6" s="562" t="s">
        <v>438</v>
      </c>
      <c r="T6" s="562"/>
      <c r="U6" s="562"/>
      <c r="V6" s="562" t="s">
        <v>440</v>
      </c>
      <c r="W6" s="562" t="s">
        <v>585</v>
      </c>
      <c r="Y6" s="531" t="s">
        <v>599</v>
      </c>
      <c r="Z6" s="545" t="s">
        <v>651</v>
      </c>
      <c r="AA6" s="545" t="s">
        <v>694</v>
      </c>
      <c r="AB6" s="553" t="s">
        <v>710</v>
      </c>
      <c r="AC6" s="542" t="s">
        <v>601</v>
      </c>
      <c r="AD6" s="531" t="s">
        <v>602</v>
      </c>
      <c r="AE6" s="531"/>
      <c r="AF6" s="532" t="s">
        <v>603</v>
      </c>
      <c r="AG6" s="533"/>
      <c r="AH6" s="533"/>
      <c r="AI6" s="533"/>
      <c r="AJ6" s="534"/>
      <c r="AK6" s="538" t="s">
        <v>604</v>
      </c>
      <c r="AL6" s="538"/>
      <c r="AM6" s="538" t="s">
        <v>605</v>
      </c>
      <c r="AN6" s="543"/>
      <c r="AO6" s="531" t="s">
        <v>606</v>
      </c>
      <c r="AP6" s="531" t="s">
        <v>654</v>
      </c>
      <c r="AQ6" s="531"/>
      <c r="AR6" s="555" t="s">
        <v>655</v>
      </c>
      <c r="AS6" s="556"/>
      <c r="AT6" s="556"/>
      <c r="AU6" s="556"/>
      <c r="AV6" s="556"/>
      <c r="AW6" s="556"/>
      <c r="AX6" s="556"/>
      <c r="AY6" s="557"/>
      <c r="AZ6" s="531" t="s">
        <v>438</v>
      </c>
      <c r="BA6" s="558"/>
      <c r="BB6" s="543" t="s">
        <v>607</v>
      </c>
      <c r="BC6" s="543" t="s">
        <v>608</v>
      </c>
      <c r="BD6" s="538" t="s">
        <v>609</v>
      </c>
      <c r="BE6" s="543"/>
    </row>
    <row r="7" spans="1:57" s="2" customFormat="1" ht="15.75" customHeight="1">
      <c r="A7" s="562"/>
      <c r="B7" s="562"/>
      <c r="C7" s="564"/>
      <c r="D7" s="571"/>
      <c r="E7" s="578"/>
      <c r="F7" s="578"/>
      <c r="G7" s="60" t="s">
        <v>770</v>
      </c>
      <c r="H7" s="60" t="s">
        <v>771</v>
      </c>
      <c r="I7" s="60" t="s">
        <v>772</v>
      </c>
      <c r="J7" s="578"/>
      <c r="K7" s="60" t="s">
        <v>770</v>
      </c>
      <c r="L7" s="60" t="s">
        <v>771</v>
      </c>
      <c r="M7" s="60" t="s">
        <v>772</v>
      </c>
      <c r="N7" s="578"/>
      <c r="O7" s="8" t="s">
        <v>770</v>
      </c>
      <c r="P7" s="8" t="s">
        <v>771</v>
      </c>
      <c r="Q7" s="8" t="s">
        <v>772</v>
      </c>
      <c r="R7" s="578"/>
      <c r="S7" s="200" t="s">
        <v>773</v>
      </c>
      <c r="T7" s="8" t="s">
        <v>774</v>
      </c>
      <c r="U7" s="8" t="s">
        <v>772</v>
      </c>
      <c r="V7" s="562"/>
      <c r="W7" s="562"/>
      <c r="Y7" s="531"/>
      <c r="Z7" s="546"/>
      <c r="AA7" s="546"/>
      <c r="AB7" s="531"/>
      <c r="AC7" s="531"/>
      <c r="AD7" s="531"/>
      <c r="AE7" s="531"/>
      <c r="AF7" s="26" t="s">
        <v>614</v>
      </c>
      <c r="AG7" s="40" t="s">
        <v>663</v>
      </c>
      <c r="AH7" s="26" t="s">
        <v>615</v>
      </c>
      <c r="AI7" s="26" t="s">
        <v>617</v>
      </c>
      <c r="AJ7" s="24" t="s">
        <v>618</v>
      </c>
      <c r="AK7" s="26" t="s">
        <v>619</v>
      </c>
      <c r="AL7" s="26" t="s">
        <v>620</v>
      </c>
      <c r="AM7" s="538"/>
      <c r="AN7" s="544"/>
      <c r="AO7" s="531"/>
      <c r="AP7" s="19" t="s">
        <v>666</v>
      </c>
      <c r="AQ7" s="19" t="s">
        <v>667</v>
      </c>
      <c r="AR7" s="49" t="s">
        <v>798</v>
      </c>
      <c r="AS7" s="49" t="s">
        <v>799</v>
      </c>
      <c r="AT7" s="49" t="s">
        <v>800</v>
      </c>
      <c r="AU7" s="49" t="s">
        <v>801</v>
      </c>
      <c r="AV7" s="49" t="s">
        <v>802</v>
      </c>
      <c r="AW7" s="49" t="s">
        <v>803</v>
      </c>
      <c r="AX7" s="49" t="s">
        <v>804</v>
      </c>
      <c r="AY7" s="19"/>
      <c r="AZ7" s="531"/>
      <c r="BA7" s="559"/>
      <c r="BB7" s="544"/>
      <c r="BC7" s="544"/>
      <c r="BD7" s="538"/>
      <c r="BE7" s="544"/>
    </row>
    <row r="8" spans="1:57" s="2" customFormat="1" ht="15.75" customHeight="1">
      <c r="A8" s="47" t="str">
        <f>IF(B8="","",ROW()-7)</f>
        <v/>
      </c>
      <c r="B8" s="12"/>
      <c r="C8" s="199"/>
      <c r="D8" s="63"/>
      <c r="E8" s="63"/>
      <c r="F8" s="63"/>
      <c r="G8" s="63"/>
      <c r="H8" s="63"/>
      <c r="I8" s="63"/>
      <c r="J8" s="111"/>
      <c r="K8" s="63"/>
      <c r="L8" s="63"/>
      <c r="M8" s="63"/>
      <c r="N8" s="63"/>
      <c r="O8" s="111">
        <f>G8+K8</f>
        <v>0</v>
      </c>
      <c r="P8" s="111" t="str">
        <f>IFERROR(Q8/O8,"")</f>
        <v/>
      </c>
      <c r="Q8" s="111">
        <f t="shared" ref="Q8:Q10" si="0">I8+M8</f>
        <v>0</v>
      </c>
      <c r="R8" s="111">
        <f t="shared" ref="R8:R10" si="1">J8+N8</f>
        <v>0</v>
      </c>
      <c r="S8" s="111"/>
      <c r="T8" s="111"/>
      <c r="U8" s="15">
        <f t="shared" ref="U8:U10" si="2">S8*T8</f>
        <v>0</v>
      </c>
      <c r="V8" s="15" t="str">
        <f>IF(Q8-R8=0,"",(U8-Q8+R8)/(Q8-R8)*100)</f>
        <v/>
      </c>
      <c r="W8" s="21"/>
      <c r="Y8" s="22"/>
      <c r="Z8" s="22"/>
      <c r="AA8" s="22"/>
      <c r="AB8" s="22"/>
      <c r="AC8" s="22"/>
      <c r="AD8" s="22"/>
      <c r="AE8" s="22"/>
      <c r="AF8" s="22"/>
      <c r="AG8" s="22"/>
      <c r="AH8" s="22"/>
      <c r="AI8" s="27"/>
      <c r="AJ8" s="27"/>
      <c r="AK8" s="22"/>
      <c r="AL8" s="27"/>
      <c r="AM8" s="27"/>
      <c r="AN8" s="27"/>
      <c r="AO8" s="27"/>
      <c r="AP8" s="27"/>
      <c r="AQ8" s="27"/>
      <c r="AR8" s="27"/>
      <c r="AS8" s="27"/>
      <c r="AT8" s="27"/>
      <c r="AU8" s="27"/>
      <c r="AV8" s="27"/>
      <c r="AW8" s="27"/>
      <c r="AX8" s="27"/>
      <c r="AY8" s="27"/>
      <c r="AZ8" s="156">
        <f>AR8*(1-AS8-AT8-AU8*AV8-AW8*AX8)</f>
        <v>0</v>
      </c>
      <c r="BA8" s="27"/>
      <c r="BB8" s="30" t="str">
        <f t="shared" ref="BB8:BB31" si="3">IFERROR((AZ8-Q7+R7)/(Q7-R7)*100,"")</f>
        <v/>
      </c>
      <c r="BC8" s="27"/>
      <c r="BD8" s="27"/>
      <c r="BE8" s="27"/>
    </row>
    <row r="9" spans="1:57" ht="15.75" customHeight="1">
      <c r="A9" s="47" t="str">
        <f t="shared" ref="A9:A30" si="4">IF(B9="","",ROW()-7)</f>
        <v/>
      </c>
      <c r="B9" s="12"/>
      <c r="C9" s="12"/>
      <c r="D9" s="21"/>
      <c r="E9" s="21"/>
      <c r="F9" s="21"/>
      <c r="G9" s="21"/>
      <c r="H9" s="21"/>
      <c r="I9" s="21"/>
      <c r="J9" s="111"/>
      <c r="K9" s="21"/>
      <c r="L9" s="21"/>
      <c r="M9" s="21"/>
      <c r="N9" s="21"/>
      <c r="O9" s="111">
        <f t="shared" ref="O9:O30" si="5">G9+K9</f>
        <v>0</v>
      </c>
      <c r="P9" s="111" t="str">
        <f t="shared" ref="P9:P30" si="6">IFERROR(Q9/O9,"")</f>
        <v/>
      </c>
      <c r="Q9" s="111">
        <f t="shared" si="0"/>
        <v>0</v>
      </c>
      <c r="R9" s="111">
        <f t="shared" si="1"/>
        <v>0</v>
      </c>
      <c r="S9" s="111"/>
      <c r="T9" s="111"/>
      <c r="U9" s="15">
        <f t="shared" si="2"/>
        <v>0</v>
      </c>
      <c r="V9" s="15" t="str">
        <f t="shared" ref="V9:V31" si="7">IF(Q9-R9=0,"",(U9-Q9+R9)/(Q9-R9)*100)</f>
        <v/>
      </c>
      <c r="W9" s="21"/>
      <c r="Y9" s="22"/>
      <c r="Z9" s="22"/>
      <c r="AA9" s="22"/>
      <c r="AB9" s="22"/>
      <c r="AC9" s="22"/>
      <c r="AD9" s="22"/>
      <c r="AE9" s="22"/>
      <c r="AF9" s="22"/>
      <c r="AG9" s="22"/>
      <c r="AH9" s="22"/>
      <c r="AI9" s="28"/>
      <c r="AJ9" s="27"/>
      <c r="AK9" s="22"/>
      <c r="AL9" s="27"/>
      <c r="AM9" s="27"/>
      <c r="AN9" s="27"/>
      <c r="AO9" s="27"/>
      <c r="AP9" s="27"/>
      <c r="AQ9" s="27"/>
      <c r="AR9" s="27"/>
      <c r="AS9" s="27"/>
      <c r="AT9" s="27"/>
      <c r="AU9" s="27"/>
      <c r="AV9" s="27"/>
      <c r="AW9" s="27"/>
      <c r="AX9" s="27"/>
      <c r="AY9" s="27"/>
      <c r="AZ9" s="156">
        <f t="shared" ref="AZ9:AZ31" si="8">AR9*(1-AS9-AT9-AU9*AV9-AW9*AX9)</f>
        <v>0</v>
      </c>
      <c r="BA9" s="27"/>
      <c r="BB9" s="30" t="str">
        <f t="shared" si="3"/>
        <v/>
      </c>
      <c r="BC9" s="27"/>
      <c r="BD9" s="27"/>
      <c r="BE9" s="27"/>
    </row>
    <row r="10" spans="1:57" ht="15.75" customHeight="1">
      <c r="A10" s="47" t="str">
        <f t="shared" si="4"/>
        <v/>
      </c>
      <c r="B10" s="12"/>
      <c r="C10" s="12"/>
      <c r="D10" s="21"/>
      <c r="E10" s="21"/>
      <c r="F10" s="21"/>
      <c r="G10" s="21"/>
      <c r="H10" s="21"/>
      <c r="I10" s="21"/>
      <c r="J10" s="111"/>
      <c r="K10" s="21"/>
      <c r="L10" s="21"/>
      <c r="M10" s="21"/>
      <c r="N10" s="21"/>
      <c r="O10" s="111">
        <f t="shared" si="5"/>
        <v>0</v>
      </c>
      <c r="P10" s="111" t="str">
        <f t="shared" si="6"/>
        <v/>
      </c>
      <c r="Q10" s="111">
        <f t="shared" si="0"/>
        <v>0</v>
      </c>
      <c r="R10" s="111">
        <f t="shared" si="1"/>
        <v>0</v>
      </c>
      <c r="S10" s="111"/>
      <c r="T10" s="111"/>
      <c r="U10" s="15">
        <f t="shared" si="2"/>
        <v>0</v>
      </c>
      <c r="V10" s="15" t="str">
        <f t="shared" si="7"/>
        <v/>
      </c>
      <c r="W10" s="21"/>
      <c r="Y10" s="22"/>
      <c r="Z10" s="22"/>
      <c r="AA10" s="22"/>
      <c r="AB10" s="22"/>
      <c r="AC10" s="22"/>
      <c r="AD10" s="22"/>
      <c r="AE10" s="22"/>
      <c r="AF10" s="22"/>
      <c r="AG10" s="22"/>
      <c r="AH10" s="22"/>
      <c r="AI10" s="28"/>
      <c r="AJ10" s="27"/>
      <c r="AK10" s="22"/>
      <c r="AL10" s="27"/>
      <c r="AM10" s="27"/>
      <c r="AN10" s="27"/>
      <c r="AO10" s="27"/>
      <c r="AP10" s="27"/>
      <c r="AQ10" s="27"/>
      <c r="AR10" s="27"/>
      <c r="AS10" s="27"/>
      <c r="AT10" s="27"/>
      <c r="AU10" s="27"/>
      <c r="AV10" s="27"/>
      <c r="AW10" s="27"/>
      <c r="AX10" s="27"/>
      <c r="AY10" s="27"/>
      <c r="AZ10" s="156">
        <f t="shared" si="8"/>
        <v>0</v>
      </c>
      <c r="BA10" s="27"/>
      <c r="BB10" s="30" t="str">
        <f t="shared" si="3"/>
        <v/>
      </c>
      <c r="BC10" s="27"/>
      <c r="BD10" s="27"/>
      <c r="BE10" s="27"/>
    </row>
    <row r="11" spans="1:57" ht="15.75" customHeight="1">
      <c r="A11" s="47" t="str">
        <f t="shared" si="4"/>
        <v/>
      </c>
      <c r="B11" s="12"/>
      <c r="C11" s="12"/>
      <c r="D11" s="21"/>
      <c r="E11" s="21"/>
      <c r="F11" s="21"/>
      <c r="G11" s="21"/>
      <c r="H11" s="21"/>
      <c r="I11" s="21"/>
      <c r="J11" s="111"/>
      <c r="K11" s="21"/>
      <c r="L11" s="21"/>
      <c r="M11" s="21"/>
      <c r="N11" s="21"/>
      <c r="O11" s="111">
        <f t="shared" si="5"/>
        <v>0</v>
      </c>
      <c r="P11" s="111" t="str">
        <f t="shared" si="6"/>
        <v/>
      </c>
      <c r="Q11" s="111">
        <f t="shared" ref="Q11:R30" si="9">I11+M11</f>
        <v>0</v>
      </c>
      <c r="R11" s="111">
        <f t="shared" si="9"/>
        <v>0</v>
      </c>
      <c r="S11" s="111"/>
      <c r="T11" s="111"/>
      <c r="U11" s="15">
        <f t="shared" ref="U11:U30" si="10">S11*T11</f>
        <v>0</v>
      </c>
      <c r="V11" s="15" t="str">
        <f t="shared" si="7"/>
        <v/>
      </c>
      <c r="W11" s="21"/>
      <c r="Y11" s="22"/>
      <c r="Z11" s="22"/>
      <c r="AA11" s="22"/>
      <c r="AB11" s="22"/>
      <c r="AC11" s="22"/>
      <c r="AD11" s="22"/>
      <c r="AE11" s="22"/>
      <c r="AF11" s="22"/>
      <c r="AG11" s="22"/>
      <c r="AH11" s="22"/>
      <c r="AI11" s="28"/>
      <c r="AJ11" s="27"/>
      <c r="AK11" s="22"/>
      <c r="AL11" s="27"/>
      <c r="AM11" s="27"/>
      <c r="AN11" s="27"/>
      <c r="AO11" s="27"/>
      <c r="AP11" s="27"/>
      <c r="AQ11" s="27"/>
      <c r="AR11" s="27"/>
      <c r="AS11" s="27"/>
      <c r="AT11" s="27"/>
      <c r="AU11" s="27"/>
      <c r="AV11" s="27"/>
      <c r="AW11" s="27"/>
      <c r="AX11" s="27"/>
      <c r="AY11" s="27"/>
      <c r="AZ11" s="156">
        <f t="shared" si="8"/>
        <v>0</v>
      </c>
      <c r="BA11" s="27"/>
      <c r="BB11" s="30" t="str">
        <f t="shared" si="3"/>
        <v/>
      </c>
      <c r="BC11" s="27"/>
      <c r="BD11" s="27"/>
      <c r="BE11" s="27"/>
    </row>
    <row r="12" spans="1:57" ht="15.75" customHeight="1">
      <c r="A12" s="47" t="str">
        <f t="shared" si="4"/>
        <v/>
      </c>
      <c r="B12" s="12"/>
      <c r="C12" s="12"/>
      <c r="D12" s="21"/>
      <c r="E12" s="21"/>
      <c r="F12" s="21"/>
      <c r="G12" s="21"/>
      <c r="H12" s="21"/>
      <c r="I12" s="21"/>
      <c r="J12" s="111"/>
      <c r="K12" s="21"/>
      <c r="L12" s="21"/>
      <c r="M12" s="21"/>
      <c r="N12" s="21"/>
      <c r="O12" s="111">
        <f t="shared" si="5"/>
        <v>0</v>
      </c>
      <c r="P12" s="111" t="str">
        <f t="shared" si="6"/>
        <v/>
      </c>
      <c r="Q12" s="111">
        <f t="shared" si="9"/>
        <v>0</v>
      </c>
      <c r="R12" s="111">
        <f t="shared" si="9"/>
        <v>0</v>
      </c>
      <c r="S12" s="111"/>
      <c r="T12" s="111"/>
      <c r="U12" s="15">
        <f t="shared" si="10"/>
        <v>0</v>
      </c>
      <c r="V12" s="15" t="str">
        <f t="shared" si="7"/>
        <v/>
      </c>
      <c r="W12" s="21"/>
      <c r="Y12" s="22"/>
      <c r="Z12" s="22"/>
      <c r="AA12" s="22"/>
      <c r="AB12" s="22"/>
      <c r="AC12" s="22"/>
      <c r="AD12" s="22"/>
      <c r="AE12" s="22"/>
      <c r="AF12" s="22"/>
      <c r="AG12" s="22"/>
      <c r="AH12" s="22"/>
      <c r="AI12" s="28"/>
      <c r="AJ12" s="27"/>
      <c r="AK12" s="22"/>
      <c r="AL12" s="27"/>
      <c r="AM12" s="27"/>
      <c r="AN12" s="27"/>
      <c r="AO12" s="27"/>
      <c r="AP12" s="27"/>
      <c r="AQ12" s="27"/>
      <c r="AR12" s="27"/>
      <c r="AS12" s="27"/>
      <c r="AT12" s="27"/>
      <c r="AU12" s="27"/>
      <c r="AV12" s="27"/>
      <c r="AW12" s="27"/>
      <c r="AX12" s="27"/>
      <c r="AY12" s="27"/>
      <c r="AZ12" s="156">
        <f t="shared" si="8"/>
        <v>0</v>
      </c>
      <c r="BA12" s="27"/>
      <c r="BB12" s="30" t="str">
        <f t="shared" si="3"/>
        <v/>
      </c>
      <c r="BC12" s="27"/>
      <c r="BD12" s="27"/>
      <c r="BE12" s="27"/>
    </row>
    <row r="13" spans="1:57" ht="15.75" customHeight="1">
      <c r="A13" s="47" t="str">
        <f t="shared" si="4"/>
        <v/>
      </c>
      <c r="B13" s="12"/>
      <c r="C13" s="12"/>
      <c r="D13" s="21"/>
      <c r="E13" s="21"/>
      <c r="F13" s="21"/>
      <c r="G13" s="21"/>
      <c r="H13" s="21"/>
      <c r="I13" s="21"/>
      <c r="J13" s="111"/>
      <c r="K13" s="21"/>
      <c r="L13" s="21"/>
      <c r="M13" s="21"/>
      <c r="N13" s="21"/>
      <c r="O13" s="111">
        <f t="shared" si="5"/>
        <v>0</v>
      </c>
      <c r="P13" s="111" t="str">
        <f t="shared" si="6"/>
        <v/>
      </c>
      <c r="Q13" s="111">
        <f t="shared" si="9"/>
        <v>0</v>
      </c>
      <c r="R13" s="111">
        <f t="shared" si="9"/>
        <v>0</v>
      </c>
      <c r="S13" s="111"/>
      <c r="T13" s="111"/>
      <c r="U13" s="15">
        <f t="shared" si="10"/>
        <v>0</v>
      </c>
      <c r="V13" s="15" t="str">
        <f t="shared" si="7"/>
        <v/>
      </c>
      <c r="W13" s="21"/>
      <c r="Y13" s="22"/>
      <c r="Z13" s="22"/>
      <c r="AA13" s="22"/>
      <c r="AB13" s="22"/>
      <c r="AC13" s="22"/>
      <c r="AD13" s="22"/>
      <c r="AE13" s="22"/>
      <c r="AF13" s="22"/>
      <c r="AG13" s="22"/>
      <c r="AH13" s="22"/>
      <c r="AI13" s="28"/>
      <c r="AJ13" s="27"/>
      <c r="AK13" s="22"/>
      <c r="AL13" s="27"/>
      <c r="AM13" s="27"/>
      <c r="AN13" s="27"/>
      <c r="AO13" s="27"/>
      <c r="AP13" s="27"/>
      <c r="AQ13" s="27"/>
      <c r="AR13" s="27"/>
      <c r="AS13" s="27"/>
      <c r="AT13" s="27"/>
      <c r="AU13" s="27"/>
      <c r="AV13" s="27"/>
      <c r="AW13" s="27"/>
      <c r="AX13" s="27"/>
      <c r="AY13" s="27"/>
      <c r="AZ13" s="156">
        <f t="shared" si="8"/>
        <v>0</v>
      </c>
      <c r="BA13" s="27"/>
      <c r="BB13" s="30" t="str">
        <f t="shared" si="3"/>
        <v/>
      </c>
      <c r="BC13" s="27"/>
      <c r="BD13" s="27"/>
      <c r="BE13" s="27"/>
    </row>
    <row r="14" spans="1:57" ht="15.75" customHeight="1">
      <c r="A14" s="47" t="str">
        <f t="shared" si="4"/>
        <v/>
      </c>
      <c r="B14" s="12"/>
      <c r="C14" s="12"/>
      <c r="D14" s="21"/>
      <c r="E14" s="21"/>
      <c r="F14" s="21"/>
      <c r="G14" s="21"/>
      <c r="H14" s="21"/>
      <c r="I14" s="21"/>
      <c r="J14" s="111"/>
      <c r="K14" s="21"/>
      <c r="L14" s="21"/>
      <c r="M14" s="21"/>
      <c r="N14" s="21"/>
      <c r="O14" s="111">
        <f t="shared" si="5"/>
        <v>0</v>
      </c>
      <c r="P14" s="111" t="str">
        <f t="shared" si="6"/>
        <v/>
      </c>
      <c r="Q14" s="111">
        <f t="shared" si="9"/>
        <v>0</v>
      </c>
      <c r="R14" s="111">
        <f t="shared" si="9"/>
        <v>0</v>
      </c>
      <c r="S14" s="111"/>
      <c r="T14" s="111"/>
      <c r="U14" s="15">
        <f t="shared" si="10"/>
        <v>0</v>
      </c>
      <c r="V14" s="15" t="str">
        <f t="shared" si="7"/>
        <v/>
      </c>
      <c r="W14" s="21"/>
      <c r="Y14" s="22"/>
      <c r="Z14" s="22"/>
      <c r="AA14" s="22"/>
      <c r="AB14" s="22"/>
      <c r="AC14" s="22"/>
      <c r="AD14" s="22"/>
      <c r="AE14" s="22"/>
      <c r="AF14" s="22"/>
      <c r="AG14" s="22"/>
      <c r="AH14" s="22"/>
      <c r="AI14" s="28"/>
      <c r="AJ14" s="27"/>
      <c r="AK14" s="22"/>
      <c r="AL14" s="27"/>
      <c r="AM14" s="27"/>
      <c r="AN14" s="27"/>
      <c r="AO14" s="27"/>
      <c r="AP14" s="27"/>
      <c r="AQ14" s="27"/>
      <c r="AR14" s="27"/>
      <c r="AS14" s="27"/>
      <c r="AT14" s="27"/>
      <c r="AU14" s="27"/>
      <c r="AV14" s="27"/>
      <c r="AW14" s="27"/>
      <c r="AX14" s="27"/>
      <c r="AY14" s="27"/>
      <c r="AZ14" s="156">
        <f t="shared" si="8"/>
        <v>0</v>
      </c>
      <c r="BA14" s="27"/>
      <c r="BB14" s="30" t="str">
        <f t="shared" si="3"/>
        <v/>
      </c>
      <c r="BC14" s="27"/>
      <c r="BD14" s="27"/>
      <c r="BE14" s="27"/>
    </row>
    <row r="15" spans="1:57" ht="15.75" customHeight="1">
      <c r="A15" s="47" t="str">
        <f t="shared" si="4"/>
        <v/>
      </c>
      <c r="B15" s="12"/>
      <c r="C15" s="12"/>
      <c r="D15" s="21"/>
      <c r="E15" s="21"/>
      <c r="F15" s="21"/>
      <c r="G15" s="21"/>
      <c r="H15" s="21"/>
      <c r="I15" s="21"/>
      <c r="J15" s="111"/>
      <c r="K15" s="21"/>
      <c r="L15" s="21"/>
      <c r="M15" s="21"/>
      <c r="N15" s="21"/>
      <c r="O15" s="111">
        <f t="shared" si="5"/>
        <v>0</v>
      </c>
      <c r="P15" s="111" t="str">
        <f t="shared" si="6"/>
        <v/>
      </c>
      <c r="Q15" s="111">
        <f t="shared" si="9"/>
        <v>0</v>
      </c>
      <c r="R15" s="111">
        <f t="shared" si="9"/>
        <v>0</v>
      </c>
      <c r="S15" s="111"/>
      <c r="T15" s="111"/>
      <c r="U15" s="15">
        <f t="shared" si="10"/>
        <v>0</v>
      </c>
      <c r="V15" s="15" t="str">
        <f t="shared" si="7"/>
        <v/>
      </c>
      <c r="W15" s="21"/>
      <c r="Y15" s="22"/>
      <c r="Z15" s="22"/>
      <c r="AA15" s="22"/>
      <c r="AB15" s="22"/>
      <c r="AC15" s="22"/>
      <c r="AD15" s="22"/>
      <c r="AE15" s="22"/>
      <c r="AF15" s="22"/>
      <c r="AG15" s="22"/>
      <c r="AH15" s="22"/>
      <c r="AI15" s="28"/>
      <c r="AJ15" s="27"/>
      <c r="AK15" s="22"/>
      <c r="AL15" s="27"/>
      <c r="AM15" s="27"/>
      <c r="AN15" s="27"/>
      <c r="AO15" s="27"/>
      <c r="AP15" s="27"/>
      <c r="AQ15" s="27"/>
      <c r="AR15" s="27"/>
      <c r="AS15" s="27"/>
      <c r="AT15" s="27"/>
      <c r="AU15" s="27"/>
      <c r="AV15" s="27"/>
      <c r="AW15" s="27"/>
      <c r="AX15" s="27"/>
      <c r="AY15" s="27"/>
      <c r="AZ15" s="156">
        <f t="shared" si="8"/>
        <v>0</v>
      </c>
      <c r="BA15" s="27"/>
      <c r="BB15" s="30" t="str">
        <f t="shared" si="3"/>
        <v/>
      </c>
      <c r="BC15" s="27"/>
      <c r="BD15" s="27"/>
      <c r="BE15" s="27"/>
    </row>
    <row r="16" spans="1:57" ht="15.75" customHeight="1">
      <c r="A16" s="47" t="str">
        <f t="shared" si="4"/>
        <v/>
      </c>
      <c r="B16" s="12"/>
      <c r="C16" s="12"/>
      <c r="D16" s="21"/>
      <c r="E16" s="21"/>
      <c r="F16" s="21"/>
      <c r="G16" s="21"/>
      <c r="H16" s="21"/>
      <c r="I16" s="21"/>
      <c r="J16" s="111"/>
      <c r="K16" s="21"/>
      <c r="L16" s="21"/>
      <c r="M16" s="21"/>
      <c r="N16" s="21"/>
      <c r="O16" s="111">
        <f t="shared" si="5"/>
        <v>0</v>
      </c>
      <c r="P16" s="111" t="str">
        <f t="shared" si="6"/>
        <v/>
      </c>
      <c r="Q16" s="111">
        <f t="shared" si="9"/>
        <v>0</v>
      </c>
      <c r="R16" s="111">
        <f t="shared" si="9"/>
        <v>0</v>
      </c>
      <c r="S16" s="111"/>
      <c r="T16" s="111"/>
      <c r="U16" s="15">
        <f t="shared" si="10"/>
        <v>0</v>
      </c>
      <c r="V16" s="15" t="str">
        <f t="shared" si="7"/>
        <v/>
      </c>
      <c r="W16" s="21"/>
      <c r="Y16" s="22"/>
      <c r="Z16" s="22"/>
      <c r="AA16" s="22"/>
      <c r="AB16" s="22"/>
      <c r="AC16" s="22"/>
      <c r="AD16" s="22"/>
      <c r="AE16" s="22"/>
      <c r="AF16" s="22"/>
      <c r="AG16" s="22"/>
      <c r="AH16" s="22"/>
      <c r="AI16" s="28"/>
      <c r="AJ16" s="27"/>
      <c r="AK16" s="22"/>
      <c r="AL16" s="27"/>
      <c r="AM16" s="27"/>
      <c r="AN16" s="27"/>
      <c r="AO16" s="27"/>
      <c r="AP16" s="27"/>
      <c r="AQ16" s="27"/>
      <c r="AR16" s="27"/>
      <c r="AS16" s="27"/>
      <c r="AT16" s="27"/>
      <c r="AU16" s="27"/>
      <c r="AV16" s="27"/>
      <c r="AW16" s="27"/>
      <c r="AX16" s="27"/>
      <c r="AY16" s="27"/>
      <c r="AZ16" s="156">
        <f t="shared" si="8"/>
        <v>0</v>
      </c>
      <c r="BA16" s="27"/>
      <c r="BB16" s="30" t="str">
        <f t="shared" si="3"/>
        <v/>
      </c>
      <c r="BC16" s="27"/>
      <c r="BD16" s="27"/>
      <c r="BE16" s="27"/>
    </row>
    <row r="17" spans="1:57" ht="15.75" customHeight="1">
      <c r="A17" s="47"/>
      <c r="B17" s="12"/>
      <c r="C17" s="12"/>
      <c r="D17" s="21"/>
      <c r="E17" s="21"/>
      <c r="F17" s="21"/>
      <c r="G17" s="21"/>
      <c r="H17" s="21"/>
      <c r="I17" s="21"/>
      <c r="J17" s="111"/>
      <c r="K17" s="21"/>
      <c r="L17" s="21"/>
      <c r="M17" s="21"/>
      <c r="N17" s="21"/>
      <c r="O17" s="111">
        <f t="shared" ref="O17:O19" si="11">G17+K17</f>
        <v>0</v>
      </c>
      <c r="P17" s="111" t="str">
        <f t="shared" ref="P17:P19" si="12">IFERROR(Q17/O17,"")</f>
        <v/>
      </c>
      <c r="Q17" s="111">
        <f t="shared" ref="Q17:Q19" si="13">I17+M17</f>
        <v>0</v>
      </c>
      <c r="R17" s="111">
        <f t="shared" ref="R17:R19" si="14">J17+N17</f>
        <v>0</v>
      </c>
      <c r="S17" s="111"/>
      <c r="T17" s="111"/>
      <c r="U17" s="15">
        <f t="shared" ref="U17:U19" si="15">S17*T17</f>
        <v>0</v>
      </c>
      <c r="V17" s="15" t="str">
        <f t="shared" ref="V17:V19" si="16">IF(Q17-R17=0,"",(U17-Q17+R17)/(Q17-R17)*100)</f>
        <v/>
      </c>
      <c r="W17" s="21"/>
      <c r="Y17" s="22"/>
      <c r="Z17" s="22"/>
      <c r="AA17" s="22"/>
      <c r="AB17" s="22"/>
      <c r="AC17" s="22"/>
      <c r="AD17" s="22"/>
      <c r="AE17" s="22"/>
      <c r="AF17" s="22"/>
      <c r="AG17" s="22"/>
      <c r="AH17" s="22"/>
      <c r="AI17" s="28"/>
      <c r="AJ17" s="27"/>
      <c r="AK17" s="22"/>
      <c r="AL17" s="27"/>
      <c r="AM17" s="27"/>
      <c r="AN17" s="27"/>
      <c r="AO17" s="27"/>
      <c r="AP17" s="27"/>
      <c r="AQ17" s="27"/>
      <c r="AR17" s="27"/>
      <c r="AS17" s="27"/>
      <c r="AT17" s="27"/>
      <c r="AU17" s="27"/>
      <c r="AV17" s="27"/>
      <c r="AW17" s="27"/>
      <c r="AX17" s="27"/>
      <c r="AY17" s="27"/>
      <c r="AZ17" s="156"/>
      <c r="BA17" s="27"/>
      <c r="BB17" s="30"/>
      <c r="BC17" s="27"/>
      <c r="BD17" s="27"/>
      <c r="BE17" s="27"/>
    </row>
    <row r="18" spans="1:57" ht="15.75" customHeight="1">
      <c r="A18" s="47"/>
      <c r="B18" s="12"/>
      <c r="C18" s="12"/>
      <c r="D18" s="21"/>
      <c r="E18" s="21"/>
      <c r="F18" s="21"/>
      <c r="G18" s="21"/>
      <c r="H18" s="21"/>
      <c r="I18" s="21"/>
      <c r="J18" s="111"/>
      <c r="K18" s="21"/>
      <c r="L18" s="21"/>
      <c r="M18" s="21"/>
      <c r="N18" s="21"/>
      <c r="O18" s="111">
        <f t="shared" si="11"/>
        <v>0</v>
      </c>
      <c r="P18" s="111" t="str">
        <f t="shared" si="12"/>
        <v/>
      </c>
      <c r="Q18" s="111">
        <f t="shared" si="13"/>
        <v>0</v>
      </c>
      <c r="R18" s="111">
        <f t="shared" si="14"/>
        <v>0</v>
      </c>
      <c r="S18" s="111"/>
      <c r="T18" s="111"/>
      <c r="U18" s="15">
        <f t="shared" si="15"/>
        <v>0</v>
      </c>
      <c r="V18" s="15" t="str">
        <f t="shared" si="16"/>
        <v/>
      </c>
      <c r="W18" s="21"/>
      <c r="Y18" s="22"/>
      <c r="Z18" s="22"/>
      <c r="AA18" s="22"/>
      <c r="AB18" s="22"/>
      <c r="AC18" s="22"/>
      <c r="AD18" s="22"/>
      <c r="AE18" s="22"/>
      <c r="AF18" s="22"/>
      <c r="AG18" s="22"/>
      <c r="AH18" s="22"/>
      <c r="AI18" s="28"/>
      <c r="AJ18" s="27"/>
      <c r="AK18" s="22"/>
      <c r="AL18" s="27"/>
      <c r="AM18" s="27"/>
      <c r="AN18" s="27"/>
      <c r="AO18" s="27"/>
      <c r="AP18" s="27"/>
      <c r="AQ18" s="27"/>
      <c r="AR18" s="27"/>
      <c r="AS18" s="27"/>
      <c r="AT18" s="27"/>
      <c r="AU18" s="27"/>
      <c r="AV18" s="27"/>
      <c r="AW18" s="27"/>
      <c r="AX18" s="27"/>
      <c r="AY18" s="27"/>
      <c r="AZ18" s="156"/>
      <c r="BA18" s="27"/>
      <c r="BB18" s="30"/>
      <c r="BC18" s="27"/>
      <c r="BD18" s="27"/>
      <c r="BE18" s="27"/>
    </row>
    <row r="19" spans="1:57" ht="15.75" customHeight="1">
      <c r="A19" s="47"/>
      <c r="B19" s="12"/>
      <c r="C19" s="12"/>
      <c r="D19" s="21"/>
      <c r="E19" s="21"/>
      <c r="F19" s="21"/>
      <c r="G19" s="21"/>
      <c r="H19" s="21"/>
      <c r="I19" s="21"/>
      <c r="J19" s="111"/>
      <c r="K19" s="21"/>
      <c r="L19" s="21"/>
      <c r="M19" s="21"/>
      <c r="N19" s="21"/>
      <c r="O19" s="111">
        <f t="shared" si="11"/>
        <v>0</v>
      </c>
      <c r="P19" s="111" t="str">
        <f t="shared" si="12"/>
        <v/>
      </c>
      <c r="Q19" s="111">
        <f t="shared" si="13"/>
        <v>0</v>
      </c>
      <c r="R19" s="111">
        <f t="shared" si="14"/>
        <v>0</v>
      </c>
      <c r="S19" s="111"/>
      <c r="T19" s="111"/>
      <c r="U19" s="15">
        <f t="shared" si="15"/>
        <v>0</v>
      </c>
      <c r="V19" s="15" t="str">
        <f t="shared" si="16"/>
        <v/>
      </c>
      <c r="W19" s="21"/>
      <c r="Y19" s="22"/>
      <c r="Z19" s="22"/>
      <c r="AA19" s="22"/>
      <c r="AB19" s="22"/>
      <c r="AC19" s="22"/>
      <c r="AD19" s="22"/>
      <c r="AE19" s="22"/>
      <c r="AF19" s="22"/>
      <c r="AG19" s="22"/>
      <c r="AH19" s="22"/>
      <c r="AI19" s="28"/>
      <c r="AJ19" s="27"/>
      <c r="AK19" s="22"/>
      <c r="AL19" s="27"/>
      <c r="AM19" s="27"/>
      <c r="AN19" s="27"/>
      <c r="AO19" s="27"/>
      <c r="AP19" s="27"/>
      <c r="AQ19" s="27"/>
      <c r="AR19" s="27"/>
      <c r="AS19" s="27"/>
      <c r="AT19" s="27"/>
      <c r="AU19" s="27"/>
      <c r="AV19" s="27"/>
      <c r="AW19" s="27"/>
      <c r="AX19" s="27"/>
      <c r="AY19" s="27"/>
      <c r="AZ19" s="156"/>
      <c r="BA19" s="27"/>
      <c r="BB19" s="30"/>
      <c r="BC19" s="27"/>
      <c r="BD19" s="27"/>
      <c r="BE19" s="27"/>
    </row>
    <row r="20" spans="1:57" ht="15.75" customHeight="1">
      <c r="A20" s="47" t="str">
        <f t="shared" si="4"/>
        <v/>
      </c>
      <c r="B20" s="12"/>
      <c r="C20" s="12"/>
      <c r="D20" s="21"/>
      <c r="E20" s="21"/>
      <c r="F20" s="21"/>
      <c r="G20" s="21"/>
      <c r="H20" s="21"/>
      <c r="I20" s="21"/>
      <c r="J20" s="111"/>
      <c r="K20" s="21"/>
      <c r="L20" s="21"/>
      <c r="M20" s="21"/>
      <c r="N20" s="21"/>
      <c r="O20" s="111">
        <f t="shared" si="5"/>
        <v>0</v>
      </c>
      <c r="P20" s="111" t="str">
        <f t="shared" si="6"/>
        <v/>
      </c>
      <c r="Q20" s="111">
        <f t="shared" si="9"/>
        <v>0</v>
      </c>
      <c r="R20" s="111">
        <f t="shared" si="9"/>
        <v>0</v>
      </c>
      <c r="S20" s="111"/>
      <c r="T20" s="111"/>
      <c r="U20" s="15">
        <f t="shared" si="10"/>
        <v>0</v>
      </c>
      <c r="V20" s="15" t="str">
        <f t="shared" si="7"/>
        <v/>
      </c>
      <c r="W20" s="21"/>
      <c r="Y20" s="22"/>
      <c r="Z20" s="22"/>
      <c r="AA20" s="22"/>
      <c r="AB20" s="22"/>
      <c r="AC20" s="22"/>
      <c r="AD20" s="22"/>
      <c r="AE20" s="22"/>
      <c r="AF20" s="22"/>
      <c r="AG20" s="22"/>
      <c r="AH20" s="22"/>
      <c r="AI20" s="28"/>
      <c r="AJ20" s="27"/>
      <c r="AK20" s="22"/>
      <c r="AL20" s="27"/>
      <c r="AM20" s="27"/>
      <c r="AN20" s="27"/>
      <c r="AO20" s="27"/>
      <c r="AP20" s="27"/>
      <c r="AQ20" s="27"/>
      <c r="AR20" s="27"/>
      <c r="AS20" s="27"/>
      <c r="AT20" s="27"/>
      <c r="AU20" s="27"/>
      <c r="AV20" s="27"/>
      <c r="AW20" s="27"/>
      <c r="AX20" s="27"/>
      <c r="AY20" s="27"/>
      <c r="AZ20" s="156">
        <f t="shared" si="8"/>
        <v>0</v>
      </c>
      <c r="BA20" s="27"/>
      <c r="BB20" s="30" t="str">
        <f>IFERROR((AZ20-Q16+R16)/(Q16-R16)*100,"")</f>
        <v/>
      </c>
      <c r="BC20" s="27"/>
      <c r="BD20" s="27"/>
      <c r="BE20" s="27"/>
    </row>
    <row r="21" spans="1:57" ht="15.75" customHeight="1">
      <c r="A21" s="47" t="str">
        <f t="shared" si="4"/>
        <v/>
      </c>
      <c r="B21" s="12"/>
      <c r="C21" s="12"/>
      <c r="D21" s="21"/>
      <c r="E21" s="21"/>
      <c r="F21" s="21"/>
      <c r="G21" s="21"/>
      <c r="H21" s="21"/>
      <c r="I21" s="21"/>
      <c r="J21" s="111"/>
      <c r="K21" s="21"/>
      <c r="L21" s="21"/>
      <c r="M21" s="21"/>
      <c r="N21" s="21"/>
      <c r="O21" s="111">
        <f t="shared" si="5"/>
        <v>0</v>
      </c>
      <c r="P21" s="111" t="str">
        <f t="shared" si="6"/>
        <v/>
      </c>
      <c r="Q21" s="111">
        <f t="shared" si="9"/>
        <v>0</v>
      </c>
      <c r="R21" s="111">
        <f t="shared" si="9"/>
        <v>0</v>
      </c>
      <c r="S21" s="111"/>
      <c r="T21" s="111"/>
      <c r="U21" s="15">
        <f t="shared" si="10"/>
        <v>0</v>
      </c>
      <c r="V21" s="15" t="str">
        <f t="shared" si="7"/>
        <v/>
      </c>
      <c r="W21" s="21"/>
      <c r="Y21" s="22"/>
      <c r="Z21" s="22"/>
      <c r="AA21" s="22"/>
      <c r="AB21" s="22"/>
      <c r="AC21" s="22"/>
      <c r="AD21" s="22"/>
      <c r="AE21" s="22"/>
      <c r="AF21" s="22"/>
      <c r="AG21" s="22"/>
      <c r="AH21" s="22"/>
      <c r="AI21" s="28"/>
      <c r="AJ21" s="27"/>
      <c r="AK21" s="22"/>
      <c r="AL21" s="27"/>
      <c r="AM21" s="27"/>
      <c r="AN21" s="27"/>
      <c r="AO21" s="27"/>
      <c r="AP21" s="27"/>
      <c r="AQ21" s="27"/>
      <c r="AR21" s="27"/>
      <c r="AS21" s="27"/>
      <c r="AT21" s="27"/>
      <c r="AU21" s="27"/>
      <c r="AV21" s="27"/>
      <c r="AW21" s="27"/>
      <c r="AX21" s="27"/>
      <c r="AY21" s="27"/>
      <c r="AZ21" s="156">
        <f t="shared" si="8"/>
        <v>0</v>
      </c>
      <c r="BA21" s="27"/>
      <c r="BB21" s="30" t="str">
        <f t="shared" si="3"/>
        <v/>
      </c>
      <c r="BC21" s="27"/>
      <c r="BD21" s="27"/>
      <c r="BE21" s="27"/>
    </row>
    <row r="22" spans="1:57" ht="15.75" customHeight="1">
      <c r="A22" s="47" t="str">
        <f t="shared" si="4"/>
        <v/>
      </c>
      <c r="B22" s="12"/>
      <c r="C22" s="12"/>
      <c r="D22" s="21"/>
      <c r="E22" s="21"/>
      <c r="F22" s="21"/>
      <c r="G22" s="21"/>
      <c r="H22" s="21"/>
      <c r="I22" s="21"/>
      <c r="J22" s="111"/>
      <c r="K22" s="21"/>
      <c r="L22" s="21"/>
      <c r="M22" s="21"/>
      <c r="N22" s="21"/>
      <c r="O22" s="111">
        <f t="shared" si="5"/>
        <v>0</v>
      </c>
      <c r="P22" s="111" t="str">
        <f t="shared" si="6"/>
        <v/>
      </c>
      <c r="Q22" s="111">
        <f t="shared" si="9"/>
        <v>0</v>
      </c>
      <c r="R22" s="111">
        <f t="shared" si="9"/>
        <v>0</v>
      </c>
      <c r="S22" s="111"/>
      <c r="T22" s="111"/>
      <c r="U22" s="15">
        <f t="shared" si="10"/>
        <v>0</v>
      </c>
      <c r="V22" s="15" t="str">
        <f t="shared" si="7"/>
        <v/>
      </c>
      <c r="W22" s="21"/>
      <c r="Y22" s="22"/>
      <c r="Z22" s="22"/>
      <c r="AA22" s="22"/>
      <c r="AB22" s="22"/>
      <c r="AC22" s="22"/>
      <c r="AD22" s="22"/>
      <c r="AE22" s="22"/>
      <c r="AF22" s="22"/>
      <c r="AG22" s="22"/>
      <c r="AH22" s="22"/>
      <c r="AI22" s="28"/>
      <c r="AJ22" s="27"/>
      <c r="AK22" s="22"/>
      <c r="AL22" s="27"/>
      <c r="AM22" s="27"/>
      <c r="AN22" s="27"/>
      <c r="AO22" s="27"/>
      <c r="AP22" s="27"/>
      <c r="AQ22" s="27"/>
      <c r="AR22" s="27"/>
      <c r="AS22" s="27"/>
      <c r="AT22" s="27"/>
      <c r="AU22" s="27"/>
      <c r="AV22" s="27"/>
      <c r="AW22" s="27"/>
      <c r="AX22" s="27"/>
      <c r="AY22" s="27"/>
      <c r="AZ22" s="156">
        <f t="shared" si="8"/>
        <v>0</v>
      </c>
      <c r="BA22" s="27"/>
      <c r="BB22" s="30" t="str">
        <f t="shared" si="3"/>
        <v/>
      </c>
      <c r="BC22" s="27"/>
      <c r="BD22" s="27"/>
      <c r="BE22" s="27"/>
    </row>
    <row r="23" spans="1:57" ht="15.75" customHeight="1">
      <c r="A23" s="47" t="str">
        <f t="shared" si="4"/>
        <v/>
      </c>
      <c r="B23" s="12"/>
      <c r="C23" s="12"/>
      <c r="D23" s="21"/>
      <c r="E23" s="21"/>
      <c r="F23" s="21"/>
      <c r="G23" s="21"/>
      <c r="H23" s="21"/>
      <c r="I23" s="21"/>
      <c r="J23" s="111"/>
      <c r="K23" s="21"/>
      <c r="L23" s="21"/>
      <c r="M23" s="21"/>
      <c r="N23" s="21"/>
      <c r="O23" s="111">
        <f t="shared" si="5"/>
        <v>0</v>
      </c>
      <c r="P23" s="111" t="str">
        <f t="shared" si="6"/>
        <v/>
      </c>
      <c r="Q23" s="111">
        <f t="shared" si="9"/>
        <v>0</v>
      </c>
      <c r="R23" s="111">
        <f t="shared" si="9"/>
        <v>0</v>
      </c>
      <c r="S23" s="111"/>
      <c r="T23" s="111"/>
      <c r="U23" s="15">
        <f t="shared" si="10"/>
        <v>0</v>
      </c>
      <c r="V23" s="15" t="str">
        <f t="shared" si="7"/>
        <v/>
      </c>
      <c r="W23" s="21"/>
      <c r="Y23" s="22"/>
      <c r="Z23" s="22"/>
      <c r="AA23" s="22"/>
      <c r="AB23" s="22"/>
      <c r="AC23" s="22"/>
      <c r="AD23" s="22"/>
      <c r="AE23" s="22"/>
      <c r="AF23" s="22"/>
      <c r="AG23" s="22"/>
      <c r="AH23" s="22"/>
      <c r="AI23" s="28"/>
      <c r="AJ23" s="27"/>
      <c r="AK23" s="22"/>
      <c r="AL23" s="27"/>
      <c r="AM23" s="27"/>
      <c r="AN23" s="27"/>
      <c r="AO23" s="27"/>
      <c r="AP23" s="27"/>
      <c r="AQ23" s="27"/>
      <c r="AR23" s="27"/>
      <c r="AS23" s="27"/>
      <c r="AT23" s="27"/>
      <c r="AU23" s="27"/>
      <c r="AV23" s="27"/>
      <c r="AW23" s="27"/>
      <c r="AX23" s="27"/>
      <c r="AY23" s="27"/>
      <c r="AZ23" s="156">
        <f t="shared" si="8"/>
        <v>0</v>
      </c>
      <c r="BA23" s="27"/>
      <c r="BB23" s="30" t="str">
        <f t="shared" si="3"/>
        <v/>
      </c>
      <c r="BC23" s="27"/>
      <c r="BD23" s="27"/>
      <c r="BE23" s="27"/>
    </row>
    <row r="24" spans="1:57" ht="15.75" customHeight="1">
      <c r="A24" s="47" t="str">
        <f t="shared" si="4"/>
        <v/>
      </c>
      <c r="B24" s="12"/>
      <c r="C24" s="12"/>
      <c r="D24" s="21"/>
      <c r="E24" s="21"/>
      <c r="F24" s="21"/>
      <c r="G24" s="21"/>
      <c r="H24" s="21"/>
      <c r="I24" s="21"/>
      <c r="J24" s="111"/>
      <c r="K24" s="21"/>
      <c r="L24" s="21"/>
      <c r="M24" s="21"/>
      <c r="N24" s="21"/>
      <c r="O24" s="111">
        <f t="shared" si="5"/>
        <v>0</v>
      </c>
      <c r="P24" s="111" t="str">
        <f t="shared" si="6"/>
        <v/>
      </c>
      <c r="Q24" s="111">
        <f t="shared" si="9"/>
        <v>0</v>
      </c>
      <c r="R24" s="111">
        <f t="shared" si="9"/>
        <v>0</v>
      </c>
      <c r="S24" s="111"/>
      <c r="T24" s="111"/>
      <c r="U24" s="15">
        <f t="shared" si="10"/>
        <v>0</v>
      </c>
      <c r="V24" s="15" t="str">
        <f t="shared" si="7"/>
        <v/>
      </c>
      <c r="W24" s="21"/>
      <c r="Y24" s="22"/>
      <c r="Z24" s="22"/>
      <c r="AA24" s="22"/>
      <c r="AB24" s="22"/>
      <c r="AC24" s="22"/>
      <c r="AD24" s="22"/>
      <c r="AE24" s="22"/>
      <c r="AF24" s="22"/>
      <c r="AG24" s="22"/>
      <c r="AH24" s="22"/>
      <c r="AI24" s="28"/>
      <c r="AJ24" s="27"/>
      <c r="AK24" s="22"/>
      <c r="AL24" s="27"/>
      <c r="AM24" s="27"/>
      <c r="AN24" s="27"/>
      <c r="AO24" s="27"/>
      <c r="AP24" s="27"/>
      <c r="AQ24" s="27"/>
      <c r="AR24" s="27"/>
      <c r="AS24" s="27"/>
      <c r="AT24" s="27"/>
      <c r="AU24" s="27"/>
      <c r="AV24" s="27"/>
      <c r="AW24" s="27"/>
      <c r="AX24" s="27"/>
      <c r="AY24" s="27"/>
      <c r="AZ24" s="156">
        <f t="shared" si="8"/>
        <v>0</v>
      </c>
      <c r="BA24" s="27"/>
      <c r="BB24" s="30" t="str">
        <f t="shared" si="3"/>
        <v/>
      </c>
      <c r="BC24" s="27"/>
      <c r="BD24" s="27"/>
      <c r="BE24" s="27"/>
    </row>
    <row r="25" spans="1:57" ht="15.75" customHeight="1">
      <c r="A25" s="47" t="str">
        <f t="shared" si="4"/>
        <v/>
      </c>
      <c r="B25" s="12"/>
      <c r="C25" s="12"/>
      <c r="D25" s="21"/>
      <c r="E25" s="21"/>
      <c r="F25" s="21"/>
      <c r="G25" s="21"/>
      <c r="H25" s="21"/>
      <c r="I25" s="21"/>
      <c r="J25" s="111"/>
      <c r="K25" s="21"/>
      <c r="L25" s="21"/>
      <c r="M25" s="21"/>
      <c r="N25" s="21"/>
      <c r="O25" s="111">
        <f t="shared" si="5"/>
        <v>0</v>
      </c>
      <c r="P25" s="111" t="str">
        <f t="shared" si="6"/>
        <v/>
      </c>
      <c r="Q25" s="111">
        <f t="shared" si="9"/>
        <v>0</v>
      </c>
      <c r="R25" s="111">
        <f t="shared" si="9"/>
        <v>0</v>
      </c>
      <c r="S25" s="111"/>
      <c r="T25" s="111"/>
      <c r="U25" s="15">
        <f t="shared" si="10"/>
        <v>0</v>
      </c>
      <c r="V25" s="15" t="str">
        <f t="shared" si="7"/>
        <v/>
      </c>
      <c r="W25" s="21"/>
      <c r="Y25" s="22"/>
      <c r="Z25" s="22"/>
      <c r="AA25" s="22"/>
      <c r="AB25" s="22"/>
      <c r="AC25" s="22"/>
      <c r="AD25" s="22"/>
      <c r="AE25" s="22"/>
      <c r="AF25" s="22"/>
      <c r="AG25" s="22"/>
      <c r="AH25" s="22"/>
      <c r="AI25" s="28"/>
      <c r="AJ25" s="27"/>
      <c r="AK25" s="22"/>
      <c r="AL25" s="27"/>
      <c r="AM25" s="27"/>
      <c r="AN25" s="27"/>
      <c r="AO25" s="27"/>
      <c r="AP25" s="27"/>
      <c r="AQ25" s="27"/>
      <c r="AR25" s="27"/>
      <c r="AS25" s="27"/>
      <c r="AT25" s="27"/>
      <c r="AU25" s="27"/>
      <c r="AV25" s="27"/>
      <c r="AW25" s="27"/>
      <c r="AX25" s="27"/>
      <c r="AY25" s="27"/>
      <c r="AZ25" s="156">
        <f t="shared" si="8"/>
        <v>0</v>
      </c>
      <c r="BA25" s="27"/>
      <c r="BB25" s="30" t="str">
        <f t="shared" si="3"/>
        <v/>
      </c>
      <c r="BC25" s="27"/>
      <c r="BD25" s="27"/>
      <c r="BE25" s="27"/>
    </row>
    <row r="26" spans="1:57" ht="15.75" customHeight="1">
      <c r="A26" s="47" t="str">
        <f t="shared" si="4"/>
        <v/>
      </c>
      <c r="B26" s="12"/>
      <c r="C26" s="12"/>
      <c r="D26" s="21"/>
      <c r="E26" s="21"/>
      <c r="F26" s="21"/>
      <c r="G26" s="21"/>
      <c r="H26" s="21"/>
      <c r="I26" s="21"/>
      <c r="J26" s="111"/>
      <c r="K26" s="21"/>
      <c r="L26" s="21"/>
      <c r="M26" s="21"/>
      <c r="N26" s="21"/>
      <c r="O26" s="111">
        <f t="shared" si="5"/>
        <v>0</v>
      </c>
      <c r="P26" s="111" t="str">
        <f t="shared" si="6"/>
        <v/>
      </c>
      <c r="Q26" s="111">
        <f t="shared" si="9"/>
        <v>0</v>
      </c>
      <c r="R26" s="111">
        <f t="shared" si="9"/>
        <v>0</v>
      </c>
      <c r="S26" s="111"/>
      <c r="T26" s="111"/>
      <c r="U26" s="15">
        <f t="shared" si="10"/>
        <v>0</v>
      </c>
      <c r="V26" s="15" t="str">
        <f t="shared" si="7"/>
        <v/>
      </c>
      <c r="W26" s="21"/>
      <c r="Y26" s="22"/>
      <c r="Z26" s="22"/>
      <c r="AA26" s="22"/>
      <c r="AB26" s="22"/>
      <c r="AC26" s="22"/>
      <c r="AD26" s="22"/>
      <c r="AE26" s="22"/>
      <c r="AF26" s="22"/>
      <c r="AG26" s="22"/>
      <c r="AH26" s="22"/>
      <c r="AI26" s="28"/>
      <c r="AJ26" s="27"/>
      <c r="AK26" s="22"/>
      <c r="AL26" s="27"/>
      <c r="AM26" s="27"/>
      <c r="AN26" s="27"/>
      <c r="AO26" s="27"/>
      <c r="AP26" s="27"/>
      <c r="AQ26" s="27"/>
      <c r="AR26" s="27"/>
      <c r="AS26" s="27"/>
      <c r="AT26" s="27"/>
      <c r="AU26" s="27"/>
      <c r="AV26" s="27"/>
      <c r="AW26" s="27"/>
      <c r="AX26" s="27"/>
      <c r="AY26" s="27"/>
      <c r="AZ26" s="156">
        <f t="shared" si="8"/>
        <v>0</v>
      </c>
      <c r="BA26" s="27"/>
      <c r="BB26" s="30" t="str">
        <f t="shared" si="3"/>
        <v/>
      </c>
      <c r="BC26" s="27"/>
      <c r="BD26" s="27"/>
      <c r="BE26" s="27"/>
    </row>
    <row r="27" spans="1:57" ht="15.75" customHeight="1">
      <c r="A27" s="47" t="str">
        <f t="shared" si="4"/>
        <v/>
      </c>
      <c r="B27" s="12"/>
      <c r="C27" s="12"/>
      <c r="D27" s="21"/>
      <c r="E27" s="21"/>
      <c r="F27" s="21"/>
      <c r="G27" s="21"/>
      <c r="H27" s="21"/>
      <c r="I27" s="21"/>
      <c r="J27" s="111"/>
      <c r="K27" s="21"/>
      <c r="L27" s="21"/>
      <c r="M27" s="21"/>
      <c r="N27" s="21"/>
      <c r="O27" s="111">
        <f t="shared" si="5"/>
        <v>0</v>
      </c>
      <c r="P27" s="111" t="str">
        <f t="shared" si="6"/>
        <v/>
      </c>
      <c r="Q27" s="111">
        <f t="shared" si="9"/>
        <v>0</v>
      </c>
      <c r="R27" s="111">
        <f t="shared" si="9"/>
        <v>0</v>
      </c>
      <c r="S27" s="111"/>
      <c r="T27" s="111"/>
      <c r="U27" s="15">
        <f t="shared" si="10"/>
        <v>0</v>
      </c>
      <c r="V27" s="15" t="str">
        <f t="shared" si="7"/>
        <v/>
      </c>
      <c r="W27" s="21"/>
      <c r="Y27" s="22"/>
      <c r="Z27" s="22"/>
      <c r="AA27" s="22"/>
      <c r="AB27" s="22"/>
      <c r="AC27" s="22"/>
      <c r="AD27" s="22"/>
      <c r="AE27" s="22"/>
      <c r="AF27" s="22"/>
      <c r="AG27" s="22"/>
      <c r="AH27" s="22"/>
      <c r="AI27" s="28"/>
      <c r="AJ27" s="27"/>
      <c r="AK27" s="22"/>
      <c r="AL27" s="27"/>
      <c r="AM27" s="27"/>
      <c r="AN27" s="27"/>
      <c r="AO27" s="27"/>
      <c r="AP27" s="27"/>
      <c r="AQ27" s="27"/>
      <c r="AR27" s="27"/>
      <c r="AS27" s="27"/>
      <c r="AT27" s="27"/>
      <c r="AU27" s="27"/>
      <c r="AV27" s="27"/>
      <c r="AW27" s="27"/>
      <c r="AX27" s="27"/>
      <c r="AY27" s="27"/>
      <c r="AZ27" s="156">
        <f t="shared" si="8"/>
        <v>0</v>
      </c>
      <c r="BA27" s="27"/>
      <c r="BB27" s="30" t="str">
        <f t="shared" si="3"/>
        <v/>
      </c>
      <c r="BC27" s="27"/>
      <c r="BD27" s="27"/>
      <c r="BE27" s="27"/>
    </row>
    <row r="28" spans="1:57" ht="15.75" customHeight="1">
      <c r="A28" s="47" t="str">
        <f t="shared" si="4"/>
        <v/>
      </c>
      <c r="B28" s="12"/>
      <c r="C28" s="12"/>
      <c r="D28" s="21"/>
      <c r="E28" s="21"/>
      <c r="F28" s="21"/>
      <c r="G28" s="21"/>
      <c r="H28" s="21"/>
      <c r="I28" s="21"/>
      <c r="J28" s="111"/>
      <c r="K28" s="21"/>
      <c r="L28" s="21"/>
      <c r="M28" s="21"/>
      <c r="N28" s="21"/>
      <c r="O28" s="111">
        <f t="shared" si="5"/>
        <v>0</v>
      </c>
      <c r="P28" s="111" t="str">
        <f t="shared" si="6"/>
        <v/>
      </c>
      <c r="Q28" s="111">
        <f t="shared" ref="Q28:Q29" si="17">I28+M28</f>
        <v>0</v>
      </c>
      <c r="R28" s="111">
        <f t="shared" ref="R28:R29" si="18">J28+N28</f>
        <v>0</v>
      </c>
      <c r="S28" s="111"/>
      <c r="T28" s="111"/>
      <c r="U28" s="15">
        <f t="shared" ref="U28:U29" si="19">S28*T28</f>
        <v>0</v>
      </c>
      <c r="V28" s="15" t="str">
        <f t="shared" ref="V28:V29" si="20">IF(Q28-R28=0,"",(U28-Q28+R28)/(Q28-R28)*100)</f>
        <v/>
      </c>
      <c r="W28" s="21"/>
      <c r="Y28" s="22"/>
      <c r="Z28" s="22"/>
      <c r="AA28" s="22"/>
      <c r="AB28" s="22"/>
      <c r="AC28" s="22"/>
      <c r="AD28" s="22"/>
      <c r="AE28" s="22"/>
      <c r="AF28" s="22"/>
      <c r="AG28" s="22"/>
      <c r="AH28" s="22"/>
      <c r="AI28" s="28"/>
      <c r="AJ28" s="27"/>
      <c r="AK28" s="22"/>
      <c r="AL28" s="27"/>
      <c r="AM28" s="27"/>
      <c r="AN28" s="27"/>
      <c r="AO28" s="27"/>
      <c r="AP28" s="27"/>
      <c r="AQ28" s="27"/>
      <c r="AR28" s="27"/>
      <c r="AS28" s="27"/>
      <c r="AT28" s="27"/>
      <c r="AU28" s="27"/>
      <c r="AV28" s="27"/>
      <c r="AW28" s="27"/>
      <c r="AX28" s="27"/>
      <c r="AY28" s="27"/>
      <c r="AZ28" s="156">
        <f t="shared" si="8"/>
        <v>0</v>
      </c>
      <c r="BA28" s="27"/>
      <c r="BB28" s="30" t="str">
        <f t="shared" si="3"/>
        <v/>
      </c>
      <c r="BC28" s="27"/>
      <c r="BD28" s="27"/>
      <c r="BE28" s="27"/>
    </row>
    <row r="29" spans="1:57" ht="15.75" customHeight="1">
      <c r="A29" s="47" t="str">
        <f t="shared" si="4"/>
        <v/>
      </c>
      <c r="B29" s="12"/>
      <c r="C29" s="12"/>
      <c r="D29" s="21"/>
      <c r="E29" s="21"/>
      <c r="F29" s="21"/>
      <c r="G29" s="21"/>
      <c r="H29" s="21"/>
      <c r="I29" s="21"/>
      <c r="J29" s="111"/>
      <c r="K29" s="21"/>
      <c r="L29" s="21"/>
      <c r="M29" s="21"/>
      <c r="N29" s="21"/>
      <c r="O29" s="111">
        <f t="shared" si="5"/>
        <v>0</v>
      </c>
      <c r="P29" s="111" t="str">
        <f t="shared" si="6"/>
        <v/>
      </c>
      <c r="Q29" s="111">
        <f t="shared" si="17"/>
        <v>0</v>
      </c>
      <c r="R29" s="111">
        <f t="shared" si="18"/>
        <v>0</v>
      </c>
      <c r="S29" s="111"/>
      <c r="T29" s="111"/>
      <c r="U29" s="15">
        <f t="shared" si="19"/>
        <v>0</v>
      </c>
      <c r="V29" s="15" t="str">
        <f t="shared" si="20"/>
        <v/>
      </c>
      <c r="W29" s="21"/>
      <c r="Y29" s="22"/>
      <c r="Z29" s="22"/>
      <c r="AA29" s="22"/>
      <c r="AB29" s="22"/>
      <c r="AC29" s="22"/>
      <c r="AD29" s="22"/>
      <c r="AE29" s="22"/>
      <c r="AF29" s="22"/>
      <c r="AG29" s="22"/>
      <c r="AH29" s="22"/>
      <c r="AI29" s="28"/>
      <c r="AJ29" s="27"/>
      <c r="AK29" s="22"/>
      <c r="AL29" s="27"/>
      <c r="AM29" s="27"/>
      <c r="AN29" s="27"/>
      <c r="AO29" s="27"/>
      <c r="AP29" s="27"/>
      <c r="AQ29" s="27"/>
      <c r="AR29" s="27"/>
      <c r="AS29" s="27"/>
      <c r="AT29" s="27"/>
      <c r="AU29" s="27"/>
      <c r="AV29" s="27"/>
      <c r="AW29" s="27"/>
      <c r="AX29" s="27"/>
      <c r="AY29" s="27"/>
      <c r="AZ29" s="156">
        <f t="shared" si="8"/>
        <v>0</v>
      </c>
      <c r="BA29" s="27"/>
      <c r="BB29" s="30" t="str">
        <f t="shared" si="3"/>
        <v/>
      </c>
      <c r="BC29" s="27"/>
      <c r="BD29" s="27"/>
      <c r="BE29" s="27"/>
    </row>
    <row r="30" spans="1:57" ht="15.75" customHeight="1">
      <c r="A30" s="47" t="str">
        <f t="shared" si="4"/>
        <v/>
      </c>
      <c r="B30" s="12"/>
      <c r="C30" s="12"/>
      <c r="D30" s="21"/>
      <c r="E30" s="21"/>
      <c r="F30" s="21"/>
      <c r="G30" s="21"/>
      <c r="H30" s="21"/>
      <c r="I30" s="21"/>
      <c r="J30" s="111"/>
      <c r="K30" s="21"/>
      <c r="L30" s="21"/>
      <c r="M30" s="21"/>
      <c r="N30" s="21"/>
      <c r="O30" s="111">
        <f t="shared" si="5"/>
        <v>0</v>
      </c>
      <c r="P30" s="111" t="str">
        <f t="shared" si="6"/>
        <v/>
      </c>
      <c r="Q30" s="111">
        <f t="shared" si="9"/>
        <v>0</v>
      </c>
      <c r="R30" s="111">
        <f t="shared" si="9"/>
        <v>0</v>
      </c>
      <c r="S30" s="111"/>
      <c r="T30" s="111"/>
      <c r="U30" s="15">
        <f t="shared" si="10"/>
        <v>0</v>
      </c>
      <c r="V30" s="15" t="str">
        <f t="shared" si="7"/>
        <v/>
      </c>
      <c r="W30" s="21"/>
      <c r="Y30" s="22"/>
      <c r="Z30" s="22"/>
      <c r="AA30" s="22"/>
      <c r="AB30" s="22"/>
      <c r="AC30" s="22"/>
      <c r="AD30" s="22"/>
      <c r="AE30" s="22"/>
      <c r="AF30" s="22"/>
      <c r="AG30" s="22"/>
      <c r="AH30" s="22"/>
      <c r="AI30" s="28"/>
      <c r="AJ30" s="27"/>
      <c r="AK30" s="22"/>
      <c r="AL30" s="27"/>
      <c r="AM30" s="27"/>
      <c r="AN30" s="27"/>
      <c r="AO30" s="27"/>
      <c r="AP30" s="27"/>
      <c r="AQ30" s="27"/>
      <c r="AR30" s="27"/>
      <c r="AS30" s="27"/>
      <c r="AT30" s="27"/>
      <c r="AU30" s="27"/>
      <c r="AV30" s="27"/>
      <c r="AW30" s="27"/>
      <c r="AX30" s="27"/>
      <c r="AY30" s="27"/>
      <c r="AZ30" s="156">
        <f t="shared" si="8"/>
        <v>0</v>
      </c>
      <c r="BA30" s="27"/>
      <c r="BB30" s="30" t="str">
        <f t="shared" si="3"/>
        <v/>
      </c>
      <c r="BC30" s="27"/>
      <c r="BD30" s="27"/>
      <c r="BE30" s="27"/>
    </row>
    <row r="31" spans="1:57" ht="15.75" customHeight="1">
      <c r="A31" s="562" t="s">
        <v>740</v>
      </c>
      <c r="B31" s="562"/>
      <c r="C31" s="8"/>
      <c r="D31" s="21"/>
      <c r="E31" s="21"/>
      <c r="F31" s="21"/>
      <c r="G31" s="111">
        <f>SUM(G8:G30)</f>
        <v>0</v>
      </c>
      <c r="H31" s="111"/>
      <c r="I31" s="111">
        <f>SUM(I8:I30)</f>
        <v>0</v>
      </c>
      <c r="J31" s="111">
        <f>SUM(J8:J30)</f>
        <v>0</v>
      </c>
      <c r="K31" s="111">
        <f>SUM(K8:K30)</f>
        <v>0</v>
      </c>
      <c r="L31" s="111"/>
      <c r="M31" s="111">
        <f>SUM(M8:M30)</f>
        <v>0</v>
      </c>
      <c r="N31" s="111">
        <f>SUM(N8:N30)</f>
        <v>0</v>
      </c>
      <c r="O31" s="111">
        <f>SUM(O8:O30)</f>
        <v>0</v>
      </c>
      <c r="P31" s="111"/>
      <c r="Q31" s="111">
        <f>SUM(Q8:Q30)</f>
        <v>0</v>
      </c>
      <c r="R31" s="15">
        <f>SUM(R8:R30)</f>
        <v>0</v>
      </c>
      <c r="S31" s="15">
        <f>SUM(S8:S30)</f>
        <v>0</v>
      </c>
      <c r="T31" s="15"/>
      <c r="U31" s="15">
        <f>SUM(U8:U30)</f>
        <v>0</v>
      </c>
      <c r="V31" s="15" t="str">
        <f t="shared" si="7"/>
        <v/>
      </c>
      <c r="W31" s="21"/>
      <c r="Y31" s="22"/>
      <c r="Z31" s="22"/>
      <c r="AA31" s="22"/>
      <c r="AB31" s="22"/>
      <c r="AC31" s="22"/>
      <c r="AD31" s="22"/>
      <c r="AE31" s="22"/>
      <c r="AF31" s="22"/>
      <c r="AG31" s="22"/>
      <c r="AH31" s="22"/>
      <c r="AI31" s="28"/>
      <c r="AJ31" s="27"/>
      <c r="AK31" s="22"/>
      <c r="AL31" s="27"/>
      <c r="AM31" s="27"/>
      <c r="AN31" s="27"/>
      <c r="AO31" s="27"/>
      <c r="AP31" s="27"/>
      <c r="AQ31" s="27"/>
      <c r="AR31" s="27"/>
      <c r="AS31" s="27"/>
      <c r="AT31" s="27"/>
      <c r="AU31" s="27"/>
      <c r="AV31" s="27"/>
      <c r="AW31" s="27"/>
      <c r="AX31" s="27"/>
      <c r="AY31" s="27"/>
      <c r="AZ31" s="156">
        <f t="shared" si="8"/>
        <v>0</v>
      </c>
      <c r="BA31" s="27"/>
      <c r="BB31" s="30" t="str">
        <f t="shared" si="3"/>
        <v/>
      </c>
      <c r="BC31" s="27"/>
      <c r="BD31" s="27"/>
      <c r="BE31" s="27"/>
    </row>
    <row r="32" spans="1:57" ht="15.75" customHeight="1">
      <c r="A32" s="3" t="str">
        <f>基本信息输入表!$K$6&amp;"填表人："&amp;基本信息输入表!$M$30</f>
        <v>被评估单位填表人：徐刚、杨灵芝</v>
      </c>
      <c r="Q32" s="3"/>
      <c r="R32" s="3"/>
      <c r="U32" s="3" t="str">
        <f>"评估人员："&amp;基本信息输入表!$Q$30</f>
        <v>评估人员：雍国锋、路育</v>
      </c>
    </row>
    <row r="33" spans="1:24" ht="15.75" customHeight="1">
      <c r="A33" s="3" t="str">
        <f>"填表日期："&amp;YEAR(基本信息输入表!$O$30)&amp;"年"&amp;MONTH(基本信息输入表!$O$30)&amp;"月"&amp;DAY(基本信息输入表!$O$30)&amp;"日"</f>
        <v>填表日期：2023年2月1日</v>
      </c>
      <c r="Q33" s="3"/>
      <c r="R33" s="3"/>
    </row>
    <row r="34" spans="1:24" ht="15.75" customHeight="1">
      <c r="X34" s="23" t="s">
        <v>461</v>
      </c>
    </row>
  </sheetData>
  <mergeCells count="42">
    <mergeCell ref="BE6:BE7"/>
    <mergeCell ref="AZ6:AZ7"/>
    <mergeCell ref="BA6:BA7"/>
    <mergeCell ref="BB6:BB7"/>
    <mergeCell ref="BC6:BC7"/>
    <mergeCell ref="BD6:BD7"/>
    <mergeCell ref="AD6:AD7"/>
    <mergeCell ref="AE6:AE7"/>
    <mergeCell ref="AM6:AM7"/>
    <mergeCell ref="AN6:AN7"/>
    <mergeCell ref="AO6:AO7"/>
    <mergeCell ref="E6:E7"/>
    <mergeCell ref="F6:F7"/>
    <mergeCell ref="J6:J7"/>
    <mergeCell ref="N6:N7"/>
    <mergeCell ref="R6:R7"/>
    <mergeCell ref="A31:B31"/>
    <mergeCell ref="A6:A7"/>
    <mergeCell ref="B6:B7"/>
    <mergeCell ref="C6:C7"/>
    <mergeCell ref="D6:D7"/>
    <mergeCell ref="BB5:BE5"/>
    <mergeCell ref="G6:I6"/>
    <mergeCell ref="K6:M6"/>
    <mergeCell ref="O6:Q6"/>
    <mergeCell ref="S6:U6"/>
    <mergeCell ref="AF6:AJ6"/>
    <mergeCell ref="AK6:AL6"/>
    <mergeCell ref="AP6:AQ6"/>
    <mergeCell ref="AR6:AY6"/>
    <mergeCell ref="V6:V7"/>
    <mergeCell ref="W6:W7"/>
    <mergeCell ref="Y6:Y7"/>
    <mergeCell ref="Z6:Z7"/>
    <mergeCell ref="AA6:AA7"/>
    <mergeCell ref="AB6:AB7"/>
    <mergeCell ref="AC6:AC7"/>
    <mergeCell ref="A2:W2"/>
    <mergeCell ref="A3:W3"/>
    <mergeCell ref="Y5:AE5"/>
    <mergeCell ref="AF5:AN5"/>
    <mergeCell ref="AO5:BA5"/>
  </mergeCells>
  <phoneticPr fontId="13" type="noConversion"/>
  <dataValidations count="1">
    <dataValidation type="list" allowBlank="1" showInputMessage="1" showErrorMessage="1" sqref="AF8:AH31" xr:uid="{00000000-0002-0000-1C00-000001000000}">
      <formula1>$A$108:$A$109</formula1>
    </dataValidation>
  </dataValidations>
  <hyperlinks>
    <hyperlink ref="A1" location="索引目录!A1" display="返回索引目录" xr:uid="{00000000-0004-0000-1C00-000000000000}"/>
  </hyperlinks>
  <printOptions horizontalCentered="1"/>
  <pageMargins left="0.98402777777777795" right="0.98402777777777795" top="0.98402777777777795" bottom="0.98402777777777795" header="0.31388888888888899" footer="0.35416666666666702"/>
  <pageSetup paperSize="9" scale="8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基本信息输入表!$A$121:$A$123</xm:f>
          </x14:formula1>
          <xm:sqref>AK8:AK31</xm:sqref>
        </x14:dataValidation>
        <x14:dataValidation type="list" allowBlank="1" showInputMessage="1" showErrorMessage="1" xr:uid="{00000000-0002-0000-1C00-000002000000}">
          <x14:formula1>
            <xm:f>基本信息输入表!$A$109:$A$110</xm:f>
          </x14:formula1>
          <xm:sqref>Y8:AC31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BA31"/>
  <sheetViews>
    <sheetView showGridLines="0" workbookViewId="0">
      <selection activeCell="F8" sqref="F8"/>
    </sheetView>
  </sheetViews>
  <sheetFormatPr defaultColWidth="9" defaultRowHeight="15.75" customHeight="1" outlineLevelCol="2"/>
  <cols>
    <col min="1" max="1" width="5.75" style="3" customWidth="1"/>
    <col min="2" max="2" width="16.25" style="3" customWidth="1"/>
    <col min="3" max="3" width="4.25" style="3" customWidth="1"/>
    <col min="4" max="9" width="10.58203125" style="3" hidden="1" customWidth="1" outlineLevel="1"/>
    <col min="10" max="10" width="10.58203125" style="3" customWidth="1" collapsed="1"/>
    <col min="11" max="11" width="10.58203125" style="3" customWidth="1"/>
    <col min="12" max="12" width="12.25" style="3" customWidth="1"/>
    <col min="13" max="15" width="10.58203125" style="3" customWidth="1"/>
    <col min="16" max="16" width="12.25" style="3" customWidth="1"/>
    <col min="17" max="17" width="8.75" style="3" customWidth="1"/>
    <col min="18" max="18" width="9.5" style="3" customWidth="1"/>
    <col min="19" max="19" width="9" style="3"/>
    <col min="20" max="24" width="5.58203125" style="4" customWidth="1" outlineLevel="1"/>
    <col min="25" max="25" width="14.75" style="4" customWidth="1" outlineLevel="1"/>
    <col min="26" max="26" width="13.58203125" style="4" customWidth="1"/>
    <col min="27" max="29" width="5.58203125" style="4" customWidth="1" outlineLevel="1"/>
    <col min="30" max="30" width="7.25" style="4" customWidth="1" outlineLevel="1"/>
    <col min="31" max="31" width="5.58203125" style="4" customWidth="1" outlineLevel="1"/>
    <col min="32" max="33" width="8.58203125" style="4" customWidth="1" outlineLevel="1"/>
    <col min="34" max="34" width="14.58203125" style="4" customWidth="1" outlineLevel="1"/>
    <col min="35" max="35" width="13.58203125" style="4" customWidth="1"/>
    <col min="36" max="36" width="8.58203125" style="4" customWidth="1" outlineLevel="2"/>
    <col min="37" max="44" width="10.75" style="4" customWidth="1" outlineLevel="2"/>
    <col min="45" max="46" width="12" style="4" customWidth="1" outlineLevel="2"/>
    <col min="47" max="47" width="10.75" style="4" customWidth="1" outlineLevel="2"/>
    <col min="48" max="48" width="8.58203125" style="4" customWidth="1" outlineLevel="1"/>
    <col min="49" max="49" width="13.75" style="4" customWidth="1"/>
    <col min="50" max="52" width="13.58203125" style="4" customWidth="1" outlineLevel="1"/>
    <col min="53" max="53" width="13.58203125" style="4" customWidth="1"/>
    <col min="54" max="16384" width="9" style="3"/>
  </cols>
  <sheetData>
    <row r="1" spans="1:53" ht="15.75" customHeight="1">
      <c r="A1" s="5" t="s">
        <v>430</v>
      </c>
    </row>
    <row r="2" spans="1:53" s="1" customFormat="1" ht="30" customHeight="1">
      <c r="A2" s="519" t="s">
        <v>805</v>
      </c>
      <c r="B2" s="519"/>
      <c r="C2" s="519"/>
      <c r="D2" s="519"/>
      <c r="E2" s="519"/>
      <c r="F2" s="519"/>
      <c r="G2" s="519"/>
      <c r="H2" s="519"/>
      <c r="I2" s="519"/>
      <c r="J2" s="519"/>
      <c r="K2" s="519"/>
      <c r="L2" s="519"/>
      <c r="M2" s="519"/>
      <c r="N2" s="519"/>
      <c r="O2" s="519"/>
      <c r="P2" s="519"/>
      <c r="Q2" s="519"/>
      <c r="R2" s="519"/>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row>
    <row r="4" spans="1:53" ht="14.15" customHeight="1">
      <c r="A4" s="2"/>
      <c r="B4" s="2"/>
      <c r="C4" s="2"/>
      <c r="D4" s="2"/>
      <c r="E4" s="2"/>
      <c r="F4" s="2"/>
      <c r="G4" s="2"/>
      <c r="H4" s="2"/>
      <c r="I4" s="2"/>
      <c r="J4" s="2"/>
      <c r="K4" s="2"/>
      <c r="L4" s="2"/>
      <c r="M4" s="2"/>
      <c r="N4" s="2"/>
      <c r="O4" s="2"/>
      <c r="P4" s="2"/>
      <c r="Q4" s="2"/>
      <c r="R4" s="18" t="s">
        <v>806</v>
      </c>
    </row>
    <row r="5" spans="1:53" ht="15.75" customHeight="1">
      <c r="A5" s="3" t="str">
        <f>基本信息输入表!K6&amp;"："&amp;基本信息输入表!M6</f>
        <v>被评估单位：贵州华能焦化制气股份有限公司</v>
      </c>
      <c r="R5" s="18" t="s">
        <v>464</v>
      </c>
      <c r="T5" s="531" t="s">
        <v>595</v>
      </c>
      <c r="U5" s="531"/>
      <c r="V5" s="531"/>
      <c r="W5" s="531"/>
      <c r="X5" s="531"/>
      <c r="Y5" s="531"/>
      <c r="Z5" s="531"/>
      <c r="AA5" s="532" t="s">
        <v>596</v>
      </c>
      <c r="AB5" s="533"/>
      <c r="AC5" s="533"/>
      <c r="AD5" s="533"/>
      <c r="AE5" s="533"/>
      <c r="AF5" s="533"/>
      <c r="AG5" s="533"/>
      <c r="AH5" s="533"/>
      <c r="AI5" s="534"/>
      <c r="AJ5" s="535" t="s">
        <v>597</v>
      </c>
      <c r="AK5" s="536"/>
      <c r="AL5" s="536"/>
      <c r="AM5" s="536"/>
      <c r="AN5" s="536"/>
      <c r="AO5" s="536"/>
      <c r="AP5" s="536"/>
      <c r="AQ5" s="536"/>
      <c r="AR5" s="536"/>
      <c r="AS5" s="536"/>
      <c r="AT5" s="536"/>
      <c r="AU5" s="536"/>
      <c r="AV5" s="536"/>
      <c r="AW5" s="537"/>
      <c r="AX5" s="538" t="s">
        <v>598</v>
      </c>
      <c r="AY5" s="538"/>
      <c r="AZ5" s="538"/>
      <c r="BA5" s="538"/>
    </row>
    <row r="6" spans="1:53" s="2" customFormat="1" ht="15.75" customHeight="1">
      <c r="A6" s="562" t="s">
        <v>465</v>
      </c>
      <c r="B6" s="562" t="s">
        <v>768</v>
      </c>
      <c r="C6" s="570" t="s">
        <v>769</v>
      </c>
      <c r="D6" s="565" t="s">
        <v>707</v>
      </c>
      <c r="E6" s="565"/>
      <c r="F6" s="565"/>
      <c r="G6" s="565" t="s">
        <v>693</v>
      </c>
      <c r="H6" s="565"/>
      <c r="I6" s="565"/>
      <c r="J6" s="562" t="s">
        <v>437</v>
      </c>
      <c r="K6" s="562"/>
      <c r="L6" s="562"/>
      <c r="M6" s="572" t="s">
        <v>807</v>
      </c>
      <c r="N6" s="562" t="s">
        <v>438</v>
      </c>
      <c r="O6" s="562"/>
      <c r="P6" s="562"/>
      <c r="Q6" s="562" t="s">
        <v>440</v>
      </c>
      <c r="R6" s="562" t="s">
        <v>585</v>
      </c>
      <c r="T6" s="531" t="s">
        <v>599</v>
      </c>
      <c r="U6" s="545" t="s">
        <v>651</v>
      </c>
      <c r="V6" s="545" t="s">
        <v>694</v>
      </c>
      <c r="W6" s="553" t="s">
        <v>710</v>
      </c>
      <c r="X6" s="542" t="s">
        <v>601</v>
      </c>
      <c r="Y6" s="531" t="s">
        <v>602</v>
      </c>
      <c r="Z6" s="531"/>
      <c r="AA6" s="532" t="s">
        <v>603</v>
      </c>
      <c r="AB6" s="533"/>
      <c r="AC6" s="533"/>
      <c r="AD6" s="533"/>
      <c r="AE6" s="534"/>
      <c r="AF6" s="538" t="s">
        <v>604</v>
      </c>
      <c r="AG6" s="538"/>
      <c r="AH6" s="538" t="s">
        <v>605</v>
      </c>
      <c r="AI6" s="543"/>
      <c r="AJ6" s="531" t="s">
        <v>606</v>
      </c>
      <c r="AK6" s="531" t="s">
        <v>654</v>
      </c>
      <c r="AL6" s="531"/>
      <c r="AM6" s="581" t="s">
        <v>808</v>
      </c>
      <c r="AN6" s="556"/>
      <c r="AO6" s="556"/>
      <c r="AP6" s="556"/>
      <c r="AQ6" s="556"/>
      <c r="AR6" s="556"/>
      <c r="AS6" s="556"/>
      <c r="AT6" s="556"/>
      <c r="AU6" s="557"/>
      <c r="AV6" s="531" t="s">
        <v>438</v>
      </c>
      <c r="AW6" s="558"/>
      <c r="AX6" s="543" t="s">
        <v>607</v>
      </c>
      <c r="AY6" s="543" t="s">
        <v>608</v>
      </c>
      <c r="AZ6" s="538" t="s">
        <v>609</v>
      </c>
      <c r="BA6" s="543"/>
    </row>
    <row r="7" spans="1:53" s="2" customFormat="1" ht="15.75" customHeight="1">
      <c r="A7" s="562"/>
      <c r="B7" s="562"/>
      <c r="C7" s="571"/>
      <c r="D7" s="60" t="s">
        <v>770</v>
      </c>
      <c r="E7" s="60" t="s">
        <v>771</v>
      </c>
      <c r="F7" s="60" t="s">
        <v>772</v>
      </c>
      <c r="G7" s="60" t="s">
        <v>770</v>
      </c>
      <c r="H7" s="60" t="s">
        <v>771</v>
      </c>
      <c r="I7" s="60" t="s">
        <v>772</v>
      </c>
      <c r="J7" s="8" t="s">
        <v>770</v>
      </c>
      <c r="K7" s="8" t="s">
        <v>771</v>
      </c>
      <c r="L7" s="8" t="s">
        <v>772</v>
      </c>
      <c r="M7" s="573"/>
      <c r="N7" s="8" t="s">
        <v>773</v>
      </c>
      <c r="O7" s="8" t="s">
        <v>774</v>
      </c>
      <c r="P7" s="8" t="s">
        <v>772</v>
      </c>
      <c r="Q7" s="562"/>
      <c r="R7" s="562"/>
      <c r="T7" s="531"/>
      <c r="U7" s="546"/>
      <c r="V7" s="546"/>
      <c r="W7" s="531"/>
      <c r="X7" s="531"/>
      <c r="Y7" s="531"/>
      <c r="Z7" s="531"/>
      <c r="AA7" s="26" t="s">
        <v>614</v>
      </c>
      <c r="AB7" s="40" t="s">
        <v>663</v>
      </c>
      <c r="AC7" s="26" t="s">
        <v>615</v>
      </c>
      <c r="AD7" s="26" t="s">
        <v>617</v>
      </c>
      <c r="AE7" s="24" t="s">
        <v>618</v>
      </c>
      <c r="AF7" s="26" t="s">
        <v>619</v>
      </c>
      <c r="AG7" s="26" t="s">
        <v>620</v>
      </c>
      <c r="AH7" s="538"/>
      <c r="AI7" s="544"/>
      <c r="AJ7" s="531"/>
      <c r="AK7" s="19" t="s">
        <v>666</v>
      </c>
      <c r="AL7" s="19" t="s">
        <v>667</v>
      </c>
      <c r="AM7" s="49" t="s">
        <v>798</v>
      </c>
      <c r="AN7" s="49" t="s">
        <v>799</v>
      </c>
      <c r="AO7" s="49" t="s">
        <v>800</v>
      </c>
      <c r="AP7" s="49" t="s">
        <v>801</v>
      </c>
      <c r="AQ7" s="49" t="s">
        <v>802</v>
      </c>
      <c r="AR7" s="49" t="s">
        <v>803</v>
      </c>
      <c r="AS7" s="49" t="s">
        <v>804</v>
      </c>
      <c r="AT7" s="49" t="s">
        <v>809</v>
      </c>
      <c r="AU7" s="19"/>
      <c r="AV7" s="531"/>
      <c r="AW7" s="559"/>
      <c r="AX7" s="544"/>
      <c r="AY7" s="544"/>
      <c r="AZ7" s="538"/>
      <c r="BA7" s="544"/>
    </row>
    <row r="8" spans="1:53" s="2" customFormat="1" ht="15.75" customHeight="1">
      <c r="A8" s="47" t="str">
        <f>IF(B8="","",ROW()-7)</f>
        <v/>
      </c>
      <c r="B8" s="12"/>
      <c r="C8" s="63"/>
      <c r="D8" s="63"/>
      <c r="E8" s="63"/>
      <c r="F8" s="63"/>
      <c r="G8" s="63"/>
      <c r="H8" s="63"/>
      <c r="I8" s="63"/>
      <c r="J8" s="111">
        <f>D8+G8</f>
        <v>0</v>
      </c>
      <c r="K8" s="111" t="str">
        <f>IFERROR(L8/J8,"")</f>
        <v/>
      </c>
      <c r="L8" s="111">
        <f t="shared" ref="L8:L10" si="0">I8+F8</f>
        <v>0</v>
      </c>
      <c r="M8" s="111"/>
      <c r="N8" s="111"/>
      <c r="O8" s="111"/>
      <c r="P8" s="111">
        <f t="shared" ref="P8:P10" si="1">N8*O8</f>
        <v>0</v>
      </c>
      <c r="Q8" s="15" t="str">
        <f>IF(L8=0,"",(P8-L8)/L8*100)</f>
        <v/>
      </c>
      <c r="R8" s="21"/>
      <c r="T8" s="22"/>
      <c r="U8" s="22"/>
      <c r="V8" s="22"/>
      <c r="W8" s="22"/>
      <c r="X8" s="22"/>
      <c r="Y8" s="22"/>
      <c r="Z8" s="22"/>
      <c r="AA8" s="22"/>
      <c r="AB8" s="22"/>
      <c r="AC8" s="22"/>
      <c r="AD8" s="27"/>
      <c r="AE8" s="27"/>
      <c r="AF8" s="22"/>
      <c r="AG8" s="27"/>
      <c r="AH8" s="27"/>
      <c r="AI8" s="27"/>
      <c r="AJ8" s="27"/>
      <c r="AK8" s="27"/>
      <c r="AL8" s="27"/>
      <c r="AM8" s="27"/>
      <c r="AN8" s="27"/>
      <c r="AO8" s="27"/>
      <c r="AP8" s="27"/>
      <c r="AQ8" s="27"/>
      <c r="AR8" s="27"/>
      <c r="AS8" s="27"/>
      <c r="AT8" s="27"/>
      <c r="AU8" s="27"/>
      <c r="AV8" s="156"/>
      <c r="AW8" s="27"/>
      <c r="AX8" s="30" t="str">
        <f t="shared" ref="AX8:AX28" si="2">IFERROR((AV8-L7)/(L7)*100,"")</f>
        <v/>
      </c>
      <c r="AY8" s="27"/>
      <c r="AZ8" s="27"/>
      <c r="BA8" s="27"/>
    </row>
    <row r="9" spans="1:53" ht="15.75" customHeight="1">
      <c r="A9" s="47" t="str">
        <f t="shared" ref="A9:A27" si="3">IF(B9="","",ROW()-7)</f>
        <v/>
      </c>
      <c r="B9" s="12"/>
      <c r="C9" s="21"/>
      <c r="D9" s="21"/>
      <c r="E9" s="21"/>
      <c r="F9" s="21"/>
      <c r="G9" s="21"/>
      <c r="H9" s="21"/>
      <c r="I9" s="21"/>
      <c r="J9" s="111">
        <f t="shared" ref="J9:J27" si="4">D9+G9</f>
        <v>0</v>
      </c>
      <c r="K9" s="111" t="str">
        <f t="shared" ref="K9:K27" si="5">IFERROR(L9/J9,"")</f>
        <v/>
      </c>
      <c r="L9" s="111">
        <f t="shared" si="0"/>
        <v>0</v>
      </c>
      <c r="M9" s="111"/>
      <c r="N9" s="111"/>
      <c r="O9" s="111"/>
      <c r="P9" s="111">
        <f t="shared" si="1"/>
        <v>0</v>
      </c>
      <c r="Q9" s="15" t="str">
        <f t="shared" ref="Q9:Q28" si="6">IF(L9=0,"",(P9-L9)/L9*100)</f>
        <v/>
      </c>
      <c r="R9" s="21"/>
      <c r="T9" s="22"/>
      <c r="U9" s="22"/>
      <c r="V9" s="22"/>
      <c r="W9" s="22"/>
      <c r="X9" s="22"/>
      <c r="Y9" s="22"/>
      <c r="Z9" s="22"/>
      <c r="AA9" s="22"/>
      <c r="AB9" s="22"/>
      <c r="AC9" s="22"/>
      <c r="AD9" s="28"/>
      <c r="AE9" s="27"/>
      <c r="AF9" s="22"/>
      <c r="AG9" s="27"/>
      <c r="AH9" s="27"/>
      <c r="AI9" s="27"/>
      <c r="AJ9" s="27"/>
      <c r="AK9" s="27"/>
      <c r="AL9" s="27"/>
      <c r="AM9" s="27"/>
      <c r="AN9" s="27"/>
      <c r="AO9" s="27"/>
      <c r="AP9" s="27"/>
      <c r="AQ9" s="27"/>
      <c r="AR9" s="27"/>
      <c r="AS9" s="27"/>
      <c r="AT9" s="27"/>
      <c r="AU9" s="27"/>
      <c r="AV9" s="156"/>
      <c r="AW9" s="27"/>
      <c r="AX9" s="30" t="str">
        <f t="shared" si="2"/>
        <v/>
      </c>
      <c r="AY9" s="27"/>
      <c r="AZ9" s="27"/>
      <c r="BA9" s="27"/>
    </row>
    <row r="10" spans="1:53" ht="15.75" customHeight="1">
      <c r="A10" s="47" t="str">
        <f t="shared" si="3"/>
        <v/>
      </c>
      <c r="B10" s="12"/>
      <c r="C10" s="21"/>
      <c r="D10" s="21"/>
      <c r="E10" s="21"/>
      <c r="F10" s="21"/>
      <c r="G10" s="21"/>
      <c r="H10" s="21"/>
      <c r="I10" s="21"/>
      <c r="J10" s="111">
        <f t="shared" si="4"/>
        <v>0</v>
      </c>
      <c r="K10" s="111" t="str">
        <f t="shared" si="5"/>
        <v/>
      </c>
      <c r="L10" s="111">
        <f t="shared" si="0"/>
        <v>0</v>
      </c>
      <c r="M10" s="111"/>
      <c r="N10" s="111"/>
      <c r="O10" s="111"/>
      <c r="P10" s="111">
        <f t="shared" si="1"/>
        <v>0</v>
      </c>
      <c r="Q10" s="15" t="str">
        <f t="shared" si="6"/>
        <v/>
      </c>
      <c r="R10" s="21"/>
      <c r="T10" s="22"/>
      <c r="U10" s="22"/>
      <c r="V10" s="22"/>
      <c r="W10" s="22"/>
      <c r="X10" s="22"/>
      <c r="Y10" s="22"/>
      <c r="Z10" s="22"/>
      <c r="AA10" s="22"/>
      <c r="AB10" s="22"/>
      <c r="AC10" s="22"/>
      <c r="AD10" s="28"/>
      <c r="AE10" s="27"/>
      <c r="AF10" s="22"/>
      <c r="AG10" s="27"/>
      <c r="AH10" s="27"/>
      <c r="AI10" s="27"/>
      <c r="AJ10" s="27"/>
      <c r="AK10" s="27"/>
      <c r="AL10" s="27"/>
      <c r="AM10" s="27"/>
      <c r="AN10" s="27"/>
      <c r="AO10" s="27"/>
      <c r="AP10" s="27"/>
      <c r="AQ10" s="27"/>
      <c r="AR10" s="27"/>
      <c r="AS10" s="27"/>
      <c r="AT10" s="27"/>
      <c r="AU10" s="27"/>
      <c r="AV10" s="156"/>
      <c r="AW10" s="27"/>
      <c r="AX10" s="30" t="str">
        <f t="shared" si="2"/>
        <v/>
      </c>
      <c r="AY10" s="27"/>
      <c r="AZ10" s="27"/>
      <c r="BA10" s="27"/>
    </row>
    <row r="11" spans="1:53" ht="15.75" customHeight="1">
      <c r="A11" s="47" t="str">
        <f t="shared" si="3"/>
        <v/>
      </c>
      <c r="B11" s="12"/>
      <c r="C11" s="21"/>
      <c r="D11" s="21"/>
      <c r="E11" s="21"/>
      <c r="F11" s="21"/>
      <c r="G11" s="21"/>
      <c r="H11" s="21"/>
      <c r="I11" s="21"/>
      <c r="J11" s="111">
        <f t="shared" si="4"/>
        <v>0</v>
      </c>
      <c r="K11" s="111" t="str">
        <f t="shared" si="5"/>
        <v/>
      </c>
      <c r="L11" s="111">
        <f t="shared" ref="L11:L27" si="7">I11+F11</f>
        <v>0</v>
      </c>
      <c r="M11" s="111"/>
      <c r="N11" s="111"/>
      <c r="O11" s="111"/>
      <c r="P11" s="111">
        <f t="shared" ref="P11:P27" si="8">N11*O11</f>
        <v>0</v>
      </c>
      <c r="Q11" s="15" t="str">
        <f t="shared" si="6"/>
        <v/>
      </c>
      <c r="R11" s="21"/>
      <c r="T11" s="22"/>
      <c r="U11" s="22"/>
      <c r="V11" s="22"/>
      <c r="W11" s="22"/>
      <c r="X11" s="22"/>
      <c r="Y11" s="22"/>
      <c r="Z11" s="22"/>
      <c r="AA11" s="22"/>
      <c r="AB11" s="22"/>
      <c r="AC11" s="22"/>
      <c r="AD11" s="28"/>
      <c r="AE11" s="27"/>
      <c r="AF11" s="22"/>
      <c r="AG11" s="27"/>
      <c r="AH11" s="27"/>
      <c r="AI11" s="27"/>
      <c r="AJ11" s="27"/>
      <c r="AK11" s="27"/>
      <c r="AL11" s="27"/>
      <c r="AM11" s="27"/>
      <c r="AN11" s="27"/>
      <c r="AO11" s="27"/>
      <c r="AP11" s="27"/>
      <c r="AQ11" s="27"/>
      <c r="AR11" s="27"/>
      <c r="AS11" s="27"/>
      <c r="AT11" s="27"/>
      <c r="AU11" s="27"/>
      <c r="AV11" s="156"/>
      <c r="AW11" s="27"/>
      <c r="AX11" s="30" t="str">
        <f t="shared" si="2"/>
        <v/>
      </c>
      <c r="AY11" s="27"/>
      <c r="AZ11" s="27"/>
      <c r="BA11" s="27"/>
    </row>
    <row r="12" spans="1:53" ht="15.75" customHeight="1">
      <c r="A12" s="47" t="str">
        <f t="shared" si="3"/>
        <v/>
      </c>
      <c r="B12" s="12"/>
      <c r="C12" s="21"/>
      <c r="D12" s="21"/>
      <c r="E12" s="21"/>
      <c r="F12" s="21"/>
      <c r="G12" s="21"/>
      <c r="H12" s="21"/>
      <c r="I12" s="21"/>
      <c r="J12" s="111">
        <f t="shared" si="4"/>
        <v>0</v>
      </c>
      <c r="K12" s="111" t="str">
        <f t="shared" si="5"/>
        <v/>
      </c>
      <c r="L12" s="111">
        <f t="shared" si="7"/>
        <v>0</v>
      </c>
      <c r="M12" s="111"/>
      <c r="N12" s="111"/>
      <c r="O12" s="111"/>
      <c r="P12" s="111">
        <f t="shared" si="8"/>
        <v>0</v>
      </c>
      <c r="Q12" s="15" t="str">
        <f t="shared" si="6"/>
        <v/>
      </c>
      <c r="R12" s="21"/>
      <c r="T12" s="22"/>
      <c r="U12" s="22"/>
      <c r="V12" s="22"/>
      <c r="W12" s="22"/>
      <c r="X12" s="22"/>
      <c r="Y12" s="22"/>
      <c r="Z12" s="22"/>
      <c r="AA12" s="22"/>
      <c r="AB12" s="22"/>
      <c r="AC12" s="22"/>
      <c r="AD12" s="28"/>
      <c r="AE12" s="27"/>
      <c r="AF12" s="22"/>
      <c r="AG12" s="27"/>
      <c r="AH12" s="27"/>
      <c r="AI12" s="27"/>
      <c r="AJ12" s="27"/>
      <c r="AK12" s="27"/>
      <c r="AL12" s="27"/>
      <c r="AM12" s="27"/>
      <c r="AN12" s="27"/>
      <c r="AO12" s="27"/>
      <c r="AP12" s="27"/>
      <c r="AQ12" s="27"/>
      <c r="AR12" s="27"/>
      <c r="AS12" s="27"/>
      <c r="AT12" s="27"/>
      <c r="AU12" s="27"/>
      <c r="AV12" s="156"/>
      <c r="AW12" s="27"/>
      <c r="AX12" s="30" t="str">
        <f t="shared" si="2"/>
        <v/>
      </c>
      <c r="AY12" s="27"/>
      <c r="AZ12" s="27"/>
      <c r="BA12" s="27"/>
    </row>
    <row r="13" spans="1:53" ht="15.75" customHeight="1">
      <c r="A13" s="47" t="str">
        <f t="shared" si="3"/>
        <v/>
      </c>
      <c r="B13" s="12"/>
      <c r="C13" s="21"/>
      <c r="D13" s="21"/>
      <c r="E13" s="21"/>
      <c r="F13" s="21"/>
      <c r="G13" s="21"/>
      <c r="H13" s="21"/>
      <c r="I13" s="21"/>
      <c r="J13" s="111">
        <f t="shared" si="4"/>
        <v>0</v>
      </c>
      <c r="K13" s="111" t="str">
        <f t="shared" si="5"/>
        <v/>
      </c>
      <c r="L13" s="111">
        <f t="shared" si="7"/>
        <v>0</v>
      </c>
      <c r="M13" s="111"/>
      <c r="N13" s="111"/>
      <c r="O13" s="111"/>
      <c r="P13" s="111">
        <f t="shared" si="8"/>
        <v>0</v>
      </c>
      <c r="Q13" s="15" t="str">
        <f t="shared" si="6"/>
        <v/>
      </c>
      <c r="R13" s="21"/>
      <c r="T13" s="22"/>
      <c r="U13" s="22"/>
      <c r="V13" s="22"/>
      <c r="W13" s="22"/>
      <c r="X13" s="22"/>
      <c r="Y13" s="22"/>
      <c r="Z13" s="22"/>
      <c r="AA13" s="22"/>
      <c r="AB13" s="22"/>
      <c r="AC13" s="22"/>
      <c r="AD13" s="28"/>
      <c r="AE13" s="27"/>
      <c r="AF13" s="22"/>
      <c r="AG13" s="27"/>
      <c r="AH13" s="27"/>
      <c r="AI13" s="27"/>
      <c r="AJ13" s="27"/>
      <c r="AK13" s="27"/>
      <c r="AL13" s="27"/>
      <c r="AM13" s="27"/>
      <c r="AN13" s="27"/>
      <c r="AO13" s="27"/>
      <c r="AP13" s="27"/>
      <c r="AQ13" s="27"/>
      <c r="AR13" s="27"/>
      <c r="AS13" s="27"/>
      <c r="AT13" s="27"/>
      <c r="AU13" s="27"/>
      <c r="AV13" s="156"/>
      <c r="AW13" s="27"/>
      <c r="AX13" s="30" t="str">
        <f t="shared" si="2"/>
        <v/>
      </c>
      <c r="AY13" s="27"/>
      <c r="AZ13" s="27"/>
      <c r="BA13" s="27"/>
    </row>
    <row r="14" spans="1:53" ht="15.75" customHeight="1">
      <c r="A14" s="47"/>
      <c r="B14" s="12"/>
      <c r="C14" s="21"/>
      <c r="D14" s="21"/>
      <c r="E14" s="21"/>
      <c r="F14" s="21"/>
      <c r="G14" s="21"/>
      <c r="H14" s="21"/>
      <c r="I14" s="21"/>
      <c r="J14" s="111">
        <f t="shared" ref="J14:J16" si="9">D14+G14</f>
        <v>0</v>
      </c>
      <c r="K14" s="111" t="str">
        <f t="shared" ref="K14:K16" si="10">IFERROR(L14/J14,"")</f>
        <v/>
      </c>
      <c r="L14" s="111">
        <f t="shared" ref="L14:L16" si="11">I14+F14</f>
        <v>0</v>
      </c>
      <c r="M14" s="111"/>
      <c r="N14" s="111"/>
      <c r="O14" s="111"/>
      <c r="P14" s="111">
        <f t="shared" ref="P14:P16" si="12">N14*O14</f>
        <v>0</v>
      </c>
      <c r="Q14" s="15" t="str">
        <f t="shared" ref="Q14:Q16" si="13">IF(L14=0,"",(P14-L14)/L14*100)</f>
        <v/>
      </c>
      <c r="R14" s="21"/>
      <c r="T14" s="22"/>
      <c r="U14" s="22"/>
      <c r="V14" s="22"/>
      <c r="W14" s="22"/>
      <c r="X14" s="22"/>
      <c r="Y14" s="22"/>
      <c r="Z14" s="22"/>
      <c r="AA14" s="22"/>
      <c r="AB14" s="22"/>
      <c r="AC14" s="22"/>
      <c r="AD14" s="28"/>
      <c r="AE14" s="27"/>
      <c r="AF14" s="22"/>
      <c r="AG14" s="27"/>
      <c r="AH14" s="27"/>
      <c r="AI14" s="27"/>
      <c r="AJ14" s="27"/>
      <c r="AK14" s="27"/>
      <c r="AL14" s="27"/>
      <c r="AM14" s="27"/>
      <c r="AN14" s="27"/>
      <c r="AO14" s="27"/>
      <c r="AP14" s="27"/>
      <c r="AQ14" s="27"/>
      <c r="AR14" s="27"/>
      <c r="AS14" s="27"/>
      <c r="AT14" s="27"/>
      <c r="AU14" s="27"/>
      <c r="AV14" s="156"/>
      <c r="AW14" s="27"/>
      <c r="AX14" s="30"/>
      <c r="AY14" s="27"/>
      <c r="AZ14" s="27"/>
      <c r="BA14" s="27"/>
    </row>
    <row r="15" spans="1:53" ht="15.75" customHeight="1">
      <c r="A15" s="47"/>
      <c r="B15" s="12"/>
      <c r="C15" s="21"/>
      <c r="D15" s="21"/>
      <c r="E15" s="21"/>
      <c r="F15" s="21"/>
      <c r="G15" s="21"/>
      <c r="H15" s="21"/>
      <c r="I15" s="21"/>
      <c r="J15" s="111">
        <f t="shared" si="9"/>
        <v>0</v>
      </c>
      <c r="K15" s="111" t="str">
        <f t="shared" si="10"/>
        <v/>
      </c>
      <c r="L15" s="111">
        <f t="shared" si="11"/>
        <v>0</v>
      </c>
      <c r="M15" s="111"/>
      <c r="N15" s="111"/>
      <c r="O15" s="111"/>
      <c r="P15" s="111">
        <f t="shared" si="12"/>
        <v>0</v>
      </c>
      <c r="Q15" s="15" t="str">
        <f t="shared" si="13"/>
        <v/>
      </c>
      <c r="R15" s="21"/>
      <c r="T15" s="22"/>
      <c r="U15" s="22"/>
      <c r="V15" s="22"/>
      <c r="W15" s="22"/>
      <c r="X15" s="22"/>
      <c r="Y15" s="22"/>
      <c r="Z15" s="22"/>
      <c r="AA15" s="22"/>
      <c r="AB15" s="22"/>
      <c r="AC15" s="22"/>
      <c r="AD15" s="28"/>
      <c r="AE15" s="27"/>
      <c r="AF15" s="22"/>
      <c r="AG15" s="27"/>
      <c r="AH15" s="27"/>
      <c r="AI15" s="27"/>
      <c r="AJ15" s="27"/>
      <c r="AK15" s="27"/>
      <c r="AL15" s="27"/>
      <c r="AM15" s="27"/>
      <c r="AN15" s="27"/>
      <c r="AO15" s="27"/>
      <c r="AP15" s="27"/>
      <c r="AQ15" s="27"/>
      <c r="AR15" s="27"/>
      <c r="AS15" s="27"/>
      <c r="AT15" s="27"/>
      <c r="AU15" s="27"/>
      <c r="AV15" s="156"/>
      <c r="AW15" s="27"/>
      <c r="AX15" s="30"/>
      <c r="AY15" s="27"/>
      <c r="AZ15" s="27"/>
      <c r="BA15" s="27"/>
    </row>
    <row r="16" spans="1:53" ht="15.75" customHeight="1">
      <c r="A16" s="47"/>
      <c r="B16" s="12"/>
      <c r="C16" s="21"/>
      <c r="D16" s="21"/>
      <c r="E16" s="21"/>
      <c r="F16" s="21"/>
      <c r="G16" s="21"/>
      <c r="H16" s="21"/>
      <c r="I16" s="21"/>
      <c r="J16" s="111">
        <f t="shared" si="9"/>
        <v>0</v>
      </c>
      <c r="K16" s="111" t="str">
        <f t="shared" si="10"/>
        <v/>
      </c>
      <c r="L16" s="111">
        <f t="shared" si="11"/>
        <v>0</v>
      </c>
      <c r="M16" s="111"/>
      <c r="N16" s="111"/>
      <c r="O16" s="111"/>
      <c r="P16" s="111">
        <f t="shared" si="12"/>
        <v>0</v>
      </c>
      <c r="Q16" s="15" t="str">
        <f t="shared" si="13"/>
        <v/>
      </c>
      <c r="R16" s="21"/>
      <c r="T16" s="22"/>
      <c r="U16" s="22"/>
      <c r="V16" s="22"/>
      <c r="W16" s="22"/>
      <c r="X16" s="22"/>
      <c r="Y16" s="22"/>
      <c r="Z16" s="22"/>
      <c r="AA16" s="22"/>
      <c r="AB16" s="22"/>
      <c r="AC16" s="22"/>
      <c r="AD16" s="28"/>
      <c r="AE16" s="27"/>
      <c r="AF16" s="22"/>
      <c r="AG16" s="27"/>
      <c r="AH16" s="27"/>
      <c r="AI16" s="27"/>
      <c r="AJ16" s="27"/>
      <c r="AK16" s="27"/>
      <c r="AL16" s="27"/>
      <c r="AM16" s="27"/>
      <c r="AN16" s="27"/>
      <c r="AO16" s="27"/>
      <c r="AP16" s="27"/>
      <c r="AQ16" s="27"/>
      <c r="AR16" s="27"/>
      <c r="AS16" s="27"/>
      <c r="AT16" s="27"/>
      <c r="AU16" s="27"/>
      <c r="AV16" s="156"/>
      <c r="AW16" s="27"/>
      <c r="AX16" s="30"/>
      <c r="AY16" s="27"/>
      <c r="AZ16" s="27"/>
      <c r="BA16" s="27"/>
    </row>
    <row r="17" spans="1:53" ht="15.75" customHeight="1">
      <c r="A17" s="47" t="str">
        <f t="shared" si="3"/>
        <v/>
      </c>
      <c r="B17" s="12"/>
      <c r="C17" s="21"/>
      <c r="D17" s="21"/>
      <c r="E17" s="21"/>
      <c r="F17" s="21"/>
      <c r="G17" s="21"/>
      <c r="H17" s="21"/>
      <c r="I17" s="21"/>
      <c r="J17" s="111">
        <f t="shared" si="4"/>
        <v>0</v>
      </c>
      <c r="K17" s="111" t="str">
        <f t="shared" si="5"/>
        <v/>
      </c>
      <c r="L17" s="111">
        <f t="shared" si="7"/>
        <v>0</v>
      </c>
      <c r="M17" s="111"/>
      <c r="N17" s="111"/>
      <c r="O17" s="111"/>
      <c r="P17" s="111">
        <f t="shared" si="8"/>
        <v>0</v>
      </c>
      <c r="Q17" s="15" t="str">
        <f t="shared" si="6"/>
        <v/>
      </c>
      <c r="R17" s="21"/>
      <c r="T17" s="22"/>
      <c r="U17" s="22"/>
      <c r="V17" s="22"/>
      <c r="W17" s="22"/>
      <c r="X17" s="22"/>
      <c r="Y17" s="22"/>
      <c r="Z17" s="22"/>
      <c r="AA17" s="22"/>
      <c r="AB17" s="22"/>
      <c r="AC17" s="22"/>
      <c r="AD17" s="28"/>
      <c r="AE17" s="27"/>
      <c r="AF17" s="22"/>
      <c r="AG17" s="27"/>
      <c r="AH17" s="27"/>
      <c r="AI17" s="27"/>
      <c r="AJ17" s="27"/>
      <c r="AK17" s="27"/>
      <c r="AL17" s="27"/>
      <c r="AM17" s="27"/>
      <c r="AN17" s="27"/>
      <c r="AO17" s="27"/>
      <c r="AP17" s="27"/>
      <c r="AQ17" s="27"/>
      <c r="AR17" s="27"/>
      <c r="AS17" s="27"/>
      <c r="AT17" s="27"/>
      <c r="AU17" s="27"/>
      <c r="AV17" s="156"/>
      <c r="AW17" s="27"/>
      <c r="AX17" s="30" t="str">
        <f>IFERROR((AV17-#REF!)/(#REF!)*100,"")</f>
        <v/>
      </c>
      <c r="AY17" s="27"/>
      <c r="AZ17" s="27"/>
      <c r="BA17" s="27"/>
    </row>
    <row r="18" spans="1:53" ht="15.75" customHeight="1">
      <c r="A18" s="47" t="str">
        <f t="shared" si="3"/>
        <v/>
      </c>
      <c r="B18" s="12"/>
      <c r="C18" s="21"/>
      <c r="D18" s="21"/>
      <c r="E18" s="21"/>
      <c r="F18" s="21"/>
      <c r="G18" s="21"/>
      <c r="H18" s="21"/>
      <c r="I18" s="21"/>
      <c r="J18" s="111">
        <f t="shared" si="4"/>
        <v>0</v>
      </c>
      <c r="K18" s="111" t="str">
        <f t="shared" si="5"/>
        <v/>
      </c>
      <c r="L18" s="111">
        <f t="shared" si="7"/>
        <v>0</v>
      </c>
      <c r="M18" s="111"/>
      <c r="N18" s="111"/>
      <c r="O18" s="111"/>
      <c r="P18" s="111">
        <f t="shared" si="8"/>
        <v>0</v>
      </c>
      <c r="Q18" s="15" t="str">
        <f t="shared" si="6"/>
        <v/>
      </c>
      <c r="R18" s="21"/>
      <c r="T18" s="22"/>
      <c r="U18" s="22"/>
      <c r="V18" s="22"/>
      <c r="W18" s="22"/>
      <c r="X18" s="22"/>
      <c r="Y18" s="22"/>
      <c r="Z18" s="22"/>
      <c r="AA18" s="22"/>
      <c r="AB18" s="22"/>
      <c r="AC18" s="22"/>
      <c r="AD18" s="28"/>
      <c r="AE18" s="27"/>
      <c r="AF18" s="22"/>
      <c r="AG18" s="27"/>
      <c r="AH18" s="27"/>
      <c r="AI18" s="27"/>
      <c r="AJ18" s="27"/>
      <c r="AK18" s="27"/>
      <c r="AL18" s="27"/>
      <c r="AM18" s="27"/>
      <c r="AN18" s="27"/>
      <c r="AO18" s="27"/>
      <c r="AP18" s="27"/>
      <c r="AQ18" s="27"/>
      <c r="AR18" s="27"/>
      <c r="AS18" s="27"/>
      <c r="AT18" s="27"/>
      <c r="AU18" s="27"/>
      <c r="AV18" s="156"/>
      <c r="AW18" s="27"/>
      <c r="AX18" s="30" t="str">
        <f>IFERROR((AV18-#REF!)/(#REF!)*100,"")</f>
        <v/>
      </c>
      <c r="AY18" s="27"/>
      <c r="AZ18" s="27"/>
      <c r="BA18" s="27"/>
    </row>
    <row r="19" spans="1:53" ht="15.75" customHeight="1">
      <c r="A19" s="47" t="str">
        <f t="shared" si="3"/>
        <v/>
      </c>
      <c r="B19" s="12"/>
      <c r="C19" s="21"/>
      <c r="D19" s="21"/>
      <c r="E19" s="21"/>
      <c r="F19" s="21"/>
      <c r="G19" s="21"/>
      <c r="H19" s="21"/>
      <c r="I19" s="21"/>
      <c r="J19" s="111">
        <f t="shared" si="4"/>
        <v>0</v>
      </c>
      <c r="K19" s="111" t="str">
        <f t="shared" si="5"/>
        <v/>
      </c>
      <c r="L19" s="111">
        <f t="shared" si="7"/>
        <v>0</v>
      </c>
      <c r="M19" s="111"/>
      <c r="N19" s="111"/>
      <c r="O19" s="111"/>
      <c r="P19" s="111">
        <f t="shared" si="8"/>
        <v>0</v>
      </c>
      <c r="Q19" s="15" t="str">
        <f t="shared" si="6"/>
        <v/>
      </c>
      <c r="R19" s="21"/>
      <c r="T19" s="22"/>
      <c r="U19" s="22"/>
      <c r="V19" s="22"/>
      <c r="W19" s="22"/>
      <c r="X19" s="22"/>
      <c r="Y19" s="22"/>
      <c r="Z19" s="22"/>
      <c r="AA19" s="22"/>
      <c r="AB19" s="22"/>
      <c r="AC19" s="22"/>
      <c r="AD19" s="28"/>
      <c r="AE19" s="27"/>
      <c r="AF19" s="22"/>
      <c r="AG19" s="27"/>
      <c r="AH19" s="27"/>
      <c r="AI19" s="27"/>
      <c r="AJ19" s="27"/>
      <c r="AK19" s="27"/>
      <c r="AL19" s="27"/>
      <c r="AM19" s="27"/>
      <c r="AN19" s="27"/>
      <c r="AO19" s="27"/>
      <c r="AP19" s="27"/>
      <c r="AQ19" s="27"/>
      <c r="AR19" s="27"/>
      <c r="AS19" s="27"/>
      <c r="AT19" s="27"/>
      <c r="AU19" s="27"/>
      <c r="AV19" s="156"/>
      <c r="AW19" s="27"/>
      <c r="AX19" s="30" t="str">
        <f t="shared" si="2"/>
        <v/>
      </c>
      <c r="AY19" s="27"/>
      <c r="AZ19" s="27"/>
      <c r="BA19" s="27"/>
    </row>
    <row r="20" spans="1:53" ht="15.75" customHeight="1">
      <c r="A20" s="47" t="str">
        <f t="shared" si="3"/>
        <v/>
      </c>
      <c r="B20" s="12"/>
      <c r="C20" s="21"/>
      <c r="D20" s="21"/>
      <c r="E20" s="21"/>
      <c r="F20" s="21"/>
      <c r="G20" s="21"/>
      <c r="H20" s="21"/>
      <c r="I20" s="21"/>
      <c r="J20" s="111">
        <f t="shared" si="4"/>
        <v>0</v>
      </c>
      <c r="K20" s="111" t="str">
        <f t="shared" si="5"/>
        <v/>
      </c>
      <c r="L20" s="111">
        <f t="shared" si="7"/>
        <v>0</v>
      </c>
      <c r="M20" s="111"/>
      <c r="N20" s="111"/>
      <c r="O20" s="111"/>
      <c r="P20" s="111">
        <f t="shared" si="8"/>
        <v>0</v>
      </c>
      <c r="Q20" s="15" t="str">
        <f t="shared" si="6"/>
        <v/>
      </c>
      <c r="R20" s="21"/>
      <c r="T20" s="22"/>
      <c r="U20" s="22"/>
      <c r="V20" s="22"/>
      <c r="W20" s="22"/>
      <c r="X20" s="22"/>
      <c r="Y20" s="22"/>
      <c r="Z20" s="22"/>
      <c r="AA20" s="22"/>
      <c r="AB20" s="22"/>
      <c r="AC20" s="22"/>
      <c r="AD20" s="28"/>
      <c r="AE20" s="27"/>
      <c r="AF20" s="22"/>
      <c r="AG20" s="27"/>
      <c r="AH20" s="27"/>
      <c r="AI20" s="27"/>
      <c r="AJ20" s="27"/>
      <c r="AK20" s="27"/>
      <c r="AL20" s="27"/>
      <c r="AM20" s="27"/>
      <c r="AN20" s="27"/>
      <c r="AO20" s="27"/>
      <c r="AP20" s="27"/>
      <c r="AQ20" s="27"/>
      <c r="AR20" s="27"/>
      <c r="AS20" s="27"/>
      <c r="AT20" s="27"/>
      <c r="AU20" s="27"/>
      <c r="AV20" s="156"/>
      <c r="AW20" s="27"/>
      <c r="AX20" s="30" t="str">
        <f t="shared" si="2"/>
        <v/>
      </c>
      <c r="AY20" s="27"/>
      <c r="AZ20" s="27"/>
      <c r="BA20" s="27"/>
    </row>
    <row r="21" spans="1:53" ht="15.75" customHeight="1">
      <c r="A21" s="47" t="str">
        <f t="shared" si="3"/>
        <v/>
      </c>
      <c r="B21" s="12"/>
      <c r="C21" s="21"/>
      <c r="D21" s="21"/>
      <c r="E21" s="21"/>
      <c r="F21" s="21"/>
      <c r="G21" s="21"/>
      <c r="H21" s="21"/>
      <c r="I21" s="21"/>
      <c r="J21" s="111">
        <f t="shared" si="4"/>
        <v>0</v>
      </c>
      <c r="K21" s="111" t="str">
        <f t="shared" si="5"/>
        <v/>
      </c>
      <c r="L21" s="111">
        <f t="shared" si="7"/>
        <v>0</v>
      </c>
      <c r="M21" s="111"/>
      <c r="N21" s="111"/>
      <c r="O21" s="111"/>
      <c r="P21" s="111">
        <f t="shared" si="8"/>
        <v>0</v>
      </c>
      <c r="Q21" s="15" t="str">
        <f t="shared" si="6"/>
        <v/>
      </c>
      <c r="R21" s="21"/>
      <c r="T21" s="22"/>
      <c r="U21" s="22"/>
      <c r="V21" s="22"/>
      <c r="W21" s="22"/>
      <c r="X21" s="22"/>
      <c r="Y21" s="22"/>
      <c r="Z21" s="22"/>
      <c r="AA21" s="22"/>
      <c r="AB21" s="22"/>
      <c r="AC21" s="22"/>
      <c r="AD21" s="28"/>
      <c r="AE21" s="27"/>
      <c r="AF21" s="22"/>
      <c r="AG21" s="27"/>
      <c r="AH21" s="27"/>
      <c r="AI21" s="27"/>
      <c r="AJ21" s="27"/>
      <c r="AK21" s="27"/>
      <c r="AL21" s="27"/>
      <c r="AM21" s="27"/>
      <c r="AN21" s="27"/>
      <c r="AO21" s="27"/>
      <c r="AP21" s="27"/>
      <c r="AQ21" s="27"/>
      <c r="AR21" s="27"/>
      <c r="AS21" s="27"/>
      <c r="AT21" s="27"/>
      <c r="AU21" s="27"/>
      <c r="AV21" s="156"/>
      <c r="AW21" s="27"/>
      <c r="AX21" s="30" t="str">
        <f t="shared" si="2"/>
        <v/>
      </c>
      <c r="AY21" s="27"/>
      <c r="AZ21" s="27"/>
      <c r="BA21" s="27"/>
    </row>
    <row r="22" spans="1:53" ht="15.75" customHeight="1">
      <c r="A22" s="47" t="str">
        <f t="shared" si="3"/>
        <v/>
      </c>
      <c r="B22" s="12"/>
      <c r="C22" s="21"/>
      <c r="D22" s="21"/>
      <c r="E22" s="21"/>
      <c r="F22" s="21"/>
      <c r="G22" s="21"/>
      <c r="H22" s="21"/>
      <c r="I22" s="21"/>
      <c r="J22" s="111">
        <f t="shared" si="4"/>
        <v>0</v>
      </c>
      <c r="K22" s="111" t="str">
        <f t="shared" si="5"/>
        <v/>
      </c>
      <c r="L22" s="111">
        <f t="shared" si="7"/>
        <v>0</v>
      </c>
      <c r="M22" s="111"/>
      <c r="N22" s="111"/>
      <c r="O22" s="111"/>
      <c r="P22" s="111">
        <f t="shared" si="8"/>
        <v>0</v>
      </c>
      <c r="Q22" s="15" t="str">
        <f t="shared" si="6"/>
        <v/>
      </c>
      <c r="R22" s="21"/>
      <c r="T22" s="22"/>
      <c r="U22" s="22"/>
      <c r="V22" s="22"/>
      <c r="W22" s="22"/>
      <c r="X22" s="22"/>
      <c r="Y22" s="22"/>
      <c r="Z22" s="22"/>
      <c r="AA22" s="22"/>
      <c r="AB22" s="22"/>
      <c r="AC22" s="22"/>
      <c r="AD22" s="28"/>
      <c r="AE22" s="27"/>
      <c r="AF22" s="22"/>
      <c r="AG22" s="27"/>
      <c r="AH22" s="27"/>
      <c r="AI22" s="27"/>
      <c r="AJ22" s="27"/>
      <c r="AK22" s="27"/>
      <c r="AL22" s="27"/>
      <c r="AM22" s="27"/>
      <c r="AN22" s="27"/>
      <c r="AO22" s="27"/>
      <c r="AP22" s="27"/>
      <c r="AQ22" s="27"/>
      <c r="AR22" s="27"/>
      <c r="AS22" s="27"/>
      <c r="AT22" s="27"/>
      <c r="AU22" s="27"/>
      <c r="AV22" s="156"/>
      <c r="AW22" s="27"/>
      <c r="AX22" s="30" t="str">
        <f t="shared" si="2"/>
        <v/>
      </c>
      <c r="AY22" s="27"/>
      <c r="AZ22" s="27"/>
      <c r="BA22" s="27"/>
    </row>
    <row r="23" spans="1:53" ht="15.75" customHeight="1">
      <c r="A23" s="47" t="str">
        <f t="shared" si="3"/>
        <v/>
      </c>
      <c r="B23" s="12"/>
      <c r="C23" s="21"/>
      <c r="D23" s="21"/>
      <c r="E23" s="21"/>
      <c r="F23" s="21"/>
      <c r="G23" s="21"/>
      <c r="H23" s="21"/>
      <c r="I23" s="21"/>
      <c r="J23" s="111">
        <f t="shared" si="4"/>
        <v>0</v>
      </c>
      <c r="K23" s="111" t="str">
        <f t="shared" si="5"/>
        <v/>
      </c>
      <c r="L23" s="111">
        <f t="shared" si="7"/>
        <v>0</v>
      </c>
      <c r="M23" s="111"/>
      <c r="N23" s="111"/>
      <c r="O23" s="111"/>
      <c r="P23" s="111">
        <f t="shared" si="8"/>
        <v>0</v>
      </c>
      <c r="Q23" s="15" t="str">
        <f t="shared" si="6"/>
        <v/>
      </c>
      <c r="R23" s="21"/>
      <c r="T23" s="22"/>
      <c r="U23" s="22"/>
      <c r="V23" s="22"/>
      <c r="W23" s="22"/>
      <c r="X23" s="22"/>
      <c r="Y23" s="22"/>
      <c r="Z23" s="22"/>
      <c r="AA23" s="22"/>
      <c r="AB23" s="22"/>
      <c r="AC23" s="22"/>
      <c r="AD23" s="28"/>
      <c r="AE23" s="27"/>
      <c r="AF23" s="22"/>
      <c r="AG23" s="27"/>
      <c r="AH23" s="27"/>
      <c r="AI23" s="27"/>
      <c r="AJ23" s="27"/>
      <c r="AK23" s="27"/>
      <c r="AL23" s="27"/>
      <c r="AM23" s="27"/>
      <c r="AN23" s="27"/>
      <c r="AO23" s="27"/>
      <c r="AP23" s="27"/>
      <c r="AQ23" s="27"/>
      <c r="AR23" s="27"/>
      <c r="AS23" s="27"/>
      <c r="AT23" s="27"/>
      <c r="AU23" s="27"/>
      <c r="AV23" s="156"/>
      <c r="AW23" s="27"/>
      <c r="AX23" s="30" t="str">
        <f t="shared" si="2"/>
        <v/>
      </c>
      <c r="AY23" s="27"/>
      <c r="AZ23" s="27"/>
      <c r="BA23" s="27"/>
    </row>
    <row r="24" spans="1:53" ht="15.75" customHeight="1">
      <c r="A24" s="47" t="str">
        <f t="shared" si="3"/>
        <v/>
      </c>
      <c r="B24" s="12"/>
      <c r="C24" s="21"/>
      <c r="D24" s="21"/>
      <c r="E24" s="21"/>
      <c r="F24" s="21"/>
      <c r="G24" s="21"/>
      <c r="H24" s="21"/>
      <c r="I24" s="21"/>
      <c r="J24" s="111">
        <f t="shared" si="4"/>
        <v>0</v>
      </c>
      <c r="K24" s="111" t="str">
        <f t="shared" si="5"/>
        <v/>
      </c>
      <c r="L24" s="111">
        <f t="shared" si="7"/>
        <v>0</v>
      </c>
      <c r="M24" s="111"/>
      <c r="N24" s="111"/>
      <c r="O24" s="111"/>
      <c r="P24" s="111">
        <f t="shared" si="8"/>
        <v>0</v>
      </c>
      <c r="Q24" s="15" t="str">
        <f t="shared" si="6"/>
        <v/>
      </c>
      <c r="R24" s="21"/>
      <c r="T24" s="22"/>
      <c r="U24" s="22"/>
      <c r="V24" s="22"/>
      <c r="W24" s="22"/>
      <c r="X24" s="22"/>
      <c r="Y24" s="22"/>
      <c r="Z24" s="22"/>
      <c r="AA24" s="22"/>
      <c r="AB24" s="22"/>
      <c r="AC24" s="22"/>
      <c r="AD24" s="28"/>
      <c r="AE24" s="27"/>
      <c r="AF24" s="22"/>
      <c r="AG24" s="27"/>
      <c r="AH24" s="27"/>
      <c r="AI24" s="27"/>
      <c r="AJ24" s="27"/>
      <c r="AK24" s="27"/>
      <c r="AL24" s="27"/>
      <c r="AM24" s="27"/>
      <c r="AN24" s="27"/>
      <c r="AO24" s="27"/>
      <c r="AP24" s="27"/>
      <c r="AQ24" s="27"/>
      <c r="AR24" s="27"/>
      <c r="AS24" s="27"/>
      <c r="AT24" s="27"/>
      <c r="AU24" s="27"/>
      <c r="AV24" s="156"/>
      <c r="AW24" s="27"/>
      <c r="AX24" s="30" t="str">
        <f t="shared" si="2"/>
        <v/>
      </c>
      <c r="AY24" s="27"/>
      <c r="AZ24" s="27"/>
      <c r="BA24" s="27"/>
    </row>
    <row r="25" spans="1:53" ht="15.75" customHeight="1">
      <c r="A25" s="47" t="str">
        <f t="shared" si="3"/>
        <v/>
      </c>
      <c r="B25" s="12"/>
      <c r="C25" s="21"/>
      <c r="D25" s="21"/>
      <c r="E25" s="21"/>
      <c r="F25" s="21"/>
      <c r="G25" s="21"/>
      <c r="H25" s="21"/>
      <c r="I25" s="21"/>
      <c r="J25" s="111">
        <f t="shared" si="4"/>
        <v>0</v>
      </c>
      <c r="K25" s="111" t="str">
        <f t="shared" si="5"/>
        <v/>
      </c>
      <c r="L25" s="111">
        <f t="shared" ref="L25:L26" si="14">I25+F25</f>
        <v>0</v>
      </c>
      <c r="M25" s="111"/>
      <c r="N25" s="111"/>
      <c r="O25" s="111"/>
      <c r="P25" s="111">
        <f t="shared" ref="P25:P26" si="15">N25*O25</f>
        <v>0</v>
      </c>
      <c r="Q25" s="15" t="str">
        <f t="shared" ref="Q25:Q26" si="16">IF(L25=0,"",(P25-L25)/L25*100)</f>
        <v/>
      </c>
      <c r="R25" s="21"/>
      <c r="T25" s="22"/>
      <c r="U25" s="22"/>
      <c r="V25" s="22"/>
      <c r="W25" s="22"/>
      <c r="X25" s="22"/>
      <c r="Y25" s="22"/>
      <c r="Z25" s="22"/>
      <c r="AA25" s="22"/>
      <c r="AB25" s="22"/>
      <c r="AC25" s="22"/>
      <c r="AD25" s="28"/>
      <c r="AE25" s="27"/>
      <c r="AF25" s="22"/>
      <c r="AG25" s="27"/>
      <c r="AH25" s="27"/>
      <c r="AI25" s="27"/>
      <c r="AJ25" s="27"/>
      <c r="AK25" s="27"/>
      <c r="AL25" s="27"/>
      <c r="AM25" s="27"/>
      <c r="AN25" s="27"/>
      <c r="AO25" s="27"/>
      <c r="AP25" s="27"/>
      <c r="AQ25" s="27"/>
      <c r="AR25" s="27"/>
      <c r="AS25" s="27"/>
      <c r="AT25" s="27"/>
      <c r="AU25" s="27"/>
      <c r="AV25" s="156"/>
      <c r="AW25" s="27"/>
      <c r="AX25" s="30" t="str">
        <f t="shared" si="2"/>
        <v/>
      </c>
      <c r="AY25" s="27"/>
      <c r="AZ25" s="27"/>
      <c r="BA25" s="27"/>
    </row>
    <row r="26" spans="1:53" ht="15.75" customHeight="1">
      <c r="A26" s="47" t="str">
        <f t="shared" si="3"/>
        <v/>
      </c>
      <c r="B26" s="12"/>
      <c r="C26" s="21"/>
      <c r="D26" s="21"/>
      <c r="E26" s="21"/>
      <c r="F26" s="21"/>
      <c r="G26" s="21"/>
      <c r="H26" s="21"/>
      <c r="I26" s="21"/>
      <c r="J26" s="111">
        <f t="shared" si="4"/>
        <v>0</v>
      </c>
      <c r="K26" s="111" t="str">
        <f t="shared" si="5"/>
        <v/>
      </c>
      <c r="L26" s="111">
        <f t="shared" si="14"/>
        <v>0</v>
      </c>
      <c r="M26" s="111"/>
      <c r="N26" s="111"/>
      <c r="O26" s="111"/>
      <c r="P26" s="111">
        <f t="shared" si="15"/>
        <v>0</v>
      </c>
      <c r="Q26" s="15" t="str">
        <f t="shared" si="16"/>
        <v/>
      </c>
      <c r="R26" s="21"/>
      <c r="T26" s="22"/>
      <c r="U26" s="22"/>
      <c r="V26" s="22"/>
      <c r="W26" s="22"/>
      <c r="X26" s="22"/>
      <c r="Y26" s="22"/>
      <c r="Z26" s="22"/>
      <c r="AA26" s="22"/>
      <c r="AB26" s="22"/>
      <c r="AC26" s="22"/>
      <c r="AD26" s="28"/>
      <c r="AE26" s="27"/>
      <c r="AF26" s="22"/>
      <c r="AG26" s="27"/>
      <c r="AH26" s="27"/>
      <c r="AI26" s="27"/>
      <c r="AJ26" s="27"/>
      <c r="AK26" s="27"/>
      <c r="AL26" s="27"/>
      <c r="AM26" s="27"/>
      <c r="AN26" s="27"/>
      <c r="AO26" s="27"/>
      <c r="AP26" s="27"/>
      <c r="AQ26" s="27"/>
      <c r="AR26" s="27"/>
      <c r="AS26" s="27"/>
      <c r="AT26" s="27"/>
      <c r="AU26" s="27"/>
      <c r="AV26" s="156"/>
      <c r="AW26" s="27"/>
      <c r="AX26" s="30" t="str">
        <f t="shared" si="2"/>
        <v/>
      </c>
      <c r="AY26" s="27"/>
      <c r="AZ26" s="27"/>
      <c r="BA26" s="27"/>
    </row>
    <row r="27" spans="1:53" ht="15.75" customHeight="1">
      <c r="A27" s="47" t="str">
        <f t="shared" si="3"/>
        <v/>
      </c>
      <c r="B27" s="12"/>
      <c r="C27" s="21"/>
      <c r="D27" s="21"/>
      <c r="E27" s="21"/>
      <c r="F27" s="21"/>
      <c r="G27" s="21"/>
      <c r="H27" s="21"/>
      <c r="I27" s="21"/>
      <c r="J27" s="111">
        <f t="shared" si="4"/>
        <v>0</v>
      </c>
      <c r="K27" s="111" t="str">
        <f t="shared" si="5"/>
        <v/>
      </c>
      <c r="L27" s="111">
        <f t="shared" si="7"/>
        <v>0</v>
      </c>
      <c r="M27" s="111"/>
      <c r="N27" s="111"/>
      <c r="O27" s="111"/>
      <c r="P27" s="111">
        <f t="shared" si="8"/>
        <v>0</v>
      </c>
      <c r="Q27" s="15" t="str">
        <f t="shared" si="6"/>
        <v/>
      </c>
      <c r="R27" s="21"/>
      <c r="T27" s="22"/>
      <c r="U27" s="22"/>
      <c r="V27" s="22"/>
      <c r="W27" s="22"/>
      <c r="X27" s="22"/>
      <c r="Y27" s="22"/>
      <c r="Z27" s="22"/>
      <c r="AA27" s="22"/>
      <c r="AB27" s="22"/>
      <c r="AC27" s="22"/>
      <c r="AD27" s="28"/>
      <c r="AE27" s="27"/>
      <c r="AF27" s="22"/>
      <c r="AG27" s="27"/>
      <c r="AH27" s="27"/>
      <c r="AI27" s="27"/>
      <c r="AJ27" s="27"/>
      <c r="AK27" s="27"/>
      <c r="AL27" s="27"/>
      <c r="AM27" s="27"/>
      <c r="AN27" s="27"/>
      <c r="AO27" s="27"/>
      <c r="AP27" s="27"/>
      <c r="AQ27" s="27"/>
      <c r="AR27" s="27"/>
      <c r="AS27" s="27"/>
      <c r="AT27" s="27"/>
      <c r="AU27" s="27"/>
      <c r="AV27" s="156"/>
      <c r="AW27" s="27"/>
      <c r="AX27" s="30" t="str">
        <f t="shared" si="2"/>
        <v/>
      </c>
      <c r="AY27" s="27"/>
      <c r="AZ27" s="27"/>
      <c r="BA27" s="27"/>
    </row>
    <row r="28" spans="1:53" ht="15.75" customHeight="1">
      <c r="A28" s="526" t="s">
        <v>740</v>
      </c>
      <c r="B28" s="527"/>
      <c r="C28" s="21"/>
      <c r="D28" s="111">
        <f t="shared" ref="D28:J28" si="17">SUM(D8:D27)</f>
        <v>0</v>
      </c>
      <c r="E28" s="111"/>
      <c r="F28" s="111">
        <f t="shared" si="17"/>
        <v>0</v>
      </c>
      <c r="G28" s="111">
        <f t="shared" si="17"/>
        <v>0</v>
      </c>
      <c r="H28" s="111"/>
      <c r="I28" s="111">
        <f t="shared" si="17"/>
        <v>0</v>
      </c>
      <c r="J28" s="111">
        <f t="shared" si="17"/>
        <v>0</v>
      </c>
      <c r="K28" s="15"/>
      <c r="L28" s="111">
        <f>SUM(L8:L27)</f>
        <v>0</v>
      </c>
      <c r="M28" s="15"/>
      <c r="N28" s="15">
        <f>SUM(N8:N27)</f>
        <v>0</v>
      </c>
      <c r="O28" s="15"/>
      <c r="P28" s="15">
        <f>SUM(P8:P27)</f>
        <v>0</v>
      </c>
      <c r="Q28" s="15" t="str">
        <f t="shared" si="6"/>
        <v/>
      </c>
      <c r="R28" s="21"/>
      <c r="T28" s="22"/>
      <c r="U28" s="22"/>
      <c r="V28" s="22"/>
      <c r="W28" s="22"/>
      <c r="X28" s="22"/>
      <c r="Y28" s="22"/>
      <c r="Z28" s="22"/>
      <c r="AA28" s="22"/>
      <c r="AB28" s="22"/>
      <c r="AC28" s="22"/>
      <c r="AD28" s="28"/>
      <c r="AE28" s="27"/>
      <c r="AF28" s="22"/>
      <c r="AG28" s="27"/>
      <c r="AH28" s="27"/>
      <c r="AI28" s="27"/>
      <c r="AJ28" s="27"/>
      <c r="AK28" s="27"/>
      <c r="AL28" s="27"/>
      <c r="AM28" s="27"/>
      <c r="AN28" s="27"/>
      <c r="AO28" s="27"/>
      <c r="AP28" s="27"/>
      <c r="AQ28" s="27"/>
      <c r="AR28" s="27"/>
      <c r="AS28" s="27"/>
      <c r="AT28" s="27"/>
      <c r="AU28" s="27"/>
      <c r="AV28" s="156"/>
      <c r="AW28" s="27"/>
      <c r="AX28" s="30" t="str">
        <f t="shared" si="2"/>
        <v/>
      </c>
      <c r="AY28" s="27"/>
      <c r="AZ28" s="27"/>
      <c r="BA28" s="27"/>
    </row>
    <row r="29" spans="1:53" ht="15.75" customHeight="1">
      <c r="A29" s="3" t="str">
        <f>基本信息输入表!$K$6&amp;"填表人："&amp;基本信息输入表!$M$31</f>
        <v>被评估单位填表人：徐刚、杨灵芝</v>
      </c>
      <c r="P29" s="3" t="str">
        <f>"评估人员："&amp;基本信息输入表!$Q$31</f>
        <v>评估人员：雍国锋、路育</v>
      </c>
    </row>
    <row r="30" spans="1:53" ht="15.75" customHeight="1">
      <c r="A30" s="3" t="str">
        <f>"填表日期："&amp;YEAR(基本信息输入表!$O$31)&amp;"年"&amp;MONTH(基本信息输入表!$O$31)&amp;"月"&amp;DAY(基本信息输入表!$O$31)&amp;"日"</f>
        <v>填表日期：2023年2月1日</v>
      </c>
    </row>
    <row r="31" spans="1:53" ht="15.75" customHeight="1">
      <c r="S31" s="23" t="s">
        <v>461</v>
      </c>
    </row>
  </sheetData>
  <mergeCells count="37">
    <mergeCell ref="BA6:BA7"/>
    <mergeCell ref="AV6:AV7"/>
    <mergeCell ref="AW6:AW7"/>
    <mergeCell ref="AX6:AX7"/>
    <mergeCell ref="AY6:AY7"/>
    <mergeCell ref="AZ6:AZ7"/>
    <mergeCell ref="Y6:Y7"/>
    <mergeCell ref="Z6:Z7"/>
    <mergeCell ref="AH6:AH7"/>
    <mergeCell ref="AI6:AI7"/>
    <mergeCell ref="AJ6:AJ7"/>
    <mergeCell ref="A28:B28"/>
    <mergeCell ref="A6:A7"/>
    <mergeCell ref="B6:B7"/>
    <mergeCell ref="C6:C7"/>
    <mergeCell ref="M6:M7"/>
    <mergeCell ref="AX5:BA5"/>
    <mergeCell ref="D6:F6"/>
    <mergeCell ref="G6:I6"/>
    <mergeCell ref="J6:L6"/>
    <mergeCell ref="N6:P6"/>
    <mergeCell ref="AA6:AE6"/>
    <mergeCell ref="AF6:AG6"/>
    <mergeCell ref="AK6:AL6"/>
    <mergeCell ref="AM6:AU6"/>
    <mergeCell ref="Q6:Q7"/>
    <mergeCell ref="R6:R7"/>
    <mergeCell ref="T6:T7"/>
    <mergeCell ref="U6:U7"/>
    <mergeCell ref="V6:V7"/>
    <mergeCell ref="W6:W7"/>
    <mergeCell ref="X6:X7"/>
    <mergeCell ref="A2:R2"/>
    <mergeCell ref="A3:R3"/>
    <mergeCell ref="T5:Z5"/>
    <mergeCell ref="AA5:AI5"/>
    <mergeCell ref="AJ5:AW5"/>
  </mergeCells>
  <phoneticPr fontId="13" type="noConversion"/>
  <dataValidations count="1">
    <dataValidation type="list" allowBlank="1" showInputMessage="1" showErrorMessage="1" sqref="AA8:AC28" xr:uid="{00000000-0002-0000-1D00-000001000000}">
      <formula1>$A$108:$A$109</formula1>
    </dataValidation>
  </dataValidations>
  <hyperlinks>
    <hyperlink ref="A1" location="索引目录!A1" display="返回索引目录" xr:uid="{00000000-0004-0000-1D00-000000000000}"/>
  </hyperlinks>
  <printOptions horizontalCentered="1"/>
  <pageMargins left="0.98402777777777795" right="0.98402777777777795" top="0.98402777777777795" bottom="0.98402777777777795" header="0.31388888888888899" footer="0.35416666666666702"/>
  <pageSetup paperSize="9" scale="9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基本信息输入表!$A$121:$A$123</xm:f>
          </x14:formula1>
          <xm:sqref>AF8:AF28</xm:sqref>
        </x14:dataValidation>
        <x14:dataValidation type="list" allowBlank="1" showInputMessage="1" showErrorMessage="1" xr:uid="{00000000-0002-0000-1D00-000002000000}">
          <x14:formula1>
            <xm:f>基本信息输入表!$A$109:$A$110</xm:f>
          </x14:formula1>
          <xm:sqref>T8:X28</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BA30"/>
  <sheetViews>
    <sheetView showGridLines="0" workbookViewId="0">
      <selection activeCell="F8" sqref="F8"/>
    </sheetView>
  </sheetViews>
  <sheetFormatPr defaultColWidth="9" defaultRowHeight="15.75" customHeight="1" outlineLevelCol="2"/>
  <cols>
    <col min="1" max="1" width="4.75" style="3" customWidth="1"/>
    <col min="2" max="2" width="13.58203125" style="3" customWidth="1"/>
    <col min="3" max="3" width="11.25" style="3" customWidth="1"/>
    <col min="4" max="4" width="5.08203125" style="3" customWidth="1"/>
    <col min="5" max="10" width="10.58203125" style="3" hidden="1" customWidth="1" outlineLevel="1"/>
    <col min="11" max="11" width="10.58203125" style="3" customWidth="1" collapsed="1"/>
    <col min="12" max="12" width="10.58203125" style="3" customWidth="1"/>
    <col min="13" max="13" width="12.25" style="3" customWidth="1"/>
    <col min="14" max="15" width="10.58203125" style="3" customWidth="1"/>
    <col min="16" max="16" width="12.25" style="3" customWidth="1"/>
    <col min="17" max="17" width="7.75" style="3" customWidth="1"/>
    <col min="18" max="18" width="8.08203125" style="3" customWidth="1"/>
    <col min="19" max="19" width="9" style="3"/>
    <col min="20" max="25" width="5.58203125" style="4" customWidth="1" outlineLevel="1"/>
    <col min="26" max="26" width="14.75" style="4" customWidth="1" outlineLevel="1"/>
    <col min="27" max="27" width="13.58203125" style="4" customWidth="1"/>
    <col min="28" max="30" width="5.58203125" style="4" customWidth="1" outlineLevel="1"/>
    <col min="31" max="32" width="7.25" style="4" customWidth="1" outlineLevel="1"/>
    <col min="33" max="33" width="5.58203125" style="4" customWidth="1" outlineLevel="1"/>
    <col min="34" max="37" width="8.58203125" style="4" customWidth="1" outlineLevel="1"/>
    <col min="38" max="38" width="14.58203125" style="4" customWidth="1" outlineLevel="1"/>
    <col min="39" max="39" width="13.58203125" style="4" customWidth="1"/>
    <col min="40" max="41" width="8.58203125" style="4" customWidth="1" outlineLevel="2"/>
    <col min="42" max="42" width="11.25" style="4" customWidth="1" outlineLevel="2"/>
    <col min="43" max="47" width="11.58203125" style="4" customWidth="1" outlineLevel="2"/>
    <col min="48" max="48" width="8.58203125" style="4" customWidth="1" outlineLevel="1"/>
    <col min="49" max="49" width="13.75" style="4" customWidth="1"/>
    <col min="50" max="52" width="13.58203125" style="4" customWidth="1" outlineLevel="1"/>
    <col min="53" max="53" width="13.58203125" style="4" customWidth="1"/>
    <col min="54" max="16384" width="9" style="3"/>
  </cols>
  <sheetData>
    <row r="1" spans="1:53" ht="15.75" customHeight="1">
      <c r="A1" s="5" t="s">
        <v>430</v>
      </c>
    </row>
    <row r="2" spans="1:53" s="1" customFormat="1" ht="30" customHeight="1">
      <c r="A2" s="519" t="s">
        <v>810</v>
      </c>
      <c r="B2" s="579"/>
      <c r="C2" s="579"/>
      <c r="D2" s="579"/>
      <c r="E2" s="579"/>
      <c r="F2" s="579"/>
      <c r="G2" s="579"/>
      <c r="H2" s="579"/>
      <c r="I2" s="579"/>
      <c r="J2" s="579"/>
      <c r="K2" s="579"/>
      <c r="L2" s="579"/>
      <c r="M2" s="579"/>
      <c r="N2" s="579"/>
      <c r="O2" s="579"/>
      <c r="P2" s="579"/>
      <c r="Q2" s="579"/>
      <c r="R2" s="579"/>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row>
    <row r="4" spans="1:53" ht="14.15" customHeight="1">
      <c r="A4" s="2"/>
      <c r="B4" s="2"/>
      <c r="C4" s="2"/>
      <c r="D4" s="2"/>
      <c r="E4" s="2"/>
      <c r="F4" s="2"/>
      <c r="G4" s="2"/>
      <c r="H4" s="2"/>
      <c r="I4" s="2"/>
      <c r="J4" s="2"/>
      <c r="K4" s="2"/>
      <c r="L4" s="2"/>
      <c r="M4" s="2"/>
      <c r="N4" s="2"/>
      <c r="O4" s="2"/>
      <c r="P4" s="2"/>
      <c r="Q4" s="524" t="s">
        <v>811</v>
      </c>
      <c r="R4" s="524"/>
    </row>
    <row r="5" spans="1:53" ht="15.75" customHeight="1">
      <c r="A5" s="3" t="str">
        <f>基本信息输入表!K6&amp;"："&amp;基本信息输入表!M6</f>
        <v>被评估单位：贵州华能焦化制气股份有限公司</v>
      </c>
      <c r="R5" s="18" t="s">
        <v>464</v>
      </c>
      <c r="T5" s="531" t="s">
        <v>595</v>
      </c>
      <c r="U5" s="531"/>
      <c r="V5" s="531"/>
      <c r="W5" s="531"/>
      <c r="X5" s="531"/>
      <c r="Y5" s="531"/>
      <c r="Z5" s="531"/>
      <c r="AA5" s="531"/>
      <c r="AB5" s="532" t="s">
        <v>596</v>
      </c>
      <c r="AC5" s="533"/>
      <c r="AD5" s="533"/>
      <c r="AE5" s="533"/>
      <c r="AF5" s="533"/>
      <c r="AG5" s="533"/>
      <c r="AH5" s="533"/>
      <c r="AI5" s="533"/>
      <c r="AJ5" s="533"/>
      <c r="AK5" s="533"/>
      <c r="AL5" s="533"/>
      <c r="AM5" s="534"/>
      <c r="AN5" s="535" t="s">
        <v>597</v>
      </c>
      <c r="AO5" s="536"/>
      <c r="AP5" s="536"/>
      <c r="AQ5" s="536"/>
      <c r="AR5" s="536"/>
      <c r="AS5" s="536"/>
      <c r="AT5" s="536"/>
      <c r="AU5" s="536"/>
      <c r="AV5" s="536"/>
      <c r="AW5" s="537"/>
      <c r="AX5" s="538" t="s">
        <v>598</v>
      </c>
      <c r="AY5" s="538"/>
      <c r="AZ5" s="538"/>
      <c r="BA5" s="538"/>
    </row>
    <row r="6" spans="1:53" s="2" customFormat="1" ht="15.75" customHeight="1">
      <c r="A6" s="562" t="s">
        <v>465</v>
      </c>
      <c r="B6" s="562" t="s">
        <v>812</v>
      </c>
      <c r="C6" s="562" t="s">
        <v>813</v>
      </c>
      <c r="D6" s="570" t="s">
        <v>769</v>
      </c>
      <c r="E6" s="565" t="s">
        <v>707</v>
      </c>
      <c r="F6" s="565"/>
      <c r="G6" s="565"/>
      <c r="H6" s="565" t="s">
        <v>693</v>
      </c>
      <c r="I6" s="565"/>
      <c r="J6" s="565"/>
      <c r="K6" s="562" t="s">
        <v>437</v>
      </c>
      <c r="L6" s="562"/>
      <c r="M6" s="562"/>
      <c r="N6" s="562" t="s">
        <v>438</v>
      </c>
      <c r="O6" s="562"/>
      <c r="P6" s="562"/>
      <c r="Q6" s="562" t="s">
        <v>440</v>
      </c>
      <c r="R6" s="562" t="s">
        <v>585</v>
      </c>
      <c r="T6" s="531" t="s">
        <v>599</v>
      </c>
      <c r="U6" s="531" t="s">
        <v>651</v>
      </c>
      <c r="V6" s="531" t="s">
        <v>694</v>
      </c>
      <c r="W6" s="531" t="s">
        <v>652</v>
      </c>
      <c r="X6" s="553" t="s">
        <v>710</v>
      </c>
      <c r="Y6" s="542" t="s">
        <v>601</v>
      </c>
      <c r="Z6" s="531" t="s">
        <v>602</v>
      </c>
      <c r="AA6" s="531"/>
      <c r="AB6" s="532" t="s">
        <v>603</v>
      </c>
      <c r="AC6" s="533"/>
      <c r="AD6" s="533"/>
      <c r="AE6" s="533"/>
      <c r="AF6" s="533"/>
      <c r="AG6" s="534"/>
      <c r="AH6" s="538" t="s">
        <v>604</v>
      </c>
      <c r="AI6" s="538"/>
      <c r="AJ6" s="538" t="s">
        <v>653</v>
      </c>
      <c r="AK6" s="538"/>
      <c r="AL6" s="538" t="s">
        <v>605</v>
      </c>
      <c r="AM6" s="543"/>
      <c r="AN6" s="545" t="s">
        <v>606</v>
      </c>
      <c r="AO6" s="531" t="s">
        <v>654</v>
      </c>
      <c r="AP6" s="531"/>
      <c r="AQ6" s="582" t="s">
        <v>814</v>
      </c>
      <c r="AR6" s="582"/>
      <c r="AS6" s="582"/>
      <c r="AT6" s="582"/>
      <c r="AU6" s="582"/>
      <c r="AV6" s="583" t="s">
        <v>815</v>
      </c>
      <c r="AW6" s="196"/>
      <c r="AX6" s="543" t="s">
        <v>607</v>
      </c>
      <c r="AY6" s="543" t="s">
        <v>608</v>
      </c>
      <c r="AZ6" s="538" t="s">
        <v>609</v>
      </c>
      <c r="BA6" s="543"/>
    </row>
    <row r="7" spans="1:53" s="2" customFormat="1" ht="15.75" customHeight="1">
      <c r="A7" s="562"/>
      <c r="B7" s="562"/>
      <c r="C7" s="562"/>
      <c r="D7" s="571"/>
      <c r="E7" s="60" t="s">
        <v>770</v>
      </c>
      <c r="F7" s="60" t="s">
        <v>771</v>
      </c>
      <c r="G7" s="60" t="s">
        <v>772</v>
      </c>
      <c r="H7" s="60" t="s">
        <v>770</v>
      </c>
      <c r="I7" s="60" t="s">
        <v>771</v>
      </c>
      <c r="J7" s="60" t="s">
        <v>772</v>
      </c>
      <c r="K7" s="8" t="s">
        <v>770</v>
      </c>
      <c r="L7" s="8" t="s">
        <v>771</v>
      </c>
      <c r="M7" s="8" t="s">
        <v>772</v>
      </c>
      <c r="N7" s="8" t="s">
        <v>773</v>
      </c>
      <c r="O7" s="8" t="s">
        <v>774</v>
      </c>
      <c r="P7" s="8" t="s">
        <v>772</v>
      </c>
      <c r="Q7" s="562"/>
      <c r="R7" s="562"/>
      <c r="T7" s="531"/>
      <c r="U7" s="531"/>
      <c r="V7" s="531"/>
      <c r="W7" s="531"/>
      <c r="X7" s="531"/>
      <c r="Y7" s="531"/>
      <c r="Z7" s="531"/>
      <c r="AA7" s="531"/>
      <c r="AB7" s="26" t="s">
        <v>614</v>
      </c>
      <c r="AC7" s="26" t="s">
        <v>630</v>
      </c>
      <c r="AD7" s="26" t="s">
        <v>615</v>
      </c>
      <c r="AE7" s="26" t="s">
        <v>664</v>
      </c>
      <c r="AF7" s="26" t="s">
        <v>617</v>
      </c>
      <c r="AG7" s="24" t="s">
        <v>618</v>
      </c>
      <c r="AH7" s="26" t="s">
        <v>619</v>
      </c>
      <c r="AI7" s="26" t="s">
        <v>620</v>
      </c>
      <c r="AJ7" s="26" t="s">
        <v>619</v>
      </c>
      <c r="AK7" s="26" t="s">
        <v>665</v>
      </c>
      <c r="AL7" s="538"/>
      <c r="AM7" s="544"/>
      <c r="AN7" s="546"/>
      <c r="AO7" s="19" t="s">
        <v>666</v>
      </c>
      <c r="AP7" s="19" t="s">
        <v>667</v>
      </c>
      <c r="AQ7" s="19"/>
      <c r="AR7" s="19"/>
      <c r="AS7" s="19"/>
      <c r="AT7" s="19"/>
      <c r="AU7" s="195"/>
      <c r="AV7" s="559"/>
      <c r="AW7" s="197"/>
      <c r="AX7" s="544"/>
      <c r="AY7" s="544"/>
      <c r="AZ7" s="538"/>
      <c r="BA7" s="544"/>
    </row>
    <row r="8" spans="1:53" ht="15.75" customHeight="1">
      <c r="A8" s="47" t="str">
        <f>IF(B8="","",ROW()-7)</f>
        <v/>
      </c>
      <c r="B8" s="12"/>
      <c r="C8" s="8"/>
      <c r="D8" s="63"/>
      <c r="E8" s="63"/>
      <c r="F8" s="63"/>
      <c r="G8" s="63"/>
      <c r="H8" s="63"/>
      <c r="I8" s="63"/>
      <c r="J8" s="63"/>
      <c r="K8" s="111">
        <f>E8+H8</f>
        <v>0</v>
      </c>
      <c r="L8" s="111" t="str">
        <f>IFERROR(M8/K8,"")</f>
        <v/>
      </c>
      <c r="M8" s="111">
        <f t="shared" ref="M8:M10" si="0">J8+G8</f>
        <v>0</v>
      </c>
      <c r="N8" s="15"/>
      <c r="O8" s="15"/>
      <c r="P8" s="15">
        <f t="shared" ref="P8:P10" si="1">N8*O8</f>
        <v>0</v>
      </c>
      <c r="Q8" s="15" t="str">
        <f>IF(M8=0,"",(P8-M8)/M8*100)</f>
        <v/>
      </c>
      <c r="R8" s="21"/>
      <c r="T8" s="22"/>
      <c r="U8" s="22"/>
      <c r="V8" s="22"/>
      <c r="W8" s="22"/>
      <c r="X8" s="22"/>
      <c r="Y8" s="22"/>
      <c r="Z8" s="22"/>
      <c r="AA8" s="22"/>
      <c r="AB8" s="22"/>
      <c r="AC8" s="22"/>
      <c r="AD8" s="22"/>
      <c r="AE8" s="22"/>
      <c r="AF8" s="27"/>
      <c r="AG8" s="27"/>
      <c r="AH8" s="22"/>
      <c r="AI8" s="27"/>
      <c r="AJ8" s="27"/>
      <c r="AK8" s="27"/>
      <c r="AL8" s="27"/>
      <c r="AM8" s="27"/>
      <c r="AN8" s="27"/>
      <c r="AO8" s="27" t="s">
        <v>203</v>
      </c>
      <c r="AP8" s="27"/>
      <c r="AQ8" s="27"/>
      <c r="AR8" s="27"/>
      <c r="AS8" s="27"/>
      <c r="AT8" s="27"/>
      <c r="AU8" s="27"/>
      <c r="AV8" s="156"/>
      <c r="AW8" s="27"/>
      <c r="AX8" s="30" t="str">
        <f t="shared" ref="AX8:AX27" si="2">IFERROR((AV8-M7)/(M7)*100,"")</f>
        <v/>
      </c>
      <c r="AY8" s="27"/>
      <c r="AZ8" s="27"/>
      <c r="BA8" s="27"/>
    </row>
    <row r="9" spans="1:53" ht="15.75" customHeight="1">
      <c r="A9" s="47" t="str">
        <f t="shared" ref="A9:A26" si="3">IF(B9="","",ROW()-7)</f>
        <v/>
      </c>
      <c r="B9" s="12"/>
      <c r="C9" s="8"/>
      <c r="D9" s="21"/>
      <c r="E9" s="21"/>
      <c r="F9" s="21"/>
      <c r="G9" s="21"/>
      <c r="H9" s="21"/>
      <c r="I9" s="21"/>
      <c r="J9" s="21"/>
      <c r="K9" s="111">
        <f t="shared" ref="K9:K26" si="4">E9+H9</f>
        <v>0</v>
      </c>
      <c r="L9" s="111" t="str">
        <f t="shared" ref="L9:L26" si="5">IFERROR(M9/K9,"")</f>
        <v/>
      </c>
      <c r="M9" s="111">
        <f t="shared" si="0"/>
        <v>0</v>
      </c>
      <c r="N9" s="15"/>
      <c r="O9" s="15"/>
      <c r="P9" s="15">
        <f t="shared" si="1"/>
        <v>0</v>
      </c>
      <c r="Q9" s="15" t="str">
        <f t="shared" ref="Q9:Q27" si="6">IF(M9=0,"",(P9-M9)/M9*100)</f>
        <v/>
      </c>
      <c r="R9" s="21"/>
      <c r="T9" s="22"/>
      <c r="U9" s="22"/>
      <c r="V9" s="22"/>
      <c r="W9" s="22"/>
      <c r="X9" s="22"/>
      <c r="Y9" s="22"/>
      <c r="Z9" s="22"/>
      <c r="AA9" s="22"/>
      <c r="AB9" s="22"/>
      <c r="AC9" s="22"/>
      <c r="AD9" s="22"/>
      <c r="AE9" s="22"/>
      <c r="AF9" s="28"/>
      <c r="AG9" s="27"/>
      <c r="AH9" s="22"/>
      <c r="AI9" s="27"/>
      <c r="AJ9" s="27"/>
      <c r="AK9" s="27"/>
      <c r="AL9" s="27"/>
      <c r="AM9" s="27"/>
      <c r="AN9" s="27"/>
      <c r="AO9" s="27"/>
      <c r="AP9" s="27"/>
      <c r="AQ9" s="27"/>
      <c r="AR9" s="27"/>
      <c r="AS9" s="27"/>
      <c r="AT9" s="27"/>
      <c r="AU9" s="27"/>
      <c r="AV9" s="156"/>
      <c r="AW9" s="27"/>
      <c r="AX9" s="30" t="str">
        <f t="shared" si="2"/>
        <v/>
      </c>
      <c r="AY9" s="27"/>
      <c r="AZ9" s="27"/>
      <c r="BA9" s="27"/>
    </row>
    <row r="10" spans="1:53" ht="15.75" customHeight="1">
      <c r="A10" s="47" t="str">
        <f t="shared" si="3"/>
        <v/>
      </c>
      <c r="B10" s="12"/>
      <c r="C10" s="8"/>
      <c r="D10" s="21"/>
      <c r="E10" s="21"/>
      <c r="F10" s="21"/>
      <c r="G10" s="21"/>
      <c r="H10" s="21"/>
      <c r="I10" s="21"/>
      <c r="J10" s="21"/>
      <c r="K10" s="111">
        <f t="shared" si="4"/>
        <v>0</v>
      </c>
      <c r="L10" s="111" t="str">
        <f t="shared" si="5"/>
        <v/>
      </c>
      <c r="M10" s="111">
        <f t="shared" si="0"/>
        <v>0</v>
      </c>
      <c r="N10" s="15"/>
      <c r="O10" s="15"/>
      <c r="P10" s="15">
        <f t="shared" si="1"/>
        <v>0</v>
      </c>
      <c r="Q10" s="15" t="str">
        <f t="shared" si="6"/>
        <v/>
      </c>
      <c r="R10" s="21"/>
      <c r="T10" s="22"/>
      <c r="U10" s="22"/>
      <c r="V10" s="22"/>
      <c r="W10" s="22"/>
      <c r="X10" s="22"/>
      <c r="Y10" s="22"/>
      <c r="Z10" s="22"/>
      <c r="AA10" s="22"/>
      <c r="AB10" s="22"/>
      <c r="AC10" s="22"/>
      <c r="AD10" s="22"/>
      <c r="AE10" s="22"/>
      <c r="AF10" s="28"/>
      <c r="AG10" s="27"/>
      <c r="AH10" s="22"/>
      <c r="AI10" s="27"/>
      <c r="AJ10" s="27"/>
      <c r="AK10" s="27"/>
      <c r="AL10" s="27"/>
      <c r="AM10" s="27"/>
      <c r="AN10" s="27"/>
      <c r="AO10" s="27"/>
      <c r="AP10" s="27"/>
      <c r="AQ10" s="27"/>
      <c r="AR10" s="27"/>
      <c r="AS10" s="27"/>
      <c r="AT10" s="27"/>
      <c r="AU10" s="27"/>
      <c r="AV10" s="156"/>
      <c r="AW10" s="27"/>
      <c r="AX10" s="30" t="str">
        <f t="shared" si="2"/>
        <v/>
      </c>
      <c r="AY10" s="27"/>
      <c r="AZ10" s="27"/>
      <c r="BA10" s="27"/>
    </row>
    <row r="11" spans="1:53" ht="15.75" customHeight="1">
      <c r="A11" s="47" t="str">
        <f t="shared" si="3"/>
        <v/>
      </c>
      <c r="B11" s="12"/>
      <c r="C11" s="8"/>
      <c r="D11" s="21"/>
      <c r="E11" s="21"/>
      <c r="F11" s="21"/>
      <c r="G11" s="21"/>
      <c r="H11" s="21"/>
      <c r="I11" s="21"/>
      <c r="J11" s="21"/>
      <c r="K11" s="111">
        <f t="shared" si="4"/>
        <v>0</v>
      </c>
      <c r="L11" s="111" t="str">
        <f t="shared" si="5"/>
        <v/>
      </c>
      <c r="M11" s="111">
        <f t="shared" ref="M11:M26" si="7">J11+G11</f>
        <v>0</v>
      </c>
      <c r="N11" s="15"/>
      <c r="O11" s="15"/>
      <c r="P11" s="15">
        <f t="shared" ref="P11:P26" si="8">N11*O11</f>
        <v>0</v>
      </c>
      <c r="Q11" s="15" t="str">
        <f t="shared" si="6"/>
        <v/>
      </c>
      <c r="R11" s="21"/>
      <c r="T11" s="22"/>
      <c r="U11" s="22"/>
      <c r="V11" s="22"/>
      <c r="W11" s="22"/>
      <c r="X11" s="22"/>
      <c r="Y11" s="22"/>
      <c r="Z11" s="22"/>
      <c r="AA11" s="22"/>
      <c r="AB11" s="22"/>
      <c r="AC11" s="22"/>
      <c r="AD11" s="22"/>
      <c r="AE11" s="22"/>
      <c r="AF11" s="28"/>
      <c r="AG11" s="27"/>
      <c r="AH11" s="22"/>
      <c r="AI11" s="27"/>
      <c r="AJ11" s="27"/>
      <c r="AK11" s="27"/>
      <c r="AL11" s="27"/>
      <c r="AM11" s="27"/>
      <c r="AN11" s="27"/>
      <c r="AO11" s="27"/>
      <c r="AP11" s="27"/>
      <c r="AQ11" s="27"/>
      <c r="AR11" s="27"/>
      <c r="AS11" s="27"/>
      <c r="AT11" s="27"/>
      <c r="AU11" s="27"/>
      <c r="AV11" s="156"/>
      <c r="AW11" s="27"/>
      <c r="AX11" s="30" t="str">
        <f t="shared" si="2"/>
        <v/>
      </c>
      <c r="AY11" s="27"/>
      <c r="AZ11" s="27"/>
      <c r="BA11" s="27"/>
    </row>
    <row r="12" spans="1:53" ht="15.75" customHeight="1">
      <c r="A12" s="47" t="str">
        <f t="shared" si="3"/>
        <v/>
      </c>
      <c r="B12" s="12"/>
      <c r="C12" s="8"/>
      <c r="D12" s="21"/>
      <c r="E12" s="21"/>
      <c r="F12" s="21"/>
      <c r="G12" s="21"/>
      <c r="H12" s="21"/>
      <c r="I12" s="21"/>
      <c r="J12" s="21"/>
      <c r="K12" s="111">
        <f t="shared" si="4"/>
        <v>0</v>
      </c>
      <c r="L12" s="111" t="str">
        <f t="shared" si="5"/>
        <v/>
      </c>
      <c r="M12" s="111">
        <f t="shared" si="7"/>
        <v>0</v>
      </c>
      <c r="N12" s="15"/>
      <c r="O12" s="15"/>
      <c r="P12" s="15">
        <f t="shared" si="8"/>
        <v>0</v>
      </c>
      <c r="Q12" s="15" t="str">
        <f t="shared" si="6"/>
        <v/>
      </c>
      <c r="R12" s="21"/>
      <c r="T12" s="22"/>
      <c r="U12" s="22"/>
      <c r="V12" s="22"/>
      <c r="W12" s="22"/>
      <c r="X12" s="22"/>
      <c r="Y12" s="22"/>
      <c r="Z12" s="22"/>
      <c r="AA12" s="22"/>
      <c r="AB12" s="22"/>
      <c r="AC12" s="22"/>
      <c r="AD12" s="22"/>
      <c r="AE12" s="22"/>
      <c r="AF12" s="28"/>
      <c r="AG12" s="27"/>
      <c r="AH12" s="22"/>
      <c r="AI12" s="27"/>
      <c r="AJ12" s="27"/>
      <c r="AK12" s="27"/>
      <c r="AL12" s="27"/>
      <c r="AM12" s="27"/>
      <c r="AN12" s="27"/>
      <c r="AO12" s="27"/>
      <c r="AP12" s="27"/>
      <c r="AQ12" s="27"/>
      <c r="AR12" s="27"/>
      <c r="AS12" s="27"/>
      <c r="AT12" s="27"/>
      <c r="AU12" s="27"/>
      <c r="AV12" s="156"/>
      <c r="AW12" s="27"/>
      <c r="AX12" s="30" t="str">
        <f t="shared" si="2"/>
        <v/>
      </c>
      <c r="AY12" s="27"/>
      <c r="AZ12" s="27"/>
      <c r="BA12" s="27"/>
    </row>
    <row r="13" spans="1:53" ht="15.75" customHeight="1">
      <c r="A13" s="47" t="str">
        <f t="shared" si="3"/>
        <v/>
      </c>
      <c r="B13" s="12"/>
      <c r="C13" s="8"/>
      <c r="D13" s="21"/>
      <c r="E13" s="21"/>
      <c r="F13" s="21"/>
      <c r="G13" s="21"/>
      <c r="H13" s="21"/>
      <c r="I13" s="21"/>
      <c r="J13" s="21"/>
      <c r="K13" s="111">
        <f t="shared" si="4"/>
        <v>0</v>
      </c>
      <c r="L13" s="111" t="str">
        <f t="shared" si="5"/>
        <v/>
      </c>
      <c r="M13" s="111">
        <f t="shared" si="7"/>
        <v>0</v>
      </c>
      <c r="N13" s="15"/>
      <c r="O13" s="15"/>
      <c r="P13" s="15">
        <f t="shared" si="8"/>
        <v>0</v>
      </c>
      <c r="Q13" s="15" t="str">
        <f t="shared" si="6"/>
        <v/>
      </c>
      <c r="R13" s="21"/>
      <c r="T13" s="22"/>
      <c r="U13" s="22"/>
      <c r="V13" s="22"/>
      <c r="W13" s="22"/>
      <c r="X13" s="22"/>
      <c r="Y13" s="22"/>
      <c r="Z13" s="22"/>
      <c r="AA13" s="22"/>
      <c r="AB13" s="22"/>
      <c r="AC13" s="22"/>
      <c r="AD13" s="22"/>
      <c r="AE13" s="22"/>
      <c r="AF13" s="28"/>
      <c r="AG13" s="27"/>
      <c r="AH13" s="22"/>
      <c r="AI13" s="27"/>
      <c r="AJ13" s="27"/>
      <c r="AK13" s="27"/>
      <c r="AL13" s="27"/>
      <c r="AM13" s="27"/>
      <c r="AN13" s="27"/>
      <c r="AO13" s="27"/>
      <c r="AP13" s="27"/>
      <c r="AQ13" s="27"/>
      <c r="AR13" s="27"/>
      <c r="AS13" s="27"/>
      <c r="AT13" s="27"/>
      <c r="AU13" s="27"/>
      <c r="AV13" s="156"/>
      <c r="AW13" s="27"/>
      <c r="AX13" s="30" t="str">
        <f t="shared" si="2"/>
        <v/>
      </c>
      <c r="AY13" s="27"/>
      <c r="AZ13" s="27"/>
      <c r="BA13" s="27"/>
    </row>
    <row r="14" spans="1:53" ht="15.75" customHeight="1">
      <c r="A14" s="47" t="str">
        <f t="shared" si="3"/>
        <v/>
      </c>
      <c r="B14" s="12"/>
      <c r="C14" s="8"/>
      <c r="D14" s="21"/>
      <c r="E14" s="21"/>
      <c r="F14" s="21"/>
      <c r="G14" s="21"/>
      <c r="H14" s="21"/>
      <c r="I14" s="21"/>
      <c r="J14" s="21"/>
      <c r="K14" s="111">
        <f t="shared" si="4"/>
        <v>0</v>
      </c>
      <c r="L14" s="111" t="str">
        <f t="shared" si="5"/>
        <v/>
      </c>
      <c r="M14" s="111">
        <f t="shared" si="7"/>
        <v>0</v>
      </c>
      <c r="N14" s="15"/>
      <c r="O14" s="15"/>
      <c r="P14" s="15">
        <f t="shared" si="8"/>
        <v>0</v>
      </c>
      <c r="Q14" s="15" t="str">
        <f t="shared" si="6"/>
        <v/>
      </c>
      <c r="R14" s="21"/>
      <c r="T14" s="22"/>
      <c r="U14" s="22"/>
      <c r="V14" s="22"/>
      <c r="W14" s="22"/>
      <c r="X14" s="22"/>
      <c r="Y14" s="22"/>
      <c r="Z14" s="22"/>
      <c r="AA14" s="22"/>
      <c r="AB14" s="22"/>
      <c r="AC14" s="22"/>
      <c r="AD14" s="22"/>
      <c r="AE14" s="22"/>
      <c r="AF14" s="28"/>
      <c r="AG14" s="27"/>
      <c r="AH14" s="22"/>
      <c r="AI14" s="27"/>
      <c r="AJ14" s="27"/>
      <c r="AK14" s="27"/>
      <c r="AL14" s="27"/>
      <c r="AM14" s="27"/>
      <c r="AN14" s="27"/>
      <c r="AO14" s="27"/>
      <c r="AP14" s="27"/>
      <c r="AQ14" s="27"/>
      <c r="AR14" s="27"/>
      <c r="AS14" s="27"/>
      <c r="AT14" s="27"/>
      <c r="AU14" s="27"/>
      <c r="AV14" s="156"/>
      <c r="AW14" s="27"/>
      <c r="AX14" s="30" t="str">
        <f t="shared" si="2"/>
        <v/>
      </c>
      <c r="AY14" s="27"/>
      <c r="AZ14" s="27"/>
      <c r="BA14" s="27"/>
    </row>
    <row r="15" spans="1:53" ht="15.75" customHeight="1">
      <c r="A15" s="47" t="str">
        <f t="shared" si="3"/>
        <v/>
      </c>
      <c r="B15" s="12"/>
      <c r="C15" s="8"/>
      <c r="D15" s="21"/>
      <c r="E15" s="21"/>
      <c r="F15" s="21"/>
      <c r="G15" s="21"/>
      <c r="H15" s="21"/>
      <c r="I15" s="21"/>
      <c r="J15" s="21"/>
      <c r="K15" s="111">
        <f t="shared" si="4"/>
        <v>0</v>
      </c>
      <c r="L15" s="111" t="str">
        <f t="shared" si="5"/>
        <v/>
      </c>
      <c r="M15" s="111">
        <f t="shared" si="7"/>
        <v>0</v>
      </c>
      <c r="N15" s="15"/>
      <c r="O15" s="15"/>
      <c r="P15" s="15">
        <f t="shared" si="8"/>
        <v>0</v>
      </c>
      <c r="Q15" s="15" t="str">
        <f t="shared" si="6"/>
        <v/>
      </c>
      <c r="R15" s="21"/>
      <c r="T15" s="22"/>
      <c r="U15" s="22"/>
      <c r="V15" s="22"/>
      <c r="W15" s="22"/>
      <c r="X15" s="22"/>
      <c r="Y15" s="22"/>
      <c r="Z15" s="22"/>
      <c r="AA15" s="22"/>
      <c r="AB15" s="22"/>
      <c r="AC15" s="22"/>
      <c r="AD15" s="22"/>
      <c r="AE15" s="22"/>
      <c r="AF15" s="28"/>
      <c r="AG15" s="27"/>
      <c r="AH15" s="22"/>
      <c r="AI15" s="27"/>
      <c r="AJ15" s="27"/>
      <c r="AK15" s="27"/>
      <c r="AL15" s="27"/>
      <c r="AM15" s="27"/>
      <c r="AN15" s="27"/>
      <c r="AO15" s="27"/>
      <c r="AP15" s="27"/>
      <c r="AQ15" s="27"/>
      <c r="AR15" s="27"/>
      <c r="AS15" s="27"/>
      <c r="AT15" s="27"/>
      <c r="AU15" s="27"/>
      <c r="AV15" s="156"/>
      <c r="AW15" s="27"/>
      <c r="AX15" s="30" t="str">
        <f t="shared" si="2"/>
        <v/>
      </c>
      <c r="AY15" s="27"/>
      <c r="AZ15" s="27"/>
      <c r="BA15" s="27"/>
    </row>
    <row r="16" spans="1:53" ht="15.75" customHeight="1">
      <c r="A16" s="47" t="str">
        <f t="shared" si="3"/>
        <v/>
      </c>
      <c r="B16" s="12"/>
      <c r="C16" s="8"/>
      <c r="D16" s="21"/>
      <c r="E16" s="21"/>
      <c r="F16" s="21"/>
      <c r="G16" s="21"/>
      <c r="H16" s="21"/>
      <c r="I16" s="21"/>
      <c r="J16" s="21"/>
      <c r="K16" s="111">
        <f t="shared" si="4"/>
        <v>0</v>
      </c>
      <c r="L16" s="111" t="str">
        <f t="shared" si="5"/>
        <v/>
      </c>
      <c r="M16" s="111">
        <f t="shared" si="7"/>
        <v>0</v>
      </c>
      <c r="N16" s="15"/>
      <c r="O16" s="15"/>
      <c r="P16" s="15">
        <f t="shared" si="8"/>
        <v>0</v>
      </c>
      <c r="Q16" s="15" t="str">
        <f t="shared" si="6"/>
        <v/>
      </c>
      <c r="R16" s="21"/>
      <c r="T16" s="22"/>
      <c r="U16" s="22"/>
      <c r="V16" s="22"/>
      <c r="W16" s="22"/>
      <c r="X16" s="22"/>
      <c r="Y16" s="22"/>
      <c r="Z16" s="22"/>
      <c r="AA16" s="22"/>
      <c r="AB16" s="22"/>
      <c r="AC16" s="22"/>
      <c r="AD16" s="22"/>
      <c r="AE16" s="22"/>
      <c r="AF16" s="28"/>
      <c r="AG16" s="27"/>
      <c r="AH16" s="22"/>
      <c r="AI16" s="27"/>
      <c r="AJ16" s="27"/>
      <c r="AK16" s="27"/>
      <c r="AL16" s="27"/>
      <c r="AM16" s="27"/>
      <c r="AN16" s="27"/>
      <c r="AO16" s="27"/>
      <c r="AP16" s="27"/>
      <c r="AQ16" s="27"/>
      <c r="AR16" s="27"/>
      <c r="AS16" s="27"/>
      <c r="AT16" s="27"/>
      <c r="AU16" s="27"/>
      <c r="AV16" s="156"/>
      <c r="AW16" s="27"/>
      <c r="AX16" s="30" t="str">
        <f t="shared" si="2"/>
        <v/>
      </c>
      <c r="AY16" s="27"/>
      <c r="AZ16" s="27"/>
      <c r="BA16" s="27"/>
    </row>
    <row r="17" spans="1:53" ht="15.75" customHeight="1">
      <c r="A17" s="47" t="str">
        <f t="shared" si="3"/>
        <v/>
      </c>
      <c r="B17" s="12"/>
      <c r="C17" s="8"/>
      <c r="D17" s="21"/>
      <c r="E17" s="21"/>
      <c r="F17" s="21"/>
      <c r="G17" s="21"/>
      <c r="H17" s="21"/>
      <c r="I17" s="21"/>
      <c r="J17" s="21"/>
      <c r="K17" s="111">
        <f t="shared" si="4"/>
        <v>0</v>
      </c>
      <c r="L17" s="111" t="str">
        <f t="shared" si="5"/>
        <v/>
      </c>
      <c r="M17" s="111">
        <f t="shared" si="7"/>
        <v>0</v>
      </c>
      <c r="N17" s="15"/>
      <c r="O17" s="15"/>
      <c r="P17" s="15">
        <f t="shared" si="8"/>
        <v>0</v>
      </c>
      <c r="Q17" s="15" t="str">
        <f t="shared" si="6"/>
        <v/>
      </c>
      <c r="R17" s="21"/>
      <c r="T17" s="22"/>
      <c r="U17" s="22"/>
      <c r="V17" s="22"/>
      <c r="W17" s="22"/>
      <c r="X17" s="22"/>
      <c r="Y17" s="22"/>
      <c r="Z17" s="22"/>
      <c r="AA17" s="22"/>
      <c r="AB17" s="22"/>
      <c r="AC17" s="22"/>
      <c r="AD17" s="22"/>
      <c r="AE17" s="22"/>
      <c r="AF17" s="28"/>
      <c r="AG17" s="27"/>
      <c r="AH17" s="22"/>
      <c r="AI17" s="27"/>
      <c r="AJ17" s="27"/>
      <c r="AK17" s="27"/>
      <c r="AL17" s="27"/>
      <c r="AM17" s="27"/>
      <c r="AN17" s="27"/>
      <c r="AO17" s="27"/>
      <c r="AP17" s="27"/>
      <c r="AQ17" s="27"/>
      <c r="AR17" s="27"/>
      <c r="AS17" s="27"/>
      <c r="AT17" s="27"/>
      <c r="AU17" s="27"/>
      <c r="AV17" s="156"/>
      <c r="AW17" s="27"/>
      <c r="AX17" s="30" t="str">
        <f t="shared" si="2"/>
        <v/>
      </c>
      <c r="AY17" s="27"/>
      <c r="AZ17" s="27"/>
      <c r="BA17" s="27"/>
    </row>
    <row r="18" spans="1:53" ht="15.75" customHeight="1">
      <c r="A18" s="47" t="str">
        <f t="shared" si="3"/>
        <v/>
      </c>
      <c r="B18" s="12"/>
      <c r="C18" s="8"/>
      <c r="D18" s="21"/>
      <c r="E18" s="21"/>
      <c r="F18" s="21"/>
      <c r="G18" s="21"/>
      <c r="H18" s="21"/>
      <c r="I18" s="21"/>
      <c r="J18" s="21"/>
      <c r="K18" s="111">
        <f t="shared" si="4"/>
        <v>0</v>
      </c>
      <c r="L18" s="111" t="str">
        <f t="shared" si="5"/>
        <v/>
      </c>
      <c r="M18" s="111">
        <f t="shared" si="7"/>
        <v>0</v>
      </c>
      <c r="N18" s="15"/>
      <c r="O18" s="15"/>
      <c r="P18" s="15">
        <f t="shared" si="8"/>
        <v>0</v>
      </c>
      <c r="Q18" s="15" t="str">
        <f t="shared" si="6"/>
        <v/>
      </c>
      <c r="R18" s="21"/>
      <c r="T18" s="22"/>
      <c r="U18" s="22"/>
      <c r="V18" s="22"/>
      <c r="W18" s="22"/>
      <c r="X18" s="22"/>
      <c r="Y18" s="22"/>
      <c r="Z18" s="22"/>
      <c r="AA18" s="22"/>
      <c r="AB18" s="22"/>
      <c r="AC18" s="22"/>
      <c r="AD18" s="22"/>
      <c r="AE18" s="22"/>
      <c r="AF18" s="28"/>
      <c r="AG18" s="27"/>
      <c r="AH18" s="22"/>
      <c r="AI18" s="27"/>
      <c r="AJ18" s="27"/>
      <c r="AK18" s="27"/>
      <c r="AL18" s="27"/>
      <c r="AM18" s="27"/>
      <c r="AN18" s="27"/>
      <c r="AO18" s="27"/>
      <c r="AP18" s="27"/>
      <c r="AQ18" s="27"/>
      <c r="AR18" s="27"/>
      <c r="AS18" s="27"/>
      <c r="AT18" s="27"/>
      <c r="AU18" s="27"/>
      <c r="AV18" s="156"/>
      <c r="AW18" s="27"/>
      <c r="AX18" s="30" t="str">
        <f t="shared" si="2"/>
        <v/>
      </c>
      <c r="AY18" s="27"/>
      <c r="AZ18" s="27"/>
      <c r="BA18" s="27"/>
    </row>
    <row r="19" spans="1:53" ht="15.75" customHeight="1">
      <c r="A19" s="47" t="str">
        <f t="shared" si="3"/>
        <v/>
      </c>
      <c r="B19" s="12"/>
      <c r="C19" s="8"/>
      <c r="D19" s="21"/>
      <c r="E19" s="21"/>
      <c r="F19" s="21"/>
      <c r="G19" s="21"/>
      <c r="H19" s="21"/>
      <c r="I19" s="21"/>
      <c r="J19" s="21"/>
      <c r="K19" s="111">
        <f t="shared" si="4"/>
        <v>0</v>
      </c>
      <c r="L19" s="111" t="str">
        <f t="shared" si="5"/>
        <v/>
      </c>
      <c r="M19" s="111">
        <f t="shared" si="7"/>
        <v>0</v>
      </c>
      <c r="N19" s="15"/>
      <c r="O19" s="15"/>
      <c r="P19" s="15">
        <f t="shared" si="8"/>
        <v>0</v>
      </c>
      <c r="Q19" s="15" t="str">
        <f t="shared" si="6"/>
        <v/>
      </c>
      <c r="R19" s="21"/>
      <c r="T19" s="22"/>
      <c r="U19" s="22"/>
      <c r="V19" s="22"/>
      <c r="W19" s="22"/>
      <c r="X19" s="22"/>
      <c r="Y19" s="22"/>
      <c r="Z19" s="22"/>
      <c r="AA19" s="22"/>
      <c r="AB19" s="22"/>
      <c r="AC19" s="22"/>
      <c r="AD19" s="22"/>
      <c r="AE19" s="22"/>
      <c r="AF19" s="28"/>
      <c r="AG19" s="27"/>
      <c r="AH19" s="22"/>
      <c r="AI19" s="27"/>
      <c r="AJ19" s="27"/>
      <c r="AK19" s="27"/>
      <c r="AL19" s="27"/>
      <c r="AM19" s="27"/>
      <c r="AN19" s="27"/>
      <c r="AO19" s="27"/>
      <c r="AP19" s="27"/>
      <c r="AQ19" s="27"/>
      <c r="AR19" s="27"/>
      <c r="AS19" s="27"/>
      <c r="AT19" s="27"/>
      <c r="AU19" s="27"/>
      <c r="AV19" s="156"/>
      <c r="AW19" s="27"/>
      <c r="AX19" s="30" t="str">
        <f t="shared" si="2"/>
        <v/>
      </c>
      <c r="AY19" s="27"/>
      <c r="AZ19" s="27"/>
      <c r="BA19" s="27"/>
    </row>
    <row r="20" spans="1:53" ht="15.75" customHeight="1">
      <c r="A20" s="47"/>
      <c r="B20" s="12"/>
      <c r="C20" s="8"/>
      <c r="D20" s="21"/>
      <c r="E20" s="21"/>
      <c r="F20" s="21"/>
      <c r="G20" s="21"/>
      <c r="H20" s="21"/>
      <c r="I20" s="21"/>
      <c r="J20" s="21"/>
      <c r="K20" s="111">
        <f t="shared" ref="K20" si="9">E20+H20</f>
        <v>0</v>
      </c>
      <c r="L20" s="111" t="str">
        <f t="shared" ref="L20" si="10">IFERROR(M20/K20,"")</f>
        <v/>
      </c>
      <c r="M20" s="111">
        <f t="shared" ref="M20" si="11">J20+G20</f>
        <v>0</v>
      </c>
      <c r="N20" s="15"/>
      <c r="O20" s="15"/>
      <c r="P20" s="15">
        <f t="shared" ref="P20" si="12">N20*O20</f>
        <v>0</v>
      </c>
      <c r="Q20" s="15"/>
      <c r="R20" s="21"/>
      <c r="T20" s="22"/>
      <c r="U20" s="22"/>
      <c r="V20" s="22"/>
      <c r="W20" s="22"/>
      <c r="X20" s="22"/>
      <c r="Y20" s="22"/>
      <c r="Z20" s="22"/>
      <c r="AA20" s="22"/>
      <c r="AB20" s="22"/>
      <c r="AC20" s="22"/>
      <c r="AD20" s="22"/>
      <c r="AE20" s="22"/>
      <c r="AF20" s="28"/>
      <c r="AG20" s="27"/>
      <c r="AH20" s="22"/>
      <c r="AI20" s="27"/>
      <c r="AJ20" s="27"/>
      <c r="AK20" s="27"/>
      <c r="AL20" s="27"/>
      <c r="AM20" s="27"/>
      <c r="AN20" s="27"/>
      <c r="AO20" s="27"/>
      <c r="AP20" s="27"/>
      <c r="AQ20" s="27"/>
      <c r="AR20" s="27"/>
      <c r="AS20" s="27"/>
      <c r="AT20" s="27"/>
      <c r="AU20" s="27"/>
      <c r="AV20" s="156"/>
      <c r="AW20" s="27"/>
      <c r="AX20" s="30"/>
      <c r="AY20" s="27"/>
      <c r="AZ20" s="27"/>
      <c r="BA20" s="27"/>
    </row>
    <row r="21" spans="1:53" ht="15.75" customHeight="1">
      <c r="A21" s="47" t="str">
        <f t="shared" si="3"/>
        <v/>
      </c>
      <c r="B21" s="12"/>
      <c r="C21" s="8"/>
      <c r="D21" s="21"/>
      <c r="E21" s="21"/>
      <c r="F21" s="21"/>
      <c r="G21" s="21"/>
      <c r="H21" s="21"/>
      <c r="I21" s="21"/>
      <c r="J21" s="21"/>
      <c r="K21" s="111">
        <f t="shared" si="4"/>
        <v>0</v>
      </c>
      <c r="L21" s="111" t="str">
        <f t="shared" si="5"/>
        <v/>
      </c>
      <c r="M21" s="111">
        <f t="shared" si="7"/>
        <v>0</v>
      </c>
      <c r="N21" s="15"/>
      <c r="O21" s="15"/>
      <c r="P21" s="15">
        <f t="shared" si="8"/>
        <v>0</v>
      </c>
      <c r="Q21" s="15" t="str">
        <f t="shared" si="6"/>
        <v/>
      </c>
      <c r="R21" s="21"/>
      <c r="T21" s="22"/>
      <c r="U21" s="22"/>
      <c r="V21" s="22"/>
      <c r="W21" s="22"/>
      <c r="X21" s="22"/>
      <c r="Y21" s="22"/>
      <c r="Z21" s="22"/>
      <c r="AA21" s="22"/>
      <c r="AB21" s="22"/>
      <c r="AC21" s="22"/>
      <c r="AD21" s="22"/>
      <c r="AE21" s="22"/>
      <c r="AF21" s="28"/>
      <c r="AG21" s="27"/>
      <c r="AH21" s="22"/>
      <c r="AI21" s="27"/>
      <c r="AJ21" s="27"/>
      <c r="AK21" s="27"/>
      <c r="AL21" s="27"/>
      <c r="AM21" s="27"/>
      <c r="AN21" s="27"/>
      <c r="AO21" s="27"/>
      <c r="AP21" s="27"/>
      <c r="AQ21" s="27"/>
      <c r="AR21" s="27"/>
      <c r="AS21" s="27"/>
      <c r="AT21" s="27"/>
      <c r="AU21" s="27"/>
      <c r="AV21" s="156"/>
      <c r="AW21" s="27"/>
      <c r="AX21" s="30" t="str">
        <f>IFERROR((AV21-#REF!)/(#REF!)*100,"")</f>
        <v/>
      </c>
      <c r="AY21" s="27"/>
      <c r="AZ21" s="27"/>
      <c r="BA21" s="27"/>
    </row>
    <row r="22" spans="1:53" ht="15.75" customHeight="1">
      <c r="A22" s="47" t="str">
        <f t="shared" si="3"/>
        <v/>
      </c>
      <c r="B22" s="12"/>
      <c r="C22" s="8"/>
      <c r="D22" s="21"/>
      <c r="E22" s="21"/>
      <c r="F22" s="21"/>
      <c r="G22" s="21"/>
      <c r="H22" s="21"/>
      <c r="I22" s="21"/>
      <c r="J22" s="21"/>
      <c r="K22" s="111">
        <f t="shared" ref="K22:K23" si="13">E22+H22</f>
        <v>0</v>
      </c>
      <c r="L22" s="111" t="str">
        <f t="shared" ref="L22:L23" si="14">IFERROR(M22/K22,"")</f>
        <v/>
      </c>
      <c r="M22" s="111">
        <f t="shared" ref="M22:M24" si="15">J22+G22</f>
        <v>0</v>
      </c>
      <c r="N22" s="15"/>
      <c r="O22" s="15"/>
      <c r="P22" s="15">
        <f t="shared" ref="P22:P24" si="16">N22*O22</f>
        <v>0</v>
      </c>
      <c r="Q22" s="15" t="str">
        <f t="shared" ref="Q22:Q23" si="17">IF(M22=0,"",(P22-M22)/M22*100)</f>
        <v/>
      </c>
      <c r="R22" s="21"/>
      <c r="T22" s="22"/>
      <c r="U22" s="22"/>
      <c r="V22" s="22"/>
      <c r="W22" s="22"/>
      <c r="X22" s="22"/>
      <c r="Y22" s="22"/>
      <c r="Z22" s="22"/>
      <c r="AA22" s="22"/>
      <c r="AB22" s="22"/>
      <c r="AC22" s="22"/>
      <c r="AD22" s="22"/>
      <c r="AE22" s="22"/>
      <c r="AF22" s="28"/>
      <c r="AG22" s="27"/>
      <c r="AH22" s="22"/>
      <c r="AI22" s="27"/>
      <c r="AJ22" s="27"/>
      <c r="AK22" s="27"/>
      <c r="AL22" s="27"/>
      <c r="AM22" s="27"/>
      <c r="AN22" s="27"/>
      <c r="AO22" s="27"/>
      <c r="AP22" s="27"/>
      <c r="AQ22" s="27"/>
      <c r="AR22" s="27"/>
      <c r="AS22" s="27"/>
      <c r="AT22" s="27"/>
      <c r="AU22" s="27"/>
      <c r="AV22" s="156"/>
      <c r="AW22" s="27"/>
      <c r="AX22" s="30" t="str">
        <f t="shared" si="2"/>
        <v/>
      </c>
      <c r="AY22" s="27"/>
      <c r="AZ22" s="27"/>
      <c r="BA22" s="27"/>
    </row>
    <row r="23" spans="1:53" ht="15.75" customHeight="1">
      <c r="A23" s="47" t="str">
        <f t="shared" si="3"/>
        <v/>
      </c>
      <c r="B23" s="12"/>
      <c r="C23" s="8"/>
      <c r="D23" s="21"/>
      <c r="E23" s="21"/>
      <c r="F23" s="21"/>
      <c r="G23" s="21"/>
      <c r="H23" s="21"/>
      <c r="I23" s="21"/>
      <c r="J23" s="21"/>
      <c r="K23" s="111">
        <f t="shared" si="13"/>
        <v>0</v>
      </c>
      <c r="L23" s="111" t="str">
        <f t="shared" si="14"/>
        <v/>
      </c>
      <c r="M23" s="111">
        <f t="shared" si="15"/>
        <v>0</v>
      </c>
      <c r="N23" s="15"/>
      <c r="O23" s="15"/>
      <c r="P23" s="15">
        <f t="shared" si="16"/>
        <v>0</v>
      </c>
      <c r="Q23" s="15" t="str">
        <f t="shared" si="17"/>
        <v/>
      </c>
      <c r="R23" s="21"/>
      <c r="T23" s="22"/>
      <c r="U23" s="22"/>
      <c r="V23" s="22"/>
      <c r="W23" s="22"/>
      <c r="X23" s="22"/>
      <c r="Y23" s="22"/>
      <c r="Z23" s="22"/>
      <c r="AA23" s="22"/>
      <c r="AB23" s="22"/>
      <c r="AC23" s="22"/>
      <c r="AD23" s="22"/>
      <c r="AE23" s="22"/>
      <c r="AF23" s="28"/>
      <c r="AG23" s="27"/>
      <c r="AH23" s="22"/>
      <c r="AI23" s="27"/>
      <c r="AJ23" s="27"/>
      <c r="AK23" s="27"/>
      <c r="AL23" s="27"/>
      <c r="AM23" s="27"/>
      <c r="AN23" s="27"/>
      <c r="AO23" s="27"/>
      <c r="AP23" s="27"/>
      <c r="AQ23" s="27"/>
      <c r="AR23" s="27"/>
      <c r="AS23" s="27"/>
      <c r="AT23" s="27"/>
      <c r="AU23" s="27"/>
      <c r="AV23" s="156"/>
      <c r="AW23" s="27"/>
      <c r="AX23" s="30" t="str">
        <f t="shared" si="2"/>
        <v/>
      </c>
      <c r="AY23" s="27"/>
      <c r="AZ23" s="27"/>
      <c r="BA23" s="27"/>
    </row>
    <row r="24" spans="1:53" ht="15.75" customHeight="1">
      <c r="A24" s="47" t="str">
        <f t="shared" si="3"/>
        <v/>
      </c>
      <c r="B24" s="12"/>
      <c r="C24" s="8"/>
      <c r="D24" s="21"/>
      <c r="E24" s="21"/>
      <c r="F24" s="21"/>
      <c r="G24" s="21"/>
      <c r="H24" s="21"/>
      <c r="I24" s="21"/>
      <c r="J24" s="21"/>
      <c r="K24" s="111">
        <f t="shared" si="4"/>
        <v>0</v>
      </c>
      <c r="L24" s="111" t="str">
        <f t="shared" si="5"/>
        <v/>
      </c>
      <c r="M24" s="111">
        <f t="shared" si="15"/>
        <v>0</v>
      </c>
      <c r="N24" s="15"/>
      <c r="O24" s="15"/>
      <c r="P24" s="15">
        <f t="shared" si="16"/>
        <v>0</v>
      </c>
      <c r="Q24" s="15" t="str">
        <f t="shared" si="6"/>
        <v/>
      </c>
      <c r="R24" s="21"/>
      <c r="T24" s="22"/>
      <c r="U24" s="22"/>
      <c r="V24" s="22"/>
      <c r="W24" s="22"/>
      <c r="X24" s="22"/>
      <c r="Y24" s="22"/>
      <c r="Z24" s="22"/>
      <c r="AA24" s="22"/>
      <c r="AB24" s="22"/>
      <c r="AC24" s="22"/>
      <c r="AD24" s="22"/>
      <c r="AE24" s="22"/>
      <c r="AF24" s="28"/>
      <c r="AG24" s="27"/>
      <c r="AH24" s="22"/>
      <c r="AI24" s="27"/>
      <c r="AJ24" s="27"/>
      <c r="AK24" s="27"/>
      <c r="AL24" s="27"/>
      <c r="AM24" s="27"/>
      <c r="AN24" s="27"/>
      <c r="AO24" s="27"/>
      <c r="AP24" s="27"/>
      <c r="AQ24" s="27"/>
      <c r="AR24" s="27"/>
      <c r="AS24" s="27"/>
      <c r="AT24" s="27"/>
      <c r="AU24" s="27"/>
      <c r="AV24" s="156"/>
      <c r="AW24" s="27"/>
      <c r="AX24" s="30" t="str">
        <f t="shared" si="2"/>
        <v/>
      </c>
      <c r="AY24" s="27"/>
      <c r="AZ24" s="27"/>
      <c r="BA24" s="27"/>
    </row>
    <row r="25" spans="1:53" ht="15.75" customHeight="1">
      <c r="A25" s="47" t="str">
        <f t="shared" si="3"/>
        <v/>
      </c>
      <c r="B25" s="12"/>
      <c r="C25" s="8"/>
      <c r="D25" s="21"/>
      <c r="E25" s="21"/>
      <c r="F25" s="21"/>
      <c r="G25" s="21"/>
      <c r="H25" s="21"/>
      <c r="I25" s="21"/>
      <c r="J25" s="21"/>
      <c r="K25" s="111">
        <f t="shared" si="4"/>
        <v>0</v>
      </c>
      <c r="L25" s="111" t="str">
        <f t="shared" si="5"/>
        <v/>
      </c>
      <c r="M25" s="111">
        <f t="shared" si="7"/>
        <v>0</v>
      </c>
      <c r="N25" s="15"/>
      <c r="O25" s="15"/>
      <c r="P25" s="15">
        <f t="shared" si="8"/>
        <v>0</v>
      </c>
      <c r="Q25" s="15" t="str">
        <f t="shared" si="6"/>
        <v/>
      </c>
      <c r="R25" s="21"/>
      <c r="T25" s="22"/>
      <c r="U25" s="22"/>
      <c r="V25" s="22"/>
      <c r="W25" s="22"/>
      <c r="X25" s="22"/>
      <c r="Y25" s="22"/>
      <c r="Z25" s="22"/>
      <c r="AA25" s="22"/>
      <c r="AB25" s="22"/>
      <c r="AC25" s="22"/>
      <c r="AD25" s="22"/>
      <c r="AE25" s="22"/>
      <c r="AF25" s="28"/>
      <c r="AG25" s="27"/>
      <c r="AH25" s="22"/>
      <c r="AI25" s="27"/>
      <c r="AJ25" s="27"/>
      <c r="AK25" s="27"/>
      <c r="AL25" s="27"/>
      <c r="AM25" s="27"/>
      <c r="AN25" s="27"/>
      <c r="AO25" s="27"/>
      <c r="AP25" s="27"/>
      <c r="AQ25" s="27"/>
      <c r="AR25" s="27"/>
      <c r="AS25" s="27"/>
      <c r="AT25" s="27"/>
      <c r="AU25" s="27"/>
      <c r="AV25" s="156"/>
      <c r="AW25" s="27"/>
      <c r="AX25" s="30" t="str">
        <f t="shared" si="2"/>
        <v/>
      </c>
      <c r="AY25" s="27"/>
      <c r="AZ25" s="27"/>
      <c r="BA25" s="27"/>
    </row>
    <row r="26" spans="1:53" ht="15.75" customHeight="1">
      <c r="A26" s="47" t="str">
        <f t="shared" si="3"/>
        <v/>
      </c>
      <c r="B26" s="12"/>
      <c r="C26" s="8"/>
      <c r="D26" s="21"/>
      <c r="E26" s="21"/>
      <c r="F26" s="21"/>
      <c r="G26" s="21"/>
      <c r="H26" s="21"/>
      <c r="I26" s="21"/>
      <c r="J26" s="21"/>
      <c r="K26" s="111">
        <f t="shared" si="4"/>
        <v>0</v>
      </c>
      <c r="L26" s="111" t="str">
        <f t="shared" si="5"/>
        <v/>
      </c>
      <c r="M26" s="111">
        <f t="shared" si="7"/>
        <v>0</v>
      </c>
      <c r="N26" s="15"/>
      <c r="O26" s="15"/>
      <c r="P26" s="15">
        <f t="shared" si="8"/>
        <v>0</v>
      </c>
      <c r="Q26" s="15" t="str">
        <f t="shared" si="6"/>
        <v/>
      </c>
      <c r="R26" s="21"/>
      <c r="T26" s="22"/>
      <c r="U26" s="22"/>
      <c r="V26" s="22"/>
      <c r="W26" s="22"/>
      <c r="X26" s="22"/>
      <c r="Y26" s="22"/>
      <c r="Z26" s="22"/>
      <c r="AA26" s="22"/>
      <c r="AB26" s="22"/>
      <c r="AC26" s="22"/>
      <c r="AD26" s="22"/>
      <c r="AE26" s="22"/>
      <c r="AF26" s="28"/>
      <c r="AG26" s="27"/>
      <c r="AH26" s="22"/>
      <c r="AI26" s="27"/>
      <c r="AJ26" s="27"/>
      <c r="AK26" s="27"/>
      <c r="AL26" s="27"/>
      <c r="AM26" s="27"/>
      <c r="AN26" s="27"/>
      <c r="AO26" s="27"/>
      <c r="AP26" s="27"/>
      <c r="AQ26" s="27"/>
      <c r="AR26" s="27"/>
      <c r="AS26" s="27"/>
      <c r="AT26" s="27"/>
      <c r="AU26" s="27"/>
      <c r="AV26" s="156"/>
      <c r="AW26" s="27"/>
      <c r="AX26" s="30" t="str">
        <f t="shared" si="2"/>
        <v/>
      </c>
      <c r="AY26" s="27"/>
      <c r="AZ26" s="27"/>
      <c r="BA26" s="27"/>
    </row>
    <row r="27" spans="1:53" ht="15.75" customHeight="1">
      <c r="A27" s="526" t="s">
        <v>740</v>
      </c>
      <c r="B27" s="527"/>
      <c r="C27" s="8"/>
      <c r="D27" s="21"/>
      <c r="E27" s="111">
        <f t="shared" ref="E27:K27" si="18">SUM(E8:E26)</f>
        <v>0</v>
      </c>
      <c r="F27" s="111"/>
      <c r="G27" s="111">
        <f t="shared" si="18"/>
        <v>0</v>
      </c>
      <c r="H27" s="111">
        <f t="shared" si="18"/>
        <v>0</v>
      </c>
      <c r="I27" s="111"/>
      <c r="J27" s="111">
        <f t="shared" si="18"/>
        <v>0</v>
      </c>
      <c r="K27" s="111">
        <f t="shared" si="18"/>
        <v>0</v>
      </c>
      <c r="L27" s="15"/>
      <c r="M27" s="111">
        <f>SUM(M8:M26)</f>
        <v>0</v>
      </c>
      <c r="N27" s="15">
        <f>SUM(N8:N26)</f>
        <v>0</v>
      </c>
      <c r="O27" s="15"/>
      <c r="P27" s="15">
        <f>SUM(P8:P26)</f>
        <v>0</v>
      </c>
      <c r="Q27" s="15" t="str">
        <f t="shared" si="6"/>
        <v/>
      </c>
      <c r="R27" s="21"/>
      <c r="T27" s="22"/>
      <c r="U27" s="22"/>
      <c r="V27" s="22"/>
      <c r="W27" s="22"/>
      <c r="X27" s="22"/>
      <c r="Y27" s="22"/>
      <c r="Z27" s="22"/>
      <c r="AA27" s="22"/>
      <c r="AB27" s="22"/>
      <c r="AC27" s="22"/>
      <c r="AD27" s="22"/>
      <c r="AE27" s="22"/>
      <c r="AF27" s="28"/>
      <c r="AG27" s="27"/>
      <c r="AH27" s="22"/>
      <c r="AI27" s="27"/>
      <c r="AJ27" s="27"/>
      <c r="AK27" s="27"/>
      <c r="AL27" s="27"/>
      <c r="AM27" s="27"/>
      <c r="AN27" s="27"/>
      <c r="AO27" s="27"/>
      <c r="AP27" s="27"/>
      <c r="AQ27" s="27"/>
      <c r="AR27" s="27"/>
      <c r="AS27" s="27"/>
      <c r="AT27" s="27"/>
      <c r="AU27" s="27"/>
      <c r="AV27" s="156"/>
      <c r="AW27" s="27"/>
      <c r="AX27" s="30" t="str">
        <f t="shared" si="2"/>
        <v/>
      </c>
      <c r="AY27" s="27"/>
      <c r="AZ27" s="27"/>
      <c r="BA27" s="27"/>
    </row>
    <row r="28" spans="1:53" ht="15.75" customHeight="1">
      <c r="A28" s="3" t="str">
        <f>基本信息输入表!$K$6&amp;"填表人："&amp;基本信息输入表!$M$32</f>
        <v>被评估单位填表人：徐刚、杨灵芝</v>
      </c>
      <c r="P28" s="3" t="str">
        <f>"评估人员："&amp;基本信息输入表!$Q$32</f>
        <v>评估人员：雍国锋、路育</v>
      </c>
      <c r="AE28" s="3"/>
      <c r="AJ28" s="3"/>
      <c r="AK28" s="3"/>
      <c r="AN28" s="194"/>
      <c r="AO28" s="194"/>
      <c r="AP28" s="194"/>
      <c r="AQ28" s="194"/>
    </row>
    <row r="29" spans="1:53" ht="15.75" customHeight="1">
      <c r="A29" s="3" t="str">
        <f>"填表日期："&amp;YEAR(基本信息输入表!$O$32)&amp;"年"&amp;MONTH(基本信息输入表!$O$32)&amp;"月"&amp;DAY(基本信息输入表!$O$32)&amp;"日"</f>
        <v>填表日期：2023年2月1日</v>
      </c>
      <c r="AN29" s="194"/>
      <c r="AO29" s="194"/>
      <c r="AP29" s="194"/>
      <c r="AQ29" s="194"/>
    </row>
    <row r="30" spans="1:53" ht="15.75" customHeight="1">
      <c r="S30" s="23" t="s">
        <v>461</v>
      </c>
      <c r="AN30" s="194"/>
      <c r="AO30" s="194"/>
      <c r="AP30" s="194"/>
      <c r="AQ30" s="194"/>
    </row>
  </sheetData>
  <mergeCells count="39">
    <mergeCell ref="AY6:AY7"/>
    <mergeCell ref="AZ6:AZ7"/>
    <mergeCell ref="BA6:BA7"/>
    <mergeCell ref="AL6:AL7"/>
    <mergeCell ref="AM6:AM7"/>
    <mergeCell ref="AN6:AN7"/>
    <mergeCell ref="AV6:AV7"/>
    <mergeCell ref="AX6:AX7"/>
    <mergeCell ref="W6:W7"/>
    <mergeCell ref="X6:X7"/>
    <mergeCell ref="Y6:Y7"/>
    <mergeCell ref="Z6:Z7"/>
    <mergeCell ref="AA6:AA7"/>
    <mergeCell ref="A27:B27"/>
    <mergeCell ref="A6:A7"/>
    <mergeCell ref="B6:B7"/>
    <mergeCell ref="C6:C7"/>
    <mergeCell ref="D6:D7"/>
    <mergeCell ref="AN5:AW5"/>
    <mergeCell ref="AX5:BA5"/>
    <mergeCell ref="E6:G6"/>
    <mergeCell ref="H6:J6"/>
    <mergeCell ref="K6:M6"/>
    <mergeCell ref="N6:P6"/>
    <mergeCell ref="AB6:AG6"/>
    <mergeCell ref="AH6:AI6"/>
    <mergeCell ref="AJ6:AK6"/>
    <mergeCell ref="AO6:AP6"/>
    <mergeCell ref="AQ6:AU6"/>
    <mergeCell ref="Q6:Q7"/>
    <mergeCell ref="R6:R7"/>
    <mergeCell ref="T6:T7"/>
    <mergeCell ref="U6:U7"/>
    <mergeCell ref="V6:V7"/>
    <mergeCell ref="A2:R2"/>
    <mergeCell ref="A3:R3"/>
    <mergeCell ref="Q4:R4"/>
    <mergeCell ref="T5:AA5"/>
    <mergeCell ref="AB5:AM5"/>
  </mergeCells>
  <phoneticPr fontId="13" type="noConversion"/>
  <dataValidations count="1">
    <dataValidation type="list" allowBlank="1" showInputMessage="1" showErrorMessage="1" sqref="T8:Y27" xr:uid="{00000000-0002-0000-1E00-000001000000}">
      <formula1>$A$108:$A$109</formula1>
    </dataValidation>
  </dataValidations>
  <hyperlinks>
    <hyperlink ref="A1" location="索引目录!A1" display="返回索引目录" xr:uid="{00000000-0004-0000-1E00-000000000000}"/>
  </hyperlinks>
  <printOptions horizontalCentered="1"/>
  <pageMargins left="0.98402777777777795" right="0.98402777777777795" top="0.98402777777777795" bottom="0.98402777777777795" header="0.31388888888888899" footer="0.35416666666666702"/>
  <pageSetup paperSize="9" scale="9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基本信息输入表!$A$121:$A$123</xm:f>
          </x14:formula1>
          <xm:sqref>AH8:AH27</xm:sqref>
        </x14:dataValidation>
        <x14:dataValidation type="list" allowBlank="1" showInputMessage="1" showErrorMessage="1" xr:uid="{00000000-0002-0000-1E00-000002000000}">
          <x14:formula1>
            <xm:f>基本信息输入表!$A$124:$A$127</xm:f>
          </x14:formula1>
          <xm:sqref>AJ8:AJ27</xm:sqref>
        </x14:dataValidation>
        <x14:dataValidation type="list" allowBlank="1" showInputMessage="1" showErrorMessage="1" xr:uid="{00000000-0002-0000-1E00-000003000000}">
          <x14:formula1>
            <xm:f>基本信息输入表!$A$109:$A$110</xm:f>
          </x14:formula1>
          <xm:sqref>AB8:AE27</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BL29"/>
  <sheetViews>
    <sheetView showGridLines="0" workbookViewId="0">
      <selection activeCell="L12" sqref="L12"/>
    </sheetView>
  </sheetViews>
  <sheetFormatPr defaultColWidth="9" defaultRowHeight="15.75" customHeight="1" outlineLevelCol="2"/>
  <cols>
    <col min="1" max="1" width="4.58203125" style="3" customWidth="1"/>
    <col min="2" max="2" width="16.25" style="3" customWidth="1"/>
    <col min="3" max="3" width="8" style="168" hidden="1" customWidth="1" outlineLevel="1"/>
    <col min="4" max="8" width="10.58203125" style="168" hidden="1" customWidth="1" outlineLevel="1"/>
    <col min="9" max="9" width="10.58203125" style="3" customWidth="1" collapsed="1"/>
    <col min="10" max="10" width="12.25" style="3" customWidth="1"/>
    <col min="11" max="13" width="10.58203125" style="3" customWidth="1"/>
    <col min="14" max="14" width="12.25" style="3" customWidth="1"/>
    <col min="15" max="15" width="7" style="3" customWidth="1"/>
    <col min="16" max="16" width="9.75" style="3" customWidth="1"/>
    <col min="17" max="17" width="9" style="3"/>
    <col min="18" max="23" width="5.58203125" style="4" customWidth="1" outlineLevel="1"/>
    <col min="24" max="24" width="14.75" style="4" customWidth="1" outlineLevel="1"/>
    <col min="25" max="25" width="13.58203125" style="4" customWidth="1"/>
    <col min="26" max="28" width="5.58203125" style="4" customWidth="1" outlineLevel="1"/>
    <col min="29" max="30" width="7.25" style="4" customWidth="1" outlineLevel="1"/>
    <col min="31" max="31" width="5.58203125" style="4" customWidth="1" outlineLevel="1"/>
    <col min="32" max="35" width="8.58203125" style="4" customWidth="1" outlineLevel="1"/>
    <col min="36" max="36" width="14.58203125" style="4" customWidth="1" outlineLevel="1"/>
    <col min="37" max="37" width="13.58203125" style="4" customWidth="1"/>
    <col min="38" max="39" width="8.58203125" style="4" customWidth="1" outlineLevel="1"/>
    <col min="40" max="41" width="11.25" style="4" customWidth="1" outlineLevel="1"/>
    <col min="42" max="43" width="8.58203125" style="4" customWidth="1" outlineLevel="2"/>
    <col min="44" max="44" width="11.25" style="4" customWidth="1" outlineLevel="2"/>
    <col min="45" max="45" width="8.58203125" style="4" customWidth="1" outlineLevel="2"/>
    <col min="46" max="46" width="10.5" style="4" customWidth="1" outlineLevel="2"/>
    <col min="47" max="47" width="8.58203125" style="4" customWidth="1" outlineLevel="2"/>
    <col min="48" max="48" width="13" style="4" customWidth="1" outlineLevel="2"/>
    <col min="49" max="50" width="8.58203125" style="4" customWidth="1" outlineLevel="2"/>
    <col min="51" max="51" width="15.08203125" style="4" customWidth="1" outlineLevel="2"/>
    <col min="52" max="52" width="8.58203125" style="4" customWidth="1" outlineLevel="2"/>
    <col min="53" max="53" width="16.75" style="4" customWidth="1" outlineLevel="2"/>
    <col min="54" max="56" width="8.58203125" style="4" customWidth="1" outlineLevel="1"/>
    <col min="57" max="57" width="8.58203125" style="4" customWidth="1"/>
    <col min="58" max="58" width="13.75" style="4" customWidth="1"/>
    <col min="59" max="63" width="13.58203125" style="4" customWidth="1" outlineLevel="1"/>
    <col min="64" max="64" width="13.58203125" style="4" customWidth="1"/>
    <col min="65" max="16384" width="9" style="3"/>
  </cols>
  <sheetData>
    <row r="1" spans="1:64" ht="15.75" customHeight="1">
      <c r="A1" s="5" t="s">
        <v>430</v>
      </c>
    </row>
    <row r="2" spans="1:64" s="1" customFormat="1" ht="30" customHeight="1">
      <c r="A2" s="519" t="s">
        <v>816</v>
      </c>
      <c r="B2" s="579"/>
      <c r="C2" s="579"/>
      <c r="D2" s="579"/>
      <c r="E2" s="579"/>
      <c r="F2" s="579"/>
      <c r="G2" s="579"/>
      <c r="H2" s="579"/>
      <c r="I2" s="579"/>
      <c r="J2" s="579"/>
      <c r="K2" s="579"/>
      <c r="L2" s="579"/>
      <c r="M2" s="579"/>
      <c r="N2" s="579"/>
      <c r="O2" s="579"/>
      <c r="P2" s="57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row>
    <row r="3" spans="1:64"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row>
    <row r="4" spans="1:64" ht="14.15" customHeight="1">
      <c r="A4" s="2"/>
      <c r="B4" s="2"/>
      <c r="C4" s="2"/>
      <c r="D4" s="2"/>
      <c r="E4" s="2"/>
      <c r="F4" s="2"/>
      <c r="G4" s="2"/>
      <c r="H4" s="2"/>
      <c r="I4" s="2"/>
      <c r="J4" s="2"/>
      <c r="K4" s="2"/>
      <c r="L4" s="2"/>
      <c r="M4" s="2"/>
      <c r="N4" s="2"/>
      <c r="O4" s="2"/>
      <c r="P4" s="18" t="s">
        <v>817</v>
      </c>
    </row>
    <row r="5" spans="1:64" ht="15.75" customHeight="1">
      <c r="A5" s="3" t="str">
        <f>基本信息输入表!K6&amp;"："&amp;基本信息输入表!M6</f>
        <v>被评估单位：贵州华能焦化制气股份有限公司</v>
      </c>
      <c r="P5" s="18" t="s">
        <v>464</v>
      </c>
      <c r="R5" s="531" t="s">
        <v>595</v>
      </c>
      <c r="S5" s="531"/>
      <c r="T5" s="531"/>
      <c r="U5" s="531"/>
      <c r="V5" s="531"/>
      <c r="W5" s="531"/>
      <c r="X5" s="531"/>
      <c r="Y5" s="531"/>
      <c r="Z5" s="532" t="s">
        <v>596</v>
      </c>
      <c r="AA5" s="533"/>
      <c r="AB5" s="533"/>
      <c r="AC5" s="533"/>
      <c r="AD5" s="533"/>
      <c r="AE5" s="533"/>
      <c r="AF5" s="533"/>
      <c r="AG5" s="533"/>
      <c r="AH5" s="533"/>
      <c r="AI5" s="533"/>
      <c r="AJ5" s="533"/>
      <c r="AK5" s="534"/>
      <c r="AL5" s="535" t="s">
        <v>597</v>
      </c>
      <c r="AM5" s="536"/>
      <c r="AN5" s="536"/>
      <c r="AO5" s="536"/>
      <c r="AP5" s="536"/>
      <c r="AQ5" s="536"/>
      <c r="AR5" s="536"/>
      <c r="AS5" s="536"/>
      <c r="AT5" s="536"/>
      <c r="AU5" s="536"/>
      <c r="AV5" s="536"/>
      <c r="AW5" s="536"/>
      <c r="AX5" s="536"/>
      <c r="AY5" s="536"/>
      <c r="AZ5" s="536"/>
      <c r="BA5" s="536"/>
      <c r="BB5" s="536"/>
      <c r="BC5" s="536"/>
      <c r="BD5" s="536"/>
      <c r="BE5" s="536"/>
      <c r="BF5" s="537"/>
      <c r="BG5" s="538" t="s">
        <v>598</v>
      </c>
      <c r="BH5" s="538"/>
      <c r="BI5" s="538"/>
      <c r="BJ5" s="538"/>
      <c r="BK5" s="538"/>
      <c r="BL5" s="538"/>
    </row>
    <row r="6" spans="1:64" s="2" customFormat="1" ht="15.75" customHeight="1">
      <c r="A6" s="562" t="s">
        <v>465</v>
      </c>
      <c r="B6" s="562" t="s">
        <v>768</v>
      </c>
      <c r="C6" s="572" t="s">
        <v>818</v>
      </c>
      <c r="D6" s="577" t="s">
        <v>819</v>
      </c>
      <c r="E6" s="565" t="s">
        <v>707</v>
      </c>
      <c r="F6" s="565"/>
      <c r="G6" s="565" t="s">
        <v>693</v>
      </c>
      <c r="H6" s="565"/>
      <c r="I6" s="562" t="s">
        <v>820</v>
      </c>
      <c r="J6" s="562"/>
      <c r="K6" s="562" t="s">
        <v>773</v>
      </c>
      <c r="L6" s="562" t="s">
        <v>438</v>
      </c>
      <c r="M6" s="562"/>
      <c r="N6" s="562"/>
      <c r="O6" s="562" t="s">
        <v>440</v>
      </c>
      <c r="P6" s="562" t="s">
        <v>585</v>
      </c>
      <c r="R6" s="531" t="s">
        <v>599</v>
      </c>
      <c r="S6" s="531" t="s">
        <v>651</v>
      </c>
      <c r="T6" s="531" t="s">
        <v>694</v>
      </c>
      <c r="U6" s="531" t="s">
        <v>652</v>
      </c>
      <c r="V6" s="542" t="s">
        <v>627</v>
      </c>
      <c r="W6" s="542" t="s">
        <v>601</v>
      </c>
      <c r="X6" s="531" t="s">
        <v>602</v>
      </c>
      <c r="Y6" s="531"/>
      <c r="Z6" s="532" t="s">
        <v>603</v>
      </c>
      <c r="AA6" s="533"/>
      <c r="AB6" s="533"/>
      <c r="AC6" s="533"/>
      <c r="AD6" s="533"/>
      <c r="AE6" s="534"/>
      <c r="AF6" s="538" t="s">
        <v>604</v>
      </c>
      <c r="AG6" s="538"/>
      <c r="AH6" s="538" t="s">
        <v>653</v>
      </c>
      <c r="AI6" s="538"/>
      <c r="AJ6" s="538" t="s">
        <v>605</v>
      </c>
      <c r="AK6" s="543"/>
      <c r="AL6" s="531" t="s">
        <v>606</v>
      </c>
      <c r="AM6" s="531" t="s">
        <v>654</v>
      </c>
      <c r="AN6" s="531"/>
      <c r="AO6" s="531"/>
      <c r="AP6" s="555" t="s">
        <v>821</v>
      </c>
      <c r="AQ6" s="556"/>
      <c r="AR6" s="556"/>
      <c r="AS6" s="556"/>
      <c r="AT6" s="556"/>
      <c r="AU6" s="556"/>
      <c r="AV6" s="556"/>
      <c r="AW6" s="556"/>
      <c r="AX6" s="556"/>
      <c r="AY6" s="556"/>
      <c r="AZ6" s="556"/>
      <c r="BA6" s="556"/>
      <c r="BB6" s="557"/>
      <c r="BC6" s="531" t="s">
        <v>438</v>
      </c>
      <c r="BD6" s="531"/>
      <c r="BE6" s="531"/>
      <c r="BF6" s="36"/>
      <c r="BG6" s="538" t="s">
        <v>439</v>
      </c>
      <c r="BH6" s="538"/>
      <c r="BI6" s="532" t="s">
        <v>608</v>
      </c>
      <c r="BJ6" s="534"/>
      <c r="BK6" s="538" t="s">
        <v>609</v>
      </c>
      <c r="BL6" s="543"/>
    </row>
    <row r="7" spans="1:64" s="2" customFormat="1" ht="15.75" customHeight="1">
      <c r="A7" s="562"/>
      <c r="B7" s="562"/>
      <c r="C7" s="573"/>
      <c r="D7" s="578"/>
      <c r="E7" s="60" t="s">
        <v>770</v>
      </c>
      <c r="F7" s="60" t="s">
        <v>772</v>
      </c>
      <c r="G7" s="60" t="s">
        <v>770</v>
      </c>
      <c r="H7" s="60" t="s">
        <v>772</v>
      </c>
      <c r="I7" s="8" t="s">
        <v>770</v>
      </c>
      <c r="J7" s="8" t="s">
        <v>772</v>
      </c>
      <c r="K7" s="562"/>
      <c r="L7" s="8" t="s">
        <v>822</v>
      </c>
      <c r="M7" s="8" t="s">
        <v>823</v>
      </c>
      <c r="N7" s="8" t="s">
        <v>772</v>
      </c>
      <c r="O7" s="562"/>
      <c r="P7" s="562"/>
      <c r="R7" s="531"/>
      <c r="S7" s="531"/>
      <c r="T7" s="531"/>
      <c r="U7" s="531"/>
      <c r="V7" s="531"/>
      <c r="W7" s="531"/>
      <c r="X7" s="531"/>
      <c r="Y7" s="531"/>
      <c r="Z7" s="26" t="s">
        <v>614</v>
      </c>
      <c r="AA7" s="26" t="s">
        <v>615</v>
      </c>
      <c r="AB7" s="40" t="s">
        <v>663</v>
      </c>
      <c r="AC7" s="26" t="s">
        <v>664</v>
      </c>
      <c r="AD7" s="26" t="s">
        <v>617</v>
      </c>
      <c r="AE7" s="24" t="s">
        <v>618</v>
      </c>
      <c r="AF7" s="26" t="s">
        <v>619</v>
      </c>
      <c r="AG7" s="26" t="s">
        <v>620</v>
      </c>
      <c r="AH7" s="26" t="s">
        <v>619</v>
      </c>
      <c r="AI7" s="26" t="s">
        <v>665</v>
      </c>
      <c r="AJ7" s="538"/>
      <c r="AK7" s="544"/>
      <c r="AL7" s="531"/>
      <c r="AM7" s="19" t="s">
        <v>666</v>
      </c>
      <c r="AN7" s="19" t="s">
        <v>824</v>
      </c>
      <c r="AO7" s="19" t="s">
        <v>667</v>
      </c>
      <c r="AP7" s="49" t="s">
        <v>783</v>
      </c>
      <c r="AQ7" s="49" t="s">
        <v>825</v>
      </c>
      <c r="AR7" s="49" t="s">
        <v>826</v>
      </c>
      <c r="AS7" s="49" t="s">
        <v>827</v>
      </c>
      <c r="AT7" s="49" t="s">
        <v>828</v>
      </c>
      <c r="AU7" s="49" t="s">
        <v>829</v>
      </c>
      <c r="AV7" s="49" t="s">
        <v>830</v>
      </c>
      <c r="AW7" s="49" t="s">
        <v>831</v>
      </c>
      <c r="AX7" s="49" t="s">
        <v>832</v>
      </c>
      <c r="AY7" s="49" t="s">
        <v>833</v>
      </c>
      <c r="AZ7" s="49" t="s">
        <v>834</v>
      </c>
      <c r="BA7" s="49" t="s">
        <v>835</v>
      </c>
      <c r="BB7" s="19"/>
      <c r="BC7" s="19" t="s">
        <v>836</v>
      </c>
      <c r="BD7" s="19" t="s">
        <v>837</v>
      </c>
      <c r="BE7" s="19" t="s">
        <v>838</v>
      </c>
      <c r="BF7" s="29"/>
      <c r="BG7" s="26" t="s">
        <v>839</v>
      </c>
      <c r="BH7" s="26" t="s">
        <v>840</v>
      </c>
      <c r="BI7" s="26" t="s">
        <v>836</v>
      </c>
      <c r="BJ7" s="26" t="s">
        <v>838</v>
      </c>
      <c r="BK7" s="538"/>
      <c r="BL7" s="544"/>
    </row>
    <row r="8" spans="1:64" ht="15.75" customHeight="1">
      <c r="A8" s="47" t="str">
        <f>IF(B8="","",ROW()-7)</f>
        <v/>
      </c>
      <c r="B8" s="12"/>
      <c r="C8" s="59"/>
      <c r="D8" s="59"/>
      <c r="E8" s="59"/>
      <c r="F8" s="59"/>
      <c r="G8" s="59"/>
      <c r="H8" s="59"/>
      <c r="I8" s="15">
        <f>E8+G8</f>
        <v>0</v>
      </c>
      <c r="J8" s="15">
        <f t="shared" ref="J8:J10" si="0">F8+H8</f>
        <v>0</v>
      </c>
      <c r="K8" s="15"/>
      <c r="L8" s="15"/>
      <c r="M8" s="8"/>
      <c r="N8" s="15"/>
      <c r="O8" s="15" t="str">
        <f>IF(J8=0,"",(N8-J8)/J8*100)</f>
        <v/>
      </c>
      <c r="P8" s="21"/>
      <c r="R8" s="22"/>
      <c r="S8" s="22"/>
      <c r="T8" s="22"/>
      <c r="U8" s="22"/>
      <c r="V8" s="22"/>
      <c r="W8" s="22"/>
      <c r="X8" s="22"/>
      <c r="Y8" s="22"/>
      <c r="Z8" s="22"/>
      <c r="AA8" s="22"/>
      <c r="AB8" s="22"/>
      <c r="AC8" s="22"/>
      <c r="AD8" s="27"/>
      <c r="AE8" s="27"/>
      <c r="AF8" s="22"/>
      <c r="AG8" s="27"/>
      <c r="AH8" s="27"/>
      <c r="AI8" s="27"/>
      <c r="AJ8" s="27"/>
      <c r="AK8" s="27"/>
      <c r="AL8" s="27"/>
      <c r="AM8" s="27" t="s">
        <v>203</v>
      </c>
      <c r="AN8" s="27"/>
      <c r="AO8" s="27"/>
      <c r="AP8" s="27"/>
      <c r="AQ8" s="27"/>
      <c r="AR8" s="27"/>
      <c r="AS8" s="27"/>
      <c r="AT8" s="27"/>
      <c r="AU8" s="27" t="str">
        <f>IFERROR(AT8/(AS8+AT8)*100,"")</f>
        <v/>
      </c>
      <c r="AV8" s="27"/>
      <c r="AW8" s="27"/>
      <c r="AX8" s="27"/>
      <c r="AY8" s="156">
        <f>AV8+AW8+AX8</f>
        <v>0</v>
      </c>
      <c r="AZ8" s="27"/>
      <c r="BA8" s="156">
        <f>AY8-AZ8</f>
        <v>0</v>
      </c>
      <c r="BB8" s="27"/>
      <c r="BC8" s="156">
        <f>IF(BA8&lt;10,BA8,ROUND(BA8,-1))</f>
        <v>0</v>
      </c>
      <c r="BD8" s="27" t="str">
        <f>IFERROR(ROUND(AU8,0),"")</f>
        <v/>
      </c>
      <c r="BE8" s="30" t="str">
        <f>IFERROR(BC8*BD8/100,"")</f>
        <v/>
      </c>
      <c r="BF8" s="27"/>
      <c r="BG8" s="27"/>
      <c r="BH8" s="27" t="str">
        <f t="shared" ref="BH8:BH18" si="1">IFERROR((BE8-J7)/J7*100,"")</f>
        <v/>
      </c>
      <c r="BI8" s="27"/>
      <c r="BJ8" s="27"/>
      <c r="BK8" s="27"/>
      <c r="BL8" s="27"/>
    </row>
    <row r="9" spans="1:64" ht="15.75" customHeight="1">
      <c r="A9" s="47" t="str">
        <f t="shared" ref="A9:A25" si="2">IF(B9="","",ROW()-7)</f>
        <v/>
      </c>
      <c r="B9" s="12"/>
      <c r="C9" s="59"/>
      <c r="D9" s="59"/>
      <c r="E9" s="59"/>
      <c r="F9" s="59"/>
      <c r="G9" s="59"/>
      <c r="H9" s="59"/>
      <c r="I9" s="15">
        <f t="shared" ref="I9:J25" si="3">E9+G9</f>
        <v>0</v>
      </c>
      <c r="J9" s="15">
        <f t="shared" si="0"/>
        <v>0</v>
      </c>
      <c r="K9" s="15"/>
      <c r="L9" s="15"/>
      <c r="M9" s="8"/>
      <c r="N9" s="15"/>
      <c r="O9" s="15" t="str">
        <f t="shared" ref="O9:O26" si="4">IF(J9=0,"",(N9-J9)/J9*100)</f>
        <v/>
      </c>
      <c r="P9" s="21"/>
      <c r="R9" s="22"/>
      <c r="S9" s="22"/>
      <c r="T9" s="22"/>
      <c r="U9" s="22"/>
      <c r="V9" s="22"/>
      <c r="W9" s="22"/>
      <c r="X9" s="22"/>
      <c r="Y9" s="22"/>
      <c r="Z9" s="22"/>
      <c r="AA9" s="22"/>
      <c r="AB9" s="22"/>
      <c r="AC9" s="22"/>
      <c r="AD9" s="28"/>
      <c r="AE9" s="27"/>
      <c r="AF9" s="22"/>
      <c r="AG9" s="27"/>
      <c r="AH9" s="27"/>
      <c r="AI9" s="27"/>
      <c r="AJ9" s="27"/>
      <c r="AK9" s="27"/>
      <c r="AL9" s="27"/>
      <c r="AM9" s="27"/>
      <c r="AN9" s="27"/>
      <c r="AO9" s="27"/>
      <c r="AP9" s="27"/>
      <c r="AQ9" s="27"/>
      <c r="AR9" s="27"/>
      <c r="AS9" s="27"/>
      <c r="AT9" s="27"/>
      <c r="AU9" s="27" t="str">
        <f t="shared" ref="AU9:AU26" si="5">IFERROR(AT9/(AS9+AT9)*100,"")</f>
        <v/>
      </c>
      <c r="AV9" s="27"/>
      <c r="AW9" s="27"/>
      <c r="AX9" s="27"/>
      <c r="AY9" s="156">
        <f t="shared" ref="AY9:AY26" si="6">AV9+AW9+AX9</f>
        <v>0</v>
      </c>
      <c r="AZ9" s="27"/>
      <c r="BA9" s="156">
        <f t="shared" ref="BA9:BA26" si="7">AY9-AZ9</f>
        <v>0</v>
      </c>
      <c r="BB9" s="27"/>
      <c r="BC9" s="156">
        <f t="shared" ref="BC9:BC26" si="8">IF(BA9&lt;10,BA9,ROUND(BA9,-1))</f>
        <v>0</v>
      </c>
      <c r="BD9" s="27" t="str">
        <f t="shared" ref="BD9:BD26" si="9">IFERROR(ROUND(AU9,0),"")</f>
        <v/>
      </c>
      <c r="BE9" s="30" t="str">
        <f t="shared" ref="BE9:BE26" si="10">IFERROR(BC9*BD9/100,"")</f>
        <v/>
      </c>
      <c r="BF9" s="27"/>
      <c r="BG9" s="27"/>
      <c r="BH9" s="27" t="str">
        <f t="shared" si="1"/>
        <v/>
      </c>
      <c r="BI9" s="27"/>
      <c r="BJ9" s="27"/>
      <c r="BK9" s="27"/>
      <c r="BL9" s="27"/>
    </row>
    <row r="10" spans="1:64" ht="15.75" customHeight="1">
      <c r="A10" s="47" t="str">
        <f t="shared" si="2"/>
        <v/>
      </c>
      <c r="B10" s="12"/>
      <c r="C10" s="59"/>
      <c r="D10" s="59"/>
      <c r="E10" s="59"/>
      <c r="F10" s="59"/>
      <c r="G10" s="59"/>
      <c r="H10" s="59"/>
      <c r="I10" s="15">
        <f t="shared" si="3"/>
        <v>0</v>
      </c>
      <c r="J10" s="15">
        <f t="shared" si="0"/>
        <v>0</v>
      </c>
      <c r="K10" s="15"/>
      <c r="L10" s="15"/>
      <c r="M10" s="8"/>
      <c r="N10" s="15"/>
      <c r="O10" s="15" t="str">
        <f t="shared" si="4"/>
        <v/>
      </c>
      <c r="P10" s="21"/>
      <c r="R10" s="22"/>
      <c r="S10" s="22"/>
      <c r="T10" s="22"/>
      <c r="U10" s="22"/>
      <c r="V10" s="22"/>
      <c r="W10" s="22"/>
      <c r="X10" s="22"/>
      <c r="Y10" s="22"/>
      <c r="Z10" s="22"/>
      <c r="AA10" s="22"/>
      <c r="AB10" s="22"/>
      <c r="AC10" s="22"/>
      <c r="AD10" s="28"/>
      <c r="AE10" s="27"/>
      <c r="AF10" s="22"/>
      <c r="AG10" s="27"/>
      <c r="AH10" s="27"/>
      <c r="AI10" s="27"/>
      <c r="AJ10" s="27"/>
      <c r="AK10" s="27"/>
      <c r="AL10" s="27"/>
      <c r="AM10" s="27"/>
      <c r="AN10" s="27"/>
      <c r="AO10" s="27"/>
      <c r="AP10" s="27"/>
      <c r="AQ10" s="27"/>
      <c r="AR10" s="27"/>
      <c r="AS10" s="27"/>
      <c r="AT10" s="27" t="s">
        <v>203</v>
      </c>
      <c r="AU10" s="27" t="str">
        <f t="shared" si="5"/>
        <v/>
      </c>
      <c r="AV10" s="27"/>
      <c r="AW10" s="27"/>
      <c r="AX10" s="27"/>
      <c r="AY10" s="156">
        <f t="shared" si="6"/>
        <v>0</v>
      </c>
      <c r="AZ10" s="27"/>
      <c r="BA10" s="156">
        <f t="shared" si="7"/>
        <v>0</v>
      </c>
      <c r="BB10" s="27"/>
      <c r="BC10" s="156">
        <f t="shared" si="8"/>
        <v>0</v>
      </c>
      <c r="BD10" s="27" t="str">
        <f t="shared" si="9"/>
        <v/>
      </c>
      <c r="BE10" s="30" t="str">
        <f t="shared" si="10"/>
        <v/>
      </c>
      <c r="BF10" s="27"/>
      <c r="BG10" s="27"/>
      <c r="BH10" s="27" t="str">
        <f t="shared" si="1"/>
        <v/>
      </c>
      <c r="BI10" s="27"/>
      <c r="BJ10" s="27"/>
      <c r="BK10" s="27"/>
      <c r="BL10" s="27"/>
    </row>
    <row r="11" spans="1:64" ht="15.75" customHeight="1">
      <c r="A11" s="47" t="str">
        <f t="shared" si="2"/>
        <v/>
      </c>
      <c r="B11" s="12"/>
      <c r="C11" s="59"/>
      <c r="D11" s="59"/>
      <c r="E11" s="59"/>
      <c r="F11" s="59"/>
      <c r="G11" s="59"/>
      <c r="H11" s="59"/>
      <c r="I11" s="15">
        <f t="shared" si="3"/>
        <v>0</v>
      </c>
      <c r="J11" s="15">
        <f t="shared" si="3"/>
        <v>0</v>
      </c>
      <c r="K11" s="15"/>
      <c r="L11" s="15"/>
      <c r="M11" s="8"/>
      <c r="N11" s="15"/>
      <c r="O11" s="15" t="str">
        <f t="shared" si="4"/>
        <v/>
      </c>
      <c r="P11" s="21"/>
      <c r="R11" s="22"/>
      <c r="S11" s="22"/>
      <c r="T11" s="22"/>
      <c r="U11" s="22"/>
      <c r="V11" s="22"/>
      <c r="W11" s="22"/>
      <c r="X11" s="22"/>
      <c r="Y11" s="22"/>
      <c r="Z11" s="22"/>
      <c r="AA11" s="22"/>
      <c r="AB11" s="22"/>
      <c r="AC11" s="22"/>
      <c r="AD11" s="28"/>
      <c r="AE11" s="27"/>
      <c r="AF11" s="22"/>
      <c r="AG11" s="27"/>
      <c r="AH11" s="27"/>
      <c r="AI11" s="27"/>
      <c r="AJ11" s="27"/>
      <c r="AK11" s="27"/>
      <c r="AL11" s="27"/>
      <c r="AM11" s="27"/>
      <c r="AN11" s="27"/>
      <c r="AO11" s="27"/>
      <c r="AP11" s="27"/>
      <c r="AQ11" s="27"/>
      <c r="AR11" s="27"/>
      <c r="AS11" s="27"/>
      <c r="AT11" s="27"/>
      <c r="AU11" s="27" t="str">
        <f t="shared" si="5"/>
        <v/>
      </c>
      <c r="AV11" s="27"/>
      <c r="AW11" s="27"/>
      <c r="AX11" s="27"/>
      <c r="AY11" s="156">
        <f t="shared" si="6"/>
        <v>0</v>
      </c>
      <c r="AZ11" s="27"/>
      <c r="BA11" s="156">
        <f t="shared" si="7"/>
        <v>0</v>
      </c>
      <c r="BB11" s="27"/>
      <c r="BC11" s="156">
        <f t="shared" si="8"/>
        <v>0</v>
      </c>
      <c r="BD11" s="27" t="str">
        <f t="shared" si="9"/>
        <v/>
      </c>
      <c r="BE11" s="30" t="str">
        <f t="shared" si="10"/>
        <v/>
      </c>
      <c r="BF11" s="27"/>
      <c r="BG11" s="27"/>
      <c r="BH11" s="27" t="str">
        <f t="shared" si="1"/>
        <v/>
      </c>
      <c r="BI11" s="27"/>
      <c r="BJ11" s="27"/>
      <c r="BK11" s="27"/>
      <c r="BL11" s="27"/>
    </row>
    <row r="12" spans="1:64" ht="15.75" customHeight="1">
      <c r="A12" s="47" t="str">
        <f t="shared" si="2"/>
        <v/>
      </c>
      <c r="B12" s="12"/>
      <c r="C12" s="59"/>
      <c r="D12" s="59"/>
      <c r="E12" s="59"/>
      <c r="F12" s="59"/>
      <c r="G12" s="59"/>
      <c r="H12" s="59"/>
      <c r="I12" s="15">
        <f t="shared" si="3"/>
        <v>0</v>
      </c>
      <c r="J12" s="15">
        <f t="shared" si="3"/>
        <v>0</v>
      </c>
      <c r="K12" s="15"/>
      <c r="L12" s="15"/>
      <c r="M12" s="8"/>
      <c r="N12" s="15"/>
      <c r="O12" s="15" t="str">
        <f t="shared" si="4"/>
        <v/>
      </c>
      <c r="P12" s="21"/>
      <c r="R12" s="22"/>
      <c r="S12" s="22"/>
      <c r="T12" s="22"/>
      <c r="U12" s="22"/>
      <c r="V12" s="22"/>
      <c r="W12" s="22"/>
      <c r="X12" s="22"/>
      <c r="Y12" s="22"/>
      <c r="Z12" s="22"/>
      <c r="AA12" s="22"/>
      <c r="AB12" s="22"/>
      <c r="AC12" s="22"/>
      <c r="AD12" s="28"/>
      <c r="AE12" s="27"/>
      <c r="AF12" s="22"/>
      <c r="AG12" s="27"/>
      <c r="AH12" s="27"/>
      <c r="AI12" s="27"/>
      <c r="AJ12" s="27"/>
      <c r="AK12" s="27"/>
      <c r="AL12" s="27"/>
      <c r="AM12" s="27"/>
      <c r="AN12" s="27"/>
      <c r="AO12" s="27"/>
      <c r="AP12" s="27"/>
      <c r="AQ12" s="27"/>
      <c r="AR12" s="27"/>
      <c r="AS12" s="27"/>
      <c r="AT12" s="27"/>
      <c r="AU12" s="27" t="str">
        <f t="shared" si="5"/>
        <v/>
      </c>
      <c r="AV12" s="27"/>
      <c r="AW12" s="27"/>
      <c r="AX12" s="27"/>
      <c r="AY12" s="156">
        <f t="shared" si="6"/>
        <v>0</v>
      </c>
      <c r="AZ12" s="27"/>
      <c r="BA12" s="156">
        <f t="shared" si="7"/>
        <v>0</v>
      </c>
      <c r="BB12" s="27"/>
      <c r="BC12" s="156">
        <f t="shared" si="8"/>
        <v>0</v>
      </c>
      <c r="BD12" s="27" t="str">
        <f t="shared" si="9"/>
        <v/>
      </c>
      <c r="BE12" s="30" t="str">
        <f t="shared" si="10"/>
        <v/>
      </c>
      <c r="BF12" s="27"/>
      <c r="BG12" s="27"/>
      <c r="BH12" s="27" t="str">
        <f t="shared" si="1"/>
        <v/>
      </c>
      <c r="BI12" s="27"/>
      <c r="BJ12" s="27"/>
      <c r="BK12" s="27"/>
      <c r="BL12" s="27"/>
    </row>
    <row r="13" spans="1:64" ht="15.75" customHeight="1">
      <c r="A13" s="47" t="str">
        <f t="shared" si="2"/>
        <v/>
      </c>
      <c r="B13" s="12"/>
      <c r="C13" s="59"/>
      <c r="D13" s="59"/>
      <c r="E13" s="59"/>
      <c r="F13" s="59"/>
      <c r="G13" s="59"/>
      <c r="H13" s="59"/>
      <c r="I13" s="15">
        <f t="shared" si="3"/>
        <v>0</v>
      </c>
      <c r="J13" s="15">
        <f t="shared" si="3"/>
        <v>0</v>
      </c>
      <c r="K13" s="15"/>
      <c r="L13" s="15"/>
      <c r="M13" s="8"/>
      <c r="N13" s="15"/>
      <c r="O13" s="15" t="str">
        <f t="shared" si="4"/>
        <v/>
      </c>
      <c r="P13" s="21"/>
      <c r="R13" s="22"/>
      <c r="S13" s="22"/>
      <c r="T13" s="22"/>
      <c r="U13" s="22"/>
      <c r="V13" s="22"/>
      <c r="W13" s="22"/>
      <c r="X13" s="22"/>
      <c r="Y13" s="22"/>
      <c r="Z13" s="22"/>
      <c r="AA13" s="22"/>
      <c r="AB13" s="22"/>
      <c r="AC13" s="22"/>
      <c r="AD13" s="28"/>
      <c r="AE13" s="27"/>
      <c r="AF13" s="22"/>
      <c r="AG13" s="27"/>
      <c r="AH13" s="27"/>
      <c r="AI13" s="27"/>
      <c r="AJ13" s="27"/>
      <c r="AK13" s="27"/>
      <c r="AL13" s="27"/>
      <c r="AM13" s="27"/>
      <c r="AN13" s="27"/>
      <c r="AO13" s="27"/>
      <c r="AP13" s="27"/>
      <c r="AQ13" s="27"/>
      <c r="AR13" s="27"/>
      <c r="AS13" s="27"/>
      <c r="AT13" s="27"/>
      <c r="AU13" s="27" t="str">
        <f t="shared" si="5"/>
        <v/>
      </c>
      <c r="AV13" s="27"/>
      <c r="AW13" s="27"/>
      <c r="AX13" s="27"/>
      <c r="AY13" s="156">
        <f t="shared" si="6"/>
        <v>0</v>
      </c>
      <c r="AZ13" s="27"/>
      <c r="BA13" s="156">
        <f t="shared" si="7"/>
        <v>0</v>
      </c>
      <c r="BB13" s="27"/>
      <c r="BC13" s="156">
        <f t="shared" si="8"/>
        <v>0</v>
      </c>
      <c r="BD13" s="27" t="str">
        <f t="shared" si="9"/>
        <v/>
      </c>
      <c r="BE13" s="30" t="str">
        <f t="shared" si="10"/>
        <v/>
      </c>
      <c r="BF13" s="27"/>
      <c r="BG13" s="27"/>
      <c r="BH13" s="27" t="str">
        <f t="shared" si="1"/>
        <v/>
      </c>
      <c r="BI13" s="27"/>
      <c r="BJ13" s="27"/>
      <c r="BK13" s="27"/>
      <c r="BL13" s="27"/>
    </row>
    <row r="14" spans="1:64" ht="15.75" customHeight="1">
      <c r="A14" s="47" t="str">
        <f t="shared" si="2"/>
        <v/>
      </c>
      <c r="B14" s="12"/>
      <c r="C14" s="59"/>
      <c r="D14" s="59"/>
      <c r="E14" s="59"/>
      <c r="F14" s="59"/>
      <c r="G14" s="59"/>
      <c r="H14" s="59"/>
      <c r="I14" s="15">
        <f t="shared" si="3"/>
        <v>0</v>
      </c>
      <c r="J14" s="15">
        <f t="shared" si="3"/>
        <v>0</v>
      </c>
      <c r="K14" s="15"/>
      <c r="L14" s="15"/>
      <c r="M14" s="8"/>
      <c r="N14" s="15"/>
      <c r="O14" s="15" t="str">
        <f t="shared" si="4"/>
        <v/>
      </c>
      <c r="P14" s="21"/>
      <c r="R14" s="22"/>
      <c r="S14" s="22"/>
      <c r="T14" s="22"/>
      <c r="U14" s="22"/>
      <c r="V14" s="22"/>
      <c r="W14" s="22"/>
      <c r="X14" s="22"/>
      <c r="Y14" s="22"/>
      <c r="Z14" s="22"/>
      <c r="AA14" s="22"/>
      <c r="AB14" s="22"/>
      <c r="AC14" s="22"/>
      <c r="AD14" s="28"/>
      <c r="AE14" s="27"/>
      <c r="AF14" s="22"/>
      <c r="AG14" s="27"/>
      <c r="AH14" s="27"/>
      <c r="AI14" s="27"/>
      <c r="AJ14" s="27"/>
      <c r="AK14" s="27"/>
      <c r="AL14" s="27"/>
      <c r="AM14" s="27"/>
      <c r="AN14" s="27"/>
      <c r="AO14" s="27"/>
      <c r="AP14" s="27"/>
      <c r="AQ14" s="27"/>
      <c r="AR14" s="27"/>
      <c r="AS14" s="27"/>
      <c r="AT14" s="27"/>
      <c r="AU14" s="27" t="str">
        <f t="shared" si="5"/>
        <v/>
      </c>
      <c r="AV14" s="27"/>
      <c r="AW14" s="27"/>
      <c r="AX14" s="27"/>
      <c r="AY14" s="156">
        <f t="shared" si="6"/>
        <v>0</v>
      </c>
      <c r="AZ14" s="27"/>
      <c r="BA14" s="156">
        <f t="shared" si="7"/>
        <v>0</v>
      </c>
      <c r="BB14" s="27"/>
      <c r="BC14" s="156">
        <f t="shared" si="8"/>
        <v>0</v>
      </c>
      <c r="BD14" s="27" t="str">
        <f t="shared" si="9"/>
        <v/>
      </c>
      <c r="BE14" s="30" t="str">
        <f t="shared" si="10"/>
        <v/>
      </c>
      <c r="BF14" s="27"/>
      <c r="BG14" s="27"/>
      <c r="BH14" s="27" t="str">
        <f t="shared" si="1"/>
        <v/>
      </c>
      <c r="BI14" s="27"/>
      <c r="BJ14" s="27"/>
      <c r="BK14" s="27"/>
      <c r="BL14" s="27"/>
    </row>
    <row r="15" spans="1:64" ht="15.75" customHeight="1">
      <c r="A15" s="47" t="str">
        <f t="shared" si="2"/>
        <v/>
      </c>
      <c r="B15" s="12"/>
      <c r="C15" s="59"/>
      <c r="D15" s="59"/>
      <c r="E15" s="59"/>
      <c r="F15" s="59"/>
      <c r="G15" s="59"/>
      <c r="H15" s="59"/>
      <c r="I15" s="15">
        <f t="shared" si="3"/>
        <v>0</v>
      </c>
      <c r="J15" s="15">
        <f t="shared" si="3"/>
        <v>0</v>
      </c>
      <c r="K15" s="15"/>
      <c r="L15" s="15"/>
      <c r="M15" s="8"/>
      <c r="N15" s="15"/>
      <c r="O15" s="15" t="str">
        <f t="shared" si="4"/>
        <v/>
      </c>
      <c r="P15" s="21"/>
      <c r="R15" s="22"/>
      <c r="S15" s="22"/>
      <c r="T15" s="22"/>
      <c r="U15" s="22"/>
      <c r="V15" s="22"/>
      <c r="W15" s="22"/>
      <c r="X15" s="22"/>
      <c r="Y15" s="22"/>
      <c r="Z15" s="22"/>
      <c r="AA15" s="22"/>
      <c r="AB15" s="22"/>
      <c r="AC15" s="22"/>
      <c r="AD15" s="28"/>
      <c r="AE15" s="27"/>
      <c r="AF15" s="22"/>
      <c r="AG15" s="27"/>
      <c r="AH15" s="27"/>
      <c r="AI15" s="27"/>
      <c r="AJ15" s="27"/>
      <c r="AK15" s="27"/>
      <c r="AL15" s="27"/>
      <c r="AM15" s="27"/>
      <c r="AN15" s="27"/>
      <c r="AO15" s="27"/>
      <c r="AP15" s="27"/>
      <c r="AQ15" s="27"/>
      <c r="AR15" s="27"/>
      <c r="AS15" s="27"/>
      <c r="AT15" s="27"/>
      <c r="AU15" s="27" t="str">
        <f t="shared" si="5"/>
        <v/>
      </c>
      <c r="AV15" s="27"/>
      <c r="AW15" s="27"/>
      <c r="AX15" s="27"/>
      <c r="AY15" s="156">
        <f t="shared" si="6"/>
        <v>0</v>
      </c>
      <c r="AZ15" s="27"/>
      <c r="BA15" s="156">
        <f t="shared" si="7"/>
        <v>0</v>
      </c>
      <c r="BB15" s="27"/>
      <c r="BC15" s="156">
        <f t="shared" si="8"/>
        <v>0</v>
      </c>
      <c r="BD15" s="27" t="str">
        <f t="shared" si="9"/>
        <v/>
      </c>
      <c r="BE15" s="30" t="str">
        <f t="shared" si="10"/>
        <v/>
      </c>
      <c r="BF15" s="27"/>
      <c r="BG15" s="27"/>
      <c r="BH15" s="27" t="str">
        <f t="shared" si="1"/>
        <v/>
      </c>
      <c r="BI15" s="27"/>
      <c r="BJ15" s="27"/>
      <c r="BK15" s="27"/>
      <c r="BL15" s="27"/>
    </row>
    <row r="16" spans="1:64" ht="15.75" customHeight="1">
      <c r="A16" s="47" t="str">
        <f t="shared" si="2"/>
        <v/>
      </c>
      <c r="B16" s="12"/>
      <c r="C16" s="59"/>
      <c r="D16" s="59"/>
      <c r="E16" s="59"/>
      <c r="F16" s="59"/>
      <c r="G16" s="59"/>
      <c r="H16" s="59"/>
      <c r="I16" s="15">
        <f t="shared" si="3"/>
        <v>0</v>
      </c>
      <c r="J16" s="15">
        <f t="shared" si="3"/>
        <v>0</v>
      </c>
      <c r="K16" s="15"/>
      <c r="L16" s="15"/>
      <c r="M16" s="8"/>
      <c r="N16" s="15"/>
      <c r="O16" s="15" t="str">
        <f t="shared" si="4"/>
        <v/>
      </c>
      <c r="P16" s="21"/>
      <c r="R16" s="22"/>
      <c r="S16" s="22"/>
      <c r="T16" s="22"/>
      <c r="U16" s="22"/>
      <c r="V16" s="22"/>
      <c r="W16" s="22"/>
      <c r="X16" s="22"/>
      <c r="Y16" s="22"/>
      <c r="Z16" s="22"/>
      <c r="AA16" s="22"/>
      <c r="AB16" s="22"/>
      <c r="AC16" s="22"/>
      <c r="AD16" s="28"/>
      <c r="AE16" s="27"/>
      <c r="AF16" s="22"/>
      <c r="AG16" s="27"/>
      <c r="AH16" s="27"/>
      <c r="AI16" s="27"/>
      <c r="AJ16" s="27"/>
      <c r="AK16" s="27"/>
      <c r="AL16" s="27"/>
      <c r="AM16" s="27"/>
      <c r="AN16" s="27"/>
      <c r="AO16" s="27"/>
      <c r="AP16" s="27"/>
      <c r="AQ16" s="27"/>
      <c r="AR16" s="27"/>
      <c r="AS16" s="27"/>
      <c r="AT16" s="27"/>
      <c r="AU16" s="27" t="str">
        <f t="shared" si="5"/>
        <v/>
      </c>
      <c r="AV16" s="27"/>
      <c r="AW16" s="27"/>
      <c r="AX16" s="27"/>
      <c r="AY16" s="156">
        <f t="shared" si="6"/>
        <v>0</v>
      </c>
      <c r="AZ16" s="27"/>
      <c r="BA16" s="156">
        <f t="shared" si="7"/>
        <v>0</v>
      </c>
      <c r="BB16" s="27"/>
      <c r="BC16" s="156">
        <f t="shared" si="8"/>
        <v>0</v>
      </c>
      <c r="BD16" s="27" t="str">
        <f t="shared" si="9"/>
        <v/>
      </c>
      <c r="BE16" s="30" t="str">
        <f t="shared" si="10"/>
        <v/>
      </c>
      <c r="BF16" s="27"/>
      <c r="BG16" s="27"/>
      <c r="BH16" s="27" t="str">
        <f t="shared" si="1"/>
        <v/>
      </c>
      <c r="BI16" s="27"/>
      <c r="BJ16" s="27"/>
      <c r="BK16" s="27"/>
      <c r="BL16" s="27"/>
    </row>
    <row r="17" spans="1:64" ht="15.75" customHeight="1">
      <c r="A17" s="47" t="str">
        <f t="shared" si="2"/>
        <v/>
      </c>
      <c r="B17" s="12"/>
      <c r="C17" s="59"/>
      <c r="D17" s="59"/>
      <c r="E17" s="59"/>
      <c r="F17" s="59"/>
      <c r="G17" s="59"/>
      <c r="H17" s="59"/>
      <c r="I17" s="15">
        <f t="shared" si="3"/>
        <v>0</v>
      </c>
      <c r="J17" s="15">
        <f t="shared" si="3"/>
        <v>0</v>
      </c>
      <c r="K17" s="15"/>
      <c r="L17" s="15"/>
      <c r="M17" s="8"/>
      <c r="N17" s="15"/>
      <c r="O17" s="15" t="str">
        <f t="shared" si="4"/>
        <v/>
      </c>
      <c r="P17" s="21"/>
      <c r="R17" s="22"/>
      <c r="S17" s="22"/>
      <c r="T17" s="22"/>
      <c r="U17" s="22"/>
      <c r="V17" s="22"/>
      <c r="W17" s="22"/>
      <c r="X17" s="22"/>
      <c r="Y17" s="22"/>
      <c r="Z17" s="22"/>
      <c r="AA17" s="22"/>
      <c r="AB17" s="22"/>
      <c r="AC17" s="22"/>
      <c r="AD17" s="28"/>
      <c r="AE17" s="27"/>
      <c r="AF17" s="22"/>
      <c r="AG17" s="27"/>
      <c r="AH17" s="27"/>
      <c r="AI17" s="27"/>
      <c r="AJ17" s="27"/>
      <c r="AK17" s="27"/>
      <c r="AL17" s="27"/>
      <c r="AM17" s="27"/>
      <c r="AN17" s="27"/>
      <c r="AO17" s="27"/>
      <c r="AP17" s="27"/>
      <c r="AQ17" s="27"/>
      <c r="AR17" s="27"/>
      <c r="AS17" s="27"/>
      <c r="AT17" s="27"/>
      <c r="AU17" s="27" t="str">
        <f t="shared" si="5"/>
        <v/>
      </c>
      <c r="AV17" s="27"/>
      <c r="AW17" s="27"/>
      <c r="AX17" s="27"/>
      <c r="AY17" s="156">
        <f t="shared" si="6"/>
        <v>0</v>
      </c>
      <c r="AZ17" s="27"/>
      <c r="BA17" s="156">
        <f t="shared" si="7"/>
        <v>0</v>
      </c>
      <c r="BB17" s="27"/>
      <c r="BC17" s="156">
        <f t="shared" si="8"/>
        <v>0</v>
      </c>
      <c r="BD17" s="27" t="str">
        <f t="shared" si="9"/>
        <v/>
      </c>
      <c r="BE17" s="30" t="str">
        <f t="shared" si="10"/>
        <v/>
      </c>
      <c r="BF17" s="27"/>
      <c r="BG17" s="27"/>
      <c r="BH17" s="27" t="str">
        <f t="shared" si="1"/>
        <v/>
      </c>
      <c r="BI17" s="27"/>
      <c r="BJ17" s="27"/>
      <c r="BK17" s="27"/>
      <c r="BL17" s="27"/>
    </row>
    <row r="18" spans="1:64" ht="15.75" customHeight="1">
      <c r="A18" s="47" t="str">
        <f t="shared" si="2"/>
        <v/>
      </c>
      <c r="B18" s="12"/>
      <c r="C18" s="59"/>
      <c r="D18" s="59"/>
      <c r="E18" s="59"/>
      <c r="F18" s="59"/>
      <c r="G18" s="59"/>
      <c r="H18" s="59"/>
      <c r="I18" s="15">
        <f t="shared" si="3"/>
        <v>0</v>
      </c>
      <c r="J18" s="15">
        <f t="shared" si="3"/>
        <v>0</v>
      </c>
      <c r="K18" s="15"/>
      <c r="L18" s="15"/>
      <c r="M18" s="8"/>
      <c r="N18" s="15"/>
      <c r="O18" s="15" t="str">
        <f t="shared" si="4"/>
        <v/>
      </c>
      <c r="P18" s="21"/>
      <c r="R18" s="22"/>
      <c r="S18" s="22"/>
      <c r="T18" s="22"/>
      <c r="U18" s="22"/>
      <c r="V18" s="22"/>
      <c r="W18" s="22"/>
      <c r="X18" s="22"/>
      <c r="Y18" s="22"/>
      <c r="Z18" s="22"/>
      <c r="AA18" s="22"/>
      <c r="AB18" s="22"/>
      <c r="AC18" s="22"/>
      <c r="AD18" s="28"/>
      <c r="AE18" s="27"/>
      <c r="AF18" s="22"/>
      <c r="AG18" s="27"/>
      <c r="AH18" s="27"/>
      <c r="AI18" s="27"/>
      <c r="AJ18" s="27"/>
      <c r="AK18" s="27"/>
      <c r="AL18" s="27"/>
      <c r="AM18" s="27"/>
      <c r="AN18" s="27"/>
      <c r="AO18" s="27"/>
      <c r="AP18" s="27"/>
      <c r="AQ18" s="27"/>
      <c r="AR18" s="27"/>
      <c r="AS18" s="27"/>
      <c r="AT18" s="27"/>
      <c r="AU18" s="27" t="str">
        <f t="shared" si="5"/>
        <v/>
      </c>
      <c r="AV18" s="27"/>
      <c r="AW18" s="27"/>
      <c r="AX18" s="27"/>
      <c r="AY18" s="156">
        <f t="shared" si="6"/>
        <v>0</v>
      </c>
      <c r="AZ18" s="27"/>
      <c r="BA18" s="156">
        <f t="shared" si="7"/>
        <v>0</v>
      </c>
      <c r="BB18" s="27"/>
      <c r="BC18" s="156">
        <f t="shared" si="8"/>
        <v>0</v>
      </c>
      <c r="BD18" s="27" t="str">
        <f t="shared" si="9"/>
        <v/>
      </c>
      <c r="BE18" s="30" t="str">
        <f t="shared" si="10"/>
        <v/>
      </c>
      <c r="BF18" s="27"/>
      <c r="BG18" s="27"/>
      <c r="BH18" s="27" t="str">
        <f t="shared" si="1"/>
        <v/>
      </c>
      <c r="BI18" s="27"/>
      <c r="BJ18" s="27"/>
      <c r="BK18" s="27"/>
      <c r="BL18" s="27"/>
    </row>
    <row r="19" spans="1:64" ht="15.75" customHeight="1">
      <c r="A19" s="47"/>
      <c r="B19" s="12"/>
      <c r="C19" s="59"/>
      <c r="D19" s="59"/>
      <c r="E19" s="59"/>
      <c r="F19" s="59"/>
      <c r="G19" s="59"/>
      <c r="H19" s="59"/>
      <c r="I19" s="15">
        <f t="shared" ref="I19:I22" si="11">E19+G19</f>
        <v>0</v>
      </c>
      <c r="J19" s="15">
        <f t="shared" ref="J19:J22" si="12">F19+H19</f>
        <v>0</v>
      </c>
      <c r="K19" s="15"/>
      <c r="L19" s="15"/>
      <c r="M19" s="8"/>
      <c r="N19" s="15"/>
      <c r="O19" s="15" t="str">
        <f t="shared" ref="O19:O22" si="13">IF(J19=0,"",(N19-J19)/J19*100)</f>
        <v/>
      </c>
      <c r="P19" s="21"/>
      <c r="R19" s="22"/>
      <c r="S19" s="22"/>
      <c r="T19" s="22"/>
      <c r="U19" s="22"/>
      <c r="V19" s="22"/>
      <c r="W19" s="22"/>
      <c r="X19" s="22"/>
      <c r="Y19" s="22"/>
      <c r="Z19" s="22"/>
      <c r="AA19" s="22"/>
      <c r="AB19" s="22"/>
      <c r="AC19" s="22"/>
      <c r="AD19" s="28"/>
      <c r="AE19" s="27"/>
      <c r="AF19" s="22"/>
      <c r="AG19" s="27"/>
      <c r="AH19" s="27"/>
      <c r="AI19" s="27"/>
      <c r="AJ19" s="27"/>
      <c r="AK19" s="27"/>
      <c r="AL19" s="27"/>
      <c r="AM19" s="27"/>
      <c r="AN19" s="27"/>
      <c r="AO19" s="27"/>
      <c r="AP19" s="27"/>
      <c r="AQ19" s="27"/>
      <c r="AR19" s="27"/>
      <c r="AS19" s="27"/>
      <c r="AT19" s="27"/>
      <c r="AU19" s="27"/>
      <c r="AV19" s="27"/>
      <c r="AW19" s="27"/>
      <c r="AX19" s="27"/>
      <c r="AY19" s="156"/>
      <c r="AZ19" s="27"/>
      <c r="BA19" s="156"/>
      <c r="BB19" s="27"/>
      <c r="BC19" s="156"/>
      <c r="BD19" s="27"/>
      <c r="BE19" s="30"/>
      <c r="BF19" s="27"/>
      <c r="BG19" s="27"/>
      <c r="BH19" s="27"/>
      <c r="BI19" s="27"/>
      <c r="BJ19" s="27"/>
      <c r="BK19" s="27"/>
      <c r="BL19" s="27"/>
    </row>
    <row r="20" spans="1:64" ht="15.75" customHeight="1">
      <c r="A20" s="47"/>
      <c r="B20" s="12"/>
      <c r="C20" s="59"/>
      <c r="D20" s="59"/>
      <c r="E20" s="59"/>
      <c r="F20" s="59"/>
      <c r="G20" s="59"/>
      <c r="H20" s="59"/>
      <c r="I20" s="15">
        <f t="shared" si="11"/>
        <v>0</v>
      </c>
      <c r="J20" s="15">
        <f t="shared" si="12"/>
        <v>0</v>
      </c>
      <c r="K20" s="15"/>
      <c r="L20" s="15"/>
      <c r="M20" s="8"/>
      <c r="N20" s="15"/>
      <c r="O20" s="15" t="str">
        <f t="shared" si="13"/>
        <v/>
      </c>
      <c r="P20" s="21"/>
      <c r="R20" s="22"/>
      <c r="S20" s="22"/>
      <c r="T20" s="22"/>
      <c r="U20" s="22"/>
      <c r="V20" s="22"/>
      <c r="W20" s="22"/>
      <c r="X20" s="22"/>
      <c r="Y20" s="22"/>
      <c r="Z20" s="22"/>
      <c r="AA20" s="22"/>
      <c r="AB20" s="22"/>
      <c r="AC20" s="22"/>
      <c r="AD20" s="28"/>
      <c r="AE20" s="27"/>
      <c r="AF20" s="22"/>
      <c r="AG20" s="27"/>
      <c r="AH20" s="27"/>
      <c r="AI20" s="27"/>
      <c r="AJ20" s="27"/>
      <c r="AK20" s="27"/>
      <c r="AL20" s="27"/>
      <c r="AM20" s="27"/>
      <c r="AN20" s="27"/>
      <c r="AO20" s="27"/>
      <c r="AP20" s="27"/>
      <c r="AQ20" s="27"/>
      <c r="AR20" s="27"/>
      <c r="AS20" s="27"/>
      <c r="AT20" s="27"/>
      <c r="AU20" s="27"/>
      <c r="AV20" s="27"/>
      <c r="AW20" s="27"/>
      <c r="AX20" s="27"/>
      <c r="AY20" s="156"/>
      <c r="AZ20" s="27"/>
      <c r="BA20" s="156"/>
      <c r="BB20" s="27"/>
      <c r="BC20" s="156"/>
      <c r="BD20" s="27"/>
      <c r="BE20" s="30"/>
      <c r="BF20" s="27"/>
      <c r="BG20" s="27"/>
      <c r="BH20" s="27"/>
      <c r="BI20" s="27"/>
      <c r="BJ20" s="27"/>
      <c r="BK20" s="27"/>
      <c r="BL20" s="27"/>
    </row>
    <row r="21" spans="1:64" ht="15.75" customHeight="1">
      <c r="A21" s="47"/>
      <c r="B21" s="12"/>
      <c r="C21" s="59"/>
      <c r="D21" s="59"/>
      <c r="E21" s="59"/>
      <c r="F21" s="59"/>
      <c r="G21" s="59"/>
      <c r="H21" s="59"/>
      <c r="I21" s="15">
        <f t="shared" si="11"/>
        <v>0</v>
      </c>
      <c r="J21" s="15">
        <f t="shared" si="12"/>
        <v>0</v>
      </c>
      <c r="K21" s="15"/>
      <c r="L21" s="15"/>
      <c r="M21" s="8"/>
      <c r="N21" s="15"/>
      <c r="O21" s="15" t="str">
        <f t="shared" si="13"/>
        <v/>
      </c>
      <c r="P21" s="21"/>
      <c r="R21" s="22"/>
      <c r="S21" s="22"/>
      <c r="T21" s="22"/>
      <c r="U21" s="22"/>
      <c r="V21" s="22"/>
      <c r="W21" s="22"/>
      <c r="X21" s="22"/>
      <c r="Y21" s="22"/>
      <c r="Z21" s="22"/>
      <c r="AA21" s="22"/>
      <c r="AB21" s="22"/>
      <c r="AC21" s="22"/>
      <c r="AD21" s="28"/>
      <c r="AE21" s="27"/>
      <c r="AF21" s="22"/>
      <c r="AG21" s="27"/>
      <c r="AH21" s="27"/>
      <c r="AI21" s="27"/>
      <c r="AJ21" s="27"/>
      <c r="AK21" s="27"/>
      <c r="AL21" s="27"/>
      <c r="AM21" s="27"/>
      <c r="AN21" s="27"/>
      <c r="AO21" s="27"/>
      <c r="AP21" s="27"/>
      <c r="AQ21" s="27"/>
      <c r="AR21" s="27"/>
      <c r="AS21" s="27"/>
      <c r="AT21" s="27"/>
      <c r="AU21" s="27"/>
      <c r="AV21" s="27"/>
      <c r="AW21" s="27"/>
      <c r="AX21" s="27"/>
      <c r="AY21" s="156"/>
      <c r="AZ21" s="27"/>
      <c r="BA21" s="156"/>
      <c r="BB21" s="27"/>
      <c r="BC21" s="156"/>
      <c r="BD21" s="27"/>
      <c r="BE21" s="30"/>
      <c r="BF21" s="27"/>
      <c r="BG21" s="27"/>
      <c r="BH21" s="27"/>
      <c r="BI21" s="27"/>
      <c r="BJ21" s="27"/>
      <c r="BK21" s="27"/>
      <c r="BL21" s="27"/>
    </row>
    <row r="22" spans="1:64" ht="15.75" customHeight="1">
      <c r="A22" s="47"/>
      <c r="B22" s="12"/>
      <c r="C22" s="59"/>
      <c r="D22" s="59"/>
      <c r="E22" s="59"/>
      <c r="F22" s="59"/>
      <c r="G22" s="59"/>
      <c r="H22" s="59"/>
      <c r="I22" s="15">
        <f t="shared" si="11"/>
        <v>0</v>
      </c>
      <c r="J22" s="15">
        <f t="shared" si="12"/>
        <v>0</v>
      </c>
      <c r="K22" s="15"/>
      <c r="L22" s="15"/>
      <c r="M22" s="8"/>
      <c r="N22" s="15"/>
      <c r="O22" s="15" t="str">
        <f t="shared" si="13"/>
        <v/>
      </c>
      <c r="P22" s="21"/>
      <c r="R22" s="22"/>
      <c r="S22" s="22"/>
      <c r="T22" s="22"/>
      <c r="U22" s="22"/>
      <c r="V22" s="22"/>
      <c r="W22" s="22"/>
      <c r="X22" s="22"/>
      <c r="Y22" s="22"/>
      <c r="Z22" s="22"/>
      <c r="AA22" s="22"/>
      <c r="AB22" s="22"/>
      <c r="AC22" s="22"/>
      <c r="AD22" s="28"/>
      <c r="AE22" s="27"/>
      <c r="AF22" s="22"/>
      <c r="AG22" s="27"/>
      <c r="AH22" s="27"/>
      <c r="AI22" s="27"/>
      <c r="AJ22" s="27"/>
      <c r="AK22" s="27"/>
      <c r="AL22" s="27"/>
      <c r="AM22" s="27"/>
      <c r="AN22" s="27"/>
      <c r="AO22" s="27"/>
      <c r="AP22" s="27"/>
      <c r="AQ22" s="27"/>
      <c r="AR22" s="27"/>
      <c r="AS22" s="27"/>
      <c r="AT22" s="27"/>
      <c r="AU22" s="27"/>
      <c r="AV22" s="27"/>
      <c r="AW22" s="27"/>
      <c r="AX22" s="27"/>
      <c r="AY22" s="156"/>
      <c r="AZ22" s="27"/>
      <c r="BA22" s="156"/>
      <c r="BB22" s="27"/>
      <c r="BC22" s="156"/>
      <c r="BD22" s="27"/>
      <c r="BE22" s="30"/>
      <c r="BF22" s="27"/>
      <c r="BG22" s="27"/>
      <c r="BH22" s="27"/>
      <c r="BI22" s="27"/>
      <c r="BJ22" s="27"/>
      <c r="BK22" s="27"/>
      <c r="BL22" s="27"/>
    </row>
    <row r="23" spans="1:64" ht="15.75" customHeight="1">
      <c r="A23" s="47" t="str">
        <f t="shared" si="2"/>
        <v/>
      </c>
      <c r="B23" s="12"/>
      <c r="C23" s="59"/>
      <c r="D23" s="59"/>
      <c r="E23" s="59"/>
      <c r="F23" s="59"/>
      <c r="G23" s="59"/>
      <c r="H23" s="59"/>
      <c r="I23" s="15">
        <f t="shared" si="3"/>
        <v>0</v>
      </c>
      <c r="J23" s="15">
        <f t="shared" si="3"/>
        <v>0</v>
      </c>
      <c r="K23" s="15"/>
      <c r="L23" s="15"/>
      <c r="M23" s="8"/>
      <c r="N23" s="15"/>
      <c r="O23" s="15" t="str">
        <f t="shared" si="4"/>
        <v/>
      </c>
      <c r="P23" s="21"/>
      <c r="R23" s="22"/>
      <c r="S23" s="22"/>
      <c r="T23" s="22"/>
      <c r="U23" s="22"/>
      <c r="V23" s="22"/>
      <c r="W23" s="22"/>
      <c r="X23" s="22"/>
      <c r="Y23" s="22"/>
      <c r="Z23" s="22"/>
      <c r="AA23" s="22"/>
      <c r="AB23" s="22"/>
      <c r="AC23" s="22"/>
      <c r="AD23" s="28"/>
      <c r="AE23" s="27"/>
      <c r="AF23" s="22"/>
      <c r="AG23" s="27"/>
      <c r="AH23" s="27"/>
      <c r="AI23" s="27"/>
      <c r="AJ23" s="27"/>
      <c r="AK23" s="27"/>
      <c r="AL23" s="27"/>
      <c r="AM23" s="27"/>
      <c r="AN23" s="27"/>
      <c r="AO23" s="27"/>
      <c r="AP23" s="27"/>
      <c r="AQ23" s="27"/>
      <c r="AR23" s="27"/>
      <c r="AS23" s="27"/>
      <c r="AT23" s="27"/>
      <c r="AU23" s="27" t="str">
        <f t="shared" si="5"/>
        <v/>
      </c>
      <c r="AV23" s="27"/>
      <c r="AW23" s="27"/>
      <c r="AX23" s="27"/>
      <c r="AY23" s="156">
        <f t="shared" si="6"/>
        <v>0</v>
      </c>
      <c r="AZ23" s="27"/>
      <c r="BA23" s="156">
        <f t="shared" si="7"/>
        <v>0</v>
      </c>
      <c r="BB23" s="27"/>
      <c r="BC23" s="156">
        <f t="shared" si="8"/>
        <v>0</v>
      </c>
      <c r="BD23" s="27" t="str">
        <f t="shared" si="9"/>
        <v/>
      </c>
      <c r="BE23" s="30" t="str">
        <f t="shared" si="10"/>
        <v/>
      </c>
      <c r="BF23" s="27"/>
      <c r="BG23" s="27"/>
      <c r="BH23" s="27" t="str">
        <f>IFERROR((BE23-J18)/J18*100,"")</f>
        <v/>
      </c>
      <c r="BI23" s="27"/>
      <c r="BJ23" s="27"/>
      <c r="BK23" s="27"/>
      <c r="BL23" s="27"/>
    </row>
    <row r="24" spans="1:64" ht="15.75" customHeight="1">
      <c r="A24" s="47" t="str">
        <f t="shared" si="2"/>
        <v/>
      </c>
      <c r="B24" s="12"/>
      <c r="C24" s="59"/>
      <c r="D24" s="59"/>
      <c r="E24" s="59"/>
      <c r="F24" s="59"/>
      <c r="G24" s="59"/>
      <c r="H24" s="59"/>
      <c r="I24" s="15">
        <f t="shared" si="3"/>
        <v>0</v>
      </c>
      <c r="J24" s="15">
        <f t="shared" si="3"/>
        <v>0</v>
      </c>
      <c r="K24" s="15"/>
      <c r="L24" s="15"/>
      <c r="M24" s="8"/>
      <c r="N24" s="15"/>
      <c r="O24" s="15" t="str">
        <f t="shared" si="4"/>
        <v/>
      </c>
      <c r="P24" s="21"/>
      <c r="R24" s="22"/>
      <c r="S24" s="22"/>
      <c r="T24" s="22"/>
      <c r="U24" s="22"/>
      <c r="V24" s="22"/>
      <c r="W24" s="22"/>
      <c r="X24" s="22"/>
      <c r="Y24" s="22"/>
      <c r="Z24" s="22"/>
      <c r="AA24" s="22"/>
      <c r="AB24" s="22"/>
      <c r="AC24" s="22"/>
      <c r="AD24" s="28"/>
      <c r="AE24" s="27"/>
      <c r="AF24" s="22"/>
      <c r="AG24" s="27"/>
      <c r="AH24" s="27"/>
      <c r="AI24" s="27"/>
      <c r="AJ24" s="27"/>
      <c r="AK24" s="27"/>
      <c r="AL24" s="27"/>
      <c r="AM24" s="27"/>
      <c r="AN24" s="27"/>
      <c r="AO24" s="27"/>
      <c r="AP24" s="27"/>
      <c r="AQ24" s="27"/>
      <c r="AR24" s="27"/>
      <c r="AS24" s="27"/>
      <c r="AT24" s="27"/>
      <c r="AU24" s="27" t="str">
        <f t="shared" si="5"/>
        <v/>
      </c>
      <c r="AV24" s="27"/>
      <c r="AW24" s="27"/>
      <c r="AX24" s="27"/>
      <c r="AY24" s="156">
        <f t="shared" si="6"/>
        <v>0</v>
      </c>
      <c r="AZ24" s="27"/>
      <c r="BA24" s="156">
        <f t="shared" si="7"/>
        <v>0</v>
      </c>
      <c r="BB24" s="27"/>
      <c r="BC24" s="156">
        <f t="shared" si="8"/>
        <v>0</v>
      </c>
      <c r="BD24" s="27" t="str">
        <f t="shared" si="9"/>
        <v/>
      </c>
      <c r="BE24" s="30" t="str">
        <f t="shared" si="10"/>
        <v/>
      </c>
      <c r="BF24" s="27"/>
      <c r="BG24" s="27"/>
      <c r="BH24" s="27" t="str">
        <f>IFERROR((BE24-#REF!)/#REF!*100,"")</f>
        <v/>
      </c>
      <c r="BI24" s="27"/>
      <c r="BJ24" s="27"/>
      <c r="BK24" s="27"/>
      <c r="BL24" s="27"/>
    </row>
    <row r="25" spans="1:64" ht="15.75" customHeight="1">
      <c r="A25" s="47" t="str">
        <f t="shared" si="2"/>
        <v/>
      </c>
      <c r="B25" s="12"/>
      <c r="C25" s="59"/>
      <c r="D25" s="59"/>
      <c r="E25" s="59"/>
      <c r="F25" s="59"/>
      <c r="G25" s="59"/>
      <c r="H25" s="59"/>
      <c r="I25" s="15">
        <f t="shared" si="3"/>
        <v>0</v>
      </c>
      <c r="J25" s="15">
        <f t="shared" si="3"/>
        <v>0</v>
      </c>
      <c r="K25" s="15"/>
      <c r="L25" s="15"/>
      <c r="M25" s="8"/>
      <c r="N25" s="15"/>
      <c r="O25" s="15" t="str">
        <f t="shared" si="4"/>
        <v/>
      </c>
      <c r="P25" s="21"/>
      <c r="R25" s="22"/>
      <c r="S25" s="22"/>
      <c r="T25" s="22"/>
      <c r="U25" s="22"/>
      <c r="V25" s="22"/>
      <c r="W25" s="22"/>
      <c r="X25" s="22"/>
      <c r="Y25" s="22"/>
      <c r="Z25" s="22"/>
      <c r="AA25" s="22"/>
      <c r="AB25" s="22"/>
      <c r="AC25" s="22"/>
      <c r="AD25" s="28"/>
      <c r="AE25" s="27"/>
      <c r="AF25" s="22"/>
      <c r="AG25" s="27"/>
      <c r="AH25" s="27"/>
      <c r="AI25" s="27"/>
      <c r="AJ25" s="27"/>
      <c r="AK25" s="27"/>
      <c r="AL25" s="27"/>
      <c r="AM25" s="27"/>
      <c r="AN25" s="27"/>
      <c r="AO25" s="27"/>
      <c r="AP25" s="27"/>
      <c r="AQ25" s="27"/>
      <c r="AR25" s="27"/>
      <c r="AS25" s="27"/>
      <c r="AT25" s="27"/>
      <c r="AU25" s="27" t="str">
        <f t="shared" si="5"/>
        <v/>
      </c>
      <c r="AV25" s="27"/>
      <c r="AW25" s="27"/>
      <c r="AX25" s="27"/>
      <c r="AY25" s="156">
        <f t="shared" si="6"/>
        <v>0</v>
      </c>
      <c r="AZ25" s="27"/>
      <c r="BA25" s="156">
        <f t="shared" si="7"/>
        <v>0</v>
      </c>
      <c r="BB25" s="27"/>
      <c r="BC25" s="156">
        <f t="shared" si="8"/>
        <v>0</v>
      </c>
      <c r="BD25" s="27" t="str">
        <f t="shared" si="9"/>
        <v/>
      </c>
      <c r="BE25" s="30" t="str">
        <f t="shared" si="10"/>
        <v/>
      </c>
      <c r="BF25" s="27"/>
      <c r="BG25" s="27"/>
      <c r="BH25" s="27" t="str">
        <f>IFERROR((BE25-#REF!)/#REF!*100,"")</f>
        <v/>
      </c>
      <c r="BI25" s="27"/>
      <c r="BJ25" s="27"/>
      <c r="BK25" s="27"/>
      <c r="BL25" s="27"/>
    </row>
    <row r="26" spans="1:64" ht="15.75" customHeight="1">
      <c r="A26" s="526" t="s">
        <v>740</v>
      </c>
      <c r="B26" s="527"/>
      <c r="C26" s="188"/>
      <c r="D26" s="188"/>
      <c r="E26" s="15">
        <f t="shared" ref="E26:L26" si="14">SUM(E8:E25)</f>
        <v>0</v>
      </c>
      <c r="F26" s="15">
        <f t="shared" si="14"/>
        <v>0</v>
      </c>
      <c r="G26" s="15">
        <f t="shared" si="14"/>
        <v>0</v>
      </c>
      <c r="H26" s="15">
        <f t="shared" si="14"/>
        <v>0</v>
      </c>
      <c r="I26" s="15">
        <f t="shared" si="14"/>
        <v>0</v>
      </c>
      <c r="J26" s="15">
        <f t="shared" si="14"/>
        <v>0</v>
      </c>
      <c r="K26" s="15">
        <f t="shared" si="14"/>
        <v>0</v>
      </c>
      <c r="L26" s="15">
        <f t="shared" si="14"/>
        <v>0</v>
      </c>
      <c r="M26" s="8"/>
      <c r="N26" s="15">
        <f>SUM(N8:N25)</f>
        <v>0</v>
      </c>
      <c r="O26" s="15" t="str">
        <f t="shared" si="4"/>
        <v/>
      </c>
      <c r="P26" s="21"/>
      <c r="R26" s="22"/>
      <c r="S26" s="22"/>
      <c r="T26" s="22"/>
      <c r="U26" s="22"/>
      <c r="V26" s="22"/>
      <c r="W26" s="22"/>
      <c r="X26" s="22"/>
      <c r="Y26" s="22"/>
      <c r="Z26" s="22"/>
      <c r="AA26" s="22"/>
      <c r="AB26" s="22"/>
      <c r="AC26" s="22"/>
      <c r="AD26" s="28"/>
      <c r="AE26" s="27"/>
      <c r="AF26" s="22"/>
      <c r="AG26" s="27"/>
      <c r="AH26" s="27"/>
      <c r="AI26" s="27"/>
      <c r="AJ26" s="27"/>
      <c r="AK26" s="27"/>
      <c r="AL26" s="27"/>
      <c r="AM26" s="27"/>
      <c r="AN26" s="27"/>
      <c r="AO26" s="27"/>
      <c r="AP26" s="27"/>
      <c r="AQ26" s="27"/>
      <c r="AR26" s="27"/>
      <c r="AS26" s="27"/>
      <c r="AT26" s="27"/>
      <c r="AU26" s="27" t="str">
        <f t="shared" si="5"/>
        <v/>
      </c>
      <c r="AV26" s="27"/>
      <c r="AW26" s="27"/>
      <c r="AX26" s="27"/>
      <c r="AY26" s="156">
        <f t="shared" si="6"/>
        <v>0</v>
      </c>
      <c r="AZ26" s="27"/>
      <c r="BA26" s="156">
        <f t="shared" si="7"/>
        <v>0</v>
      </c>
      <c r="BB26" s="27"/>
      <c r="BC26" s="156">
        <f t="shared" si="8"/>
        <v>0</v>
      </c>
      <c r="BD26" s="27" t="str">
        <f t="shared" si="9"/>
        <v/>
      </c>
      <c r="BE26" s="30" t="str">
        <f t="shared" si="10"/>
        <v/>
      </c>
      <c r="BF26" s="27"/>
      <c r="BG26" s="27"/>
      <c r="BH26" s="27" t="str">
        <f>IFERROR((BE26-#REF!)/#REF!*100,"")</f>
        <v/>
      </c>
      <c r="BI26" s="27"/>
      <c r="BJ26" s="27"/>
      <c r="BK26" s="27"/>
      <c r="BL26" s="27"/>
    </row>
    <row r="27" spans="1:64" ht="15.75" customHeight="1">
      <c r="A27" s="3" t="str">
        <f>基本信息输入表!$K$6&amp;"填表人："&amp;基本信息输入表!$M$33</f>
        <v>被评估单位填表人：徐刚、杨灵芝</v>
      </c>
      <c r="C27" s="3"/>
      <c r="D27" s="3"/>
      <c r="E27" s="3"/>
      <c r="F27" s="3"/>
      <c r="G27" s="3"/>
      <c r="H27" s="3"/>
      <c r="N27" s="3" t="str">
        <f>"评估人员："&amp;基本信息输入表!$Q$33</f>
        <v>评估人员：雍国锋、路育</v>
      </c>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ht="15.75" customHeight="1">
      <c r="A28" s="3" t="str">
        <f>"填表日期："&amp;YEAR(基本信息输入表!$O$33)&amp;"年"&amp;MONTH(基本信息输入表!$O$33)&amp;"月"&amp;DAY(基本信息输入表!$O$33)&amp;"日"</f>
        <v>填表日期：2023年2月1日</v>
      </c>
      <c r="C28" s="3"/>
      <c r="D28" s="3"/>
      <c r="E28" s="3"/>
      <c r="F28" s="3"/>
      <c r="G28" s="3"/>
      <c r="H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ht="15.75" customHeight="1">
      <c r="Q29" s="23" t="s">
        <v>461</v>
      </c>
    </row>
  </sheetData>
  <mergeCells count="39">
    <mergeCell ref="AL6:AL7"/>
    <mergeCell ref="BK6:BK7"/>
    <mergeCell ref="BL6:BL7"/>
    <mergeCell ref="W6:W7"/>
    <mergeCell ref="X6:X7"/>
    <mergeCell ref="Y6:Y7"/>
    <mergeCell ref="AJ6:AJ7"/>
    <mergeCell ref="AK6:AK7"/>
    <mergeCell ref="R6:R7"/>
    <mergeCell ref="S6:S7"/>
    <mergeCell ref="T6:T7"/>
    <mergeCell ref="U6:U7"/>
    <mergeCell ref="V6:V7"/>
    <mergeCell ref="A26:B26"/>
    <mergeCell ref="A6:A7"/>
    <mergeCell ref="B6:B7"/>
    <mergeCell ref="C6:C7"/>
    <mergeCell ref="D6:D7"/>
    <mergeCell ref="BG5:BL5"/>
    <mergeCell ref="E6:F6"/>
    <mergeCell ref="G6:H6"/>
    <mergeCell ref="I6:J6"/>
    <mergeCell ref="L6:N6"/>
    <mergeCell ref="Z6:AE6"/>
    <mergeCell ref="AF6:AG6"/>
    <mergeCell ref="AH6:AI6"/>
    <mergeCell ref="AM6:AO6"/>
    <mergeCell ref="AP6:BB6"/>
    <mergeCell ref="BC6:BE6"/>
    <mergeCell ref="BG6:BH6"/>
    <mergeCell ref="BI6:BJ6"/>
    <mergeCell ref="K6:K7"/>
    <mergeCell ref="O6:O7"/>
    <mergeCell ref="P6:P7"/>
    <mergeCell ref="A2:P2"/>
    <mergeCell ref="A3:P3"/>
    <mergeCell ref="R5:Y5"/>
    <mergeCell ref="Z5:AK5"/>
    <mergeCell ref="AL5:BF5"/>
  </mergeCells>
  <phoneticPr fontId="13" type="noConversion"/>
  <dataValidations count="1">
    <dataValidation type="list" allowBlank="1" showInputMessage="1" showErrorMessage="1" sqref="R8:W26" xr:uid="{00000000-0002-0000-1F00-000002000000}">
      <formula1>$A$108:$A$109</formula1>
    </dataValidation>
  </dataValidations>
  <hyperlinks>
    <hyperlink ref="A1" location="索引目录!A1" display="返回索引目录" xr:uid="{00000000-0004-0000-1F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0000000}">
          <x14:formula1>
            <xm:f>基本信息输入表!$A$162:$A$167</xm:f>
          </x14:formula1>
          <xm:sqref>AP8:AP26</xm:sqref>
        </x14:dataValidation>
        <x14:dataValidation type="list" allowBlank="1" showInputMessage="1" showErrorMessage="1" xr:uid="{00000000-0002-0000-1F00-000001000000}">
          <x14:formula1>
            <xm:f>基本信息输入表!$A$121:$A$123</xm:f>
          </x14:formula1>
          <xm:sqref>AF8:AF26</xm:sqref>
        </x14:dataValidation>
        <x14:dataValidation type="list" allowBlank="1" showInputMessage="1" showErrorMessage="1" xr:uid="{00000000-0002-0000-1F00-000003000000}">
          <x14:formula1>
            <xm:f>基本信息输入表!$A$124:$A$127</xm:f>
          </x14:formula1>
          <xm:sqref>AH8:AH26</xm:sqref>
        </x14:dataValidation>
        <x14:dataValidation type="list" allowBlank="1" showInputMessage="1" showErrorMessage="1" xr:uid="{00000000-0002-0000-1F00-000004000000}">
          <x14:formula1>
            <xm:f>基本信息输入表!$A$109:$A$110</xm:f>
          </x14:formula1>
          <xm:sqref>Z8:AC26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T26"/>
  <sheetViews>
    <sheetView showGridLines="0" workbookViewId="0">
      <selection activeCell="O13" sqref="O13"/>
    </sheetView>
  </sheetViews>
  <sheetFormatPr defaultColWidth="9" defaultRowHeight="15.5"/>
  <sheetData>
    <row r="1" spans="1:20">
      <c r="A1" s="5"/>
    </row>
    <row r="2" spans="1:20" ht="23">
      <c r="A2" s="547" t="s">
        <v>841</v>
      </c>
      <c r="B2" s="547"/>
      <c r="C2" s="547"/>
      <c r="D2" s="547"/>
      <c r="E2" s="547"/>
      <c r="F2" s="547"/>
      <c r="G2" s="547"/>
      <c r="H2" s="547"/>
      <c r="I2" s="547"/>
      <c r="J2" s="547"/>
      <c r="K2" s="547"/>
      <c r="L2" s="547"/>
      <c r="M2" s="547"/>
      <c r="N2" s="547"/>
      <c r="O2" s="547"/>
      <c r="P2" s="547"/>
      <c r="Q2" s="547"/>
      <c r="R2" s="547"/>
      <c r="S2" s="547"/>
      <c r="T2" s="547"/>
    </row>
    <row r="3" spans="1:20">
      <c r="A3" s="548" t="str">
        <f>"评估基准日："&amp;TEXT(基本信息输入表!M7,"yyyy年mm月dd日")</f>
        <v>评估基准日：2022年12月31日</v>
      </c>
      <c r="B3" s="548"/>
      <c r="C3" s="548"/>
      <c r="D3" s="548"/>
      <c r="E3" s="548"/>
      <c r="F3" s="548"/>
      <c r="G3" s="548"/>
      <c r="H3" s="548"/>
      <c r="I3" s="548"/>
      <c r="J3" s="548"/>
      <c r="K3" s="548"/>
      <c r="L3" s="548"/>
      <c r="M3" s="548"/>
      <c r="N3" s="548"/>
      <c r="O3" s="548"/>
      <c r="P3" s="548"/>
      <c r="Q3" s="548"/>
      <c r="R3" s="548"/>
      <c r="S3" s="548"/>
      <c r="T3" s="548"/>
    </row>
    <row r="4" spans="1:20">
      <c r="A4" s="184"/>
      <c r="B4" s="168"/>
      <c r="C4" s="184"/>
      <c r="D4" s="184"/>
      <c r="E4" s="184"/>
      <c r="F4" s="184"/>
      <c r="G4" s="184"/>
      <c r="H4" s="184"/>
      <c r="I4" s="184"/>
      <c r="J4" s="184"/>
      <c r="K4" s="184"/>
      <c r="L4" s="184"/>
      <c r="M4" s="184"/>
      <c r="N4" s="184"/>
      <c r="O4" s="184"/>
      <c r="P4" s="184"/>
      <c r="Q4" s="184"/>
      <c r="R4" s="184"/>
      <c r="S4" s="184"/>
      <c r="T4" s="193" t="s">
        <v>842</v>
      </c>
    </row>
    <row r="5" spans="1:20">
      <c r="A5" s="168" t="str">
        <f>基本信息输入表!K6&amp;"："&amp;基本信息输入表!M6</f>
        <v>被评估单位：贵州华能焦化制气股份有限公司</v>
      </c>
      <c r="B5" s="168"/>
      <c r="C5" s="168"/>
      <c r="D5" s="168"/>
      <c r="E5" s="168"/>
      <c r="F5" s="168"/>
      <c r="G5" s="168"/>
      <c r="H5" s="168"/>
      <c r="I5" s="168"/>
      <c r="J5" s="168"/>
      <c r="K5" s="168"/>
      <c r="L5" s="168"/>
      <c r="M5" s="168"/>
      <c r="N5" s="168"/>
      <c r="O5" s="168"/>
      <c r="P5" s="168"/>
      <c r="Q5" s="168"/>
      <c r="R5" s="168"/>
      <c r="S5" s="168"/>
      <c r="T5" s="193" t="s">
        <v>464</v>
      </c>
    </row>
    <row r="6" spans="1:20">
      <c r="A6" s="575" t="s">
        <v>465</v>
      </c>
      <c r="B6" s="585" t="s">
        <v>843</v>
      </c>
      <c r="C6" s="586" t="s">
        <v>769</v>
      </c>
      <c r="D6" s="588" t="s">
        <v>844</v>
      </c>
      <c r="E6" s="590" t="s">
        <v>845</v>
      </c>
      <c r="F6" s="590" t="s">
        <v>846</v>
      </c>
      <c r="G6" s="590" t="s">
        <v>847</v>
      </c>
      <c r="H6" s="590" t="s">
        <v>848</v>
      </c>
      <c r="I6" s="550" t="s">
        <v>437</v>
      </c>
      <c r="J6" s="584"/>
      <c r="K6" s="584"/>
      <c r="L6" s="584"/>
      <c r="M6" s="584"/>
      <c r="N6" s="584"/>
      <c r="O6" s="584"/>
      <c r="P6" s="584"/>
      <c r="Q6" s="551"/>
      <c r="R6" s="592" t="s">
        <v>815</v>
      </c>
      <c r="S6" s="575" t="s">
        <v>440</v>
      </c>
      <c r="T6" s="575" t="s">
        <v>585</v>
      </c>
    </row>
    <row r="7" spans="1:20">
      <c r="A7" s="575"/>
      <c r="B7" s="575"/>
      <c r="C7" s="587"/>
      <c r="D7" s="589"/>
      <c r="E7" s="591"/>
      <c r="F7" s="591"/>
      <c r="G7" s="591"/>
      <c r="H7" s="591"/>
      <c r="I7" s="190" t="s">
        <v>849</v>
      </c>
      <c r="J7" s="191" t="s">
        <v>850</v>
      </c>
      <c r="K7" s="191" t="s">
        <v>851</v>
      </c>
      <c r="L7" s="191" t="s">
        <v>852</v>
      </c>
      <c r="M7" s="191" t="s">
        <v>853</v>
      </c>
      <c r="N7" s="147" t="s">
        <v>854</v>
      </c>
      <c r="O7" s="147" t="s">
        <v>855</v>
      </c>
      <c r="P7" s="185" t="s">
        <v>856</v>
      </c>
      <c r="Q7" s="147" t="s">
        <v>772</v>
      </c>
      <c r="R7" s="593"/>
      <c r="S7" s="575"/>
      <c r="T7" s="575"/>
    </row>
    <row r="8" spans="1:20">
      <c r="A8" s="11" t="s">
        <v>579</v>
      </c>
      <c r="B8" s="59"/>
      <c r="C8" s="173"/>
      <c r="D8" s="186"/>
      <c r="E8" s="186"/>
      <c r="F8" s="186"/>
      <c r="G8" s="186"/>
      <c r="H8" s="186"/>
      <c r="I8" s="186"/>
      <c r="J8" s="186"/>
      <c r="K8" s="186"/>
      <c r="L8" s="186"/>
      <c r="M8" s="186"/>
      <c r="N8" s="186">
        <f>SUM(I8:M8)</f>
        <v>0</v>
      </c>
      <c r="O8" s="189"/>
      <c r="P8" s="189"/>
      <c r="Q8" s="189">
        <f>SUM(N8:O8)-P8</f>
        <v>0</v>
      </c>
      <c r="R8" s="189"/>
      <c r="S8" s="192" t="str">
        <f>IF(Q8=0,"",#REF!/Q8*100)</f>
        <v/>
      </c>
      <c r="T8" s="173"/>
    </row>
    <row r="9" spans="1:20">
      <c r="A9" s="11"/>
      <c r="B9" s="59"/>
      <c r="C9" s="173"/>
      <c r="D9" s="186"/>
      <c r="E9" s="186"/>
      <c r="F9" s="186"/>
      <c r="G9" s="186"/>
      <c r="H9" s="186"/>
      <c r="I9" s="186"/>
      <c r="J9" s="186"/>
      <c r="K9" s="186"/>
      <c r="L9" s="186"/>
      <c r="M9" s="186"/>
      <c r="N9" s="186">
        <f t="shared" ref="N9:N23" si="0">SUM(I9:M9)</f>
        <v>0</v>
      </c>
      <c r="O9" s="189"/>
      <c r="P9" s="189"/>
      <c r="Q9" s="189">
        <f t="shared" ref="Q9:Q23" si="1">SUM(N9:O9)-P9</f>
        <v>0</v>
      </c>
      <c r="R9" s="189"/>
      <c r="S9" s="192" t="str">
        <f>IF(Q9=0,"",#REF!/Q9*100)</f>
        <v/>
      </c>
      <c r="T9" s="173"/>
    </row>
    <row r="10" spans="1:20">
      <c r="A10" s="11"/>
      <c r="B10" s="59"/>
      <c r="C10" s="173"/>
      <c r="D10" s="186"/>
      <c r="E10" s="186"/>
      <c r="F10" s="186"/>
      <c r="G10" s="186"/>
      <c r="H10" s="186"/>
      <c r="I10" s="186"/>
      <c r="J10" s="186"/>
      <c r="K10" s="186"/>
      <c r="L10" s="186"/>
      <c r="M10" s="186"/>
      <c r="N10" s="186">
        <f t="shared" si="0"/>
        <v>0</v>
      </c>
      <c r="O10" s="189"/>
      <c r="P10" s="189"/>
      <c r="Q10" s="189">
        <f t="shared" si="1"/>
        <v>0</v>
      </c>
      <c r="R10" s="189"/>
      <c r="S10" s="192" t="str">
        <f>IF(Q10=0,"",#REF!/Q10*100)</f>
        <v/>
      </c>
      <c r="T10" s="173"/>
    </row>
    <row r="11" spans="1:20">
      <c r="A11" s="11"/>
      <c r="B11" s="59"/>
      <c r="C11" s="173"/>
      <c r="D11" s="186"/>
      <c r="E11" s="186"/>
      <c r="F11" s="186"/>
      <c r="G11" s="186"/>
      <c r="H11" s="186"/>
      <c r="I11" s="186"/>
      <c r="J11" s="186"/>
      <c r="K11" s="186"/>
      <c r="L11" s="186"/>
      <c r="M11" s="186"/>
      <c r="N11" s="186">
        <f t="shared" si="0"/>
        <v>0</v>
      </c>
      <c r="O11" s="189"/>
      <c r="P11" s="189"/>
      <c r="Q11" s="189">
        <f t="shared" si="1"/>
        <v>0</v>
      </c>
      <c r="R11" s="189"/>
      <c r="S11" s="192" t="str">
        <f>IF(Q11=0,"",#REF!/Q11*100)</f>
        <v/>
      </c>
      <c r="T11" s="173"/>
    </row>
    <row r="12" spans="1:20">
      <c r="A12" s="11"/>
      <c r="B12" s="59"/>
      <c r="C12" s="173"/>
      <c r="D12" s="186"/>
      <c r="E12" s="186"/>
      <c r="F12" s="186"/>
      <c r="G12" s="186"/>
      <c r="H12" s="186"/>
      <c r="I12" s="186"/>
      <c r="J12" s="186"/>
      <c r="K12" s="186"/>
      <c r="L12" s="186"/>
      <c r="M12" s="186"/>
      <c r="N12" s="186">
        <f t="shared" si="0"/>
        <v>0</v>
      </c>
      <c r="O12" s="189"/>
      <c r="P12" s="189"/>
      <c r="Q12" s="189">
        <f t="shared" si="1"/>
        <v>0</v>
      </c>
      <c r="R12" s="189"/>
      <c r="S12" s="192" t="str">
        <f>IF(Q12=0,"",#REF!/Q12*100)</f>
        <v/>
      </c>
      <c r="T12" s="173"/>
    </row>
    <row r="13" spans="1:20">
      <c r="A13" s="11"/>
      <c r="B13" s="59"/>
      <c r="C13" s="173"/>
      <c r="D13" s="186"/>
      <c r="E13" s="186"/>
      <c r="F13" s="186"/>
      <c r="G13" s="186"/>
      <c r="H13" s="186"/>
      <c r="I13" s="186"/>
      <c r="J13" s="186"/>
      <c r="K13" s="186"/>
      <c r="L13" s="186"/>
      <c r="M13" s="186"/>
      <c r="N13" s="186">
        <f t="shared" si="0"/>
        <v>0</v>
      </c>
      <c r="O13" s="189"/>
      <c r="P13" s="189"/>
      <c r="Q13" s="189">
        <f t="shared" si="1"/>
        <v>0</v>
      </c>
      <c r="R13" s="189"/>
      <c r="S13" s="192" t="str">
        <f>IF(Q13=0,"",#REF!/Q13*100)</f>
        <v/>
      </c>
      <c r="T13" s="173"/>
    </row>
    <row r="14" spans="1:20">
      <c r="A14" s="11"/>
      <c r="B14" s="59"/>
      <c r="C14" s="173"/>
      <c r="D14" s="186"/>
      <c r="E14" s="186"/>
      <c r="F14" s="186"/>
      <c r="G14" s="186"/>
      <c r="H14" s="186"/>
      <c r="I14" s="186"/>
      <c r="J14" s="186"/>
      <c r="K14" s="186"/>
      <c r="L14" s="186"/>
      <c r="M14" s="186"/>
      <c r="N14" s="186">
        <f t="shared" si="0"/>
        <v>0</v>
      </c>
      <c r="O14" s="189"/>
      <c r="P14" s="189"/>
      <c r="Q14" s="189">
        <f t="shared" si="1"/>
        <v>0</v>
      </c>
      <c r="R14" s="189"/>
      <c r="S14" s="192" t="str">
        <f>IF(Q14=0,"",#REF!/Q14*100)</f>
        <v/>
      </c>
      <c r="T14" s="173"/>
    </row>
    <row r="15" spans="1:20">
      <c r="A15" s="11"/>
      <c r="B15" s="59"/>
      <c r="C15" s="173"/>
      <c r="D15" s="186"/>
      <c r="E15" s="186"/>
      <c r="F15" s="186"/>
      <c r="G15" s="186"/>
      <c r="H15" s="186"/>
      <c r="I15" s="186"/>
      <c r="J15" s="186"/>
      <c r="K15" s="186"/>
      <c r="L15" s="186"/>
      <c r="M15" s="186"/>
      <c r="N15" s="186">
        <f t="shared" si="0"/>
        <v>0</v>
      </c>
      <c r="O15" s="189"/>
      <c r="P15" s="189"/>
      <c r="Q15" s="189">
        <f t="shared" si="1"/>
        <v>0</v>
      </c>
      <c r="R15" s="189"/>
      <c r="S15" s="192" t="str">
        <f>IF(Q15=0,"",#REF!/Q15*100)</f>
        <v/>
      </c>
      <c r="T15" s="173"/>
    </row>
    <row r="16" spans="1:20">
      <c r="A16" s="11"/>
      <c r="B16" s="59"/>
      <c r="C16" s="173"/>
      <c r="D16" s="186"/>
      <c r="E16" s="186"/>
      <c r="F16" s="186"/>
      <c r="G16" s="186"/>
      <c r="H16" s="186"/>
      <c r="I16" s="186"/>
      <c r="J16" s="186"/>
      <c r="K16" s="186"/>
      <c r="L16" s="186"/>
      <c r="M16" s="186"/>
      <c r="N16" s="186">
        <f t="shared" si="0"/>
        <v>0</v>
      </c>
      <c r="O16" s="189"/>
      <c r="P16" s="189"/>
      <c r="Q16" s="189">
        <f t="shared" si="1"/>
        <v>0</v>
      </c>
      <c r="R16" s="189"/>
      <c r="S16" s="192" t="str">
        <f>IF(Q16=0,"",#REF!/Q16*100)</f>
        <v/>
      </c>
      <c r="T16" s="173"/>
    </row>
    <row r="17" spans="1:20">
      <c r="A17" s="11"/>
      <c r="B17" s="59"/>
      <c r="C17" s="173"/>
      <c r="D17" s="186"/>
      <c r="E17" s="186"/>
      <c r="F17" s="186"/>
      <c r="G17" s="186"/>
      <c r="H17" s="186"/>
      <c r="I17" s="186"/>
      <c r="J17" s="186"/>
      <c r="K17" s="186"/>
      <c r="L17" s="186"/>
      <c r="M17" s="186"/>
      <c r="N17" s="186">
        <f t="shared" si="0"/>
        <v>0</v>
      </c>
      <c r="O17" s="189"/>
      <c r="P17" s="189"/>
      <c r="Q17" s="189">
        <f t="shared" si="1"/>
        <v>0</v>
      </c>
      <c r="R17" s="189"/>
      <c r="S17" s="192" t="str">
        <f>IF(Q17=0,"",#REF!/Q17*100)</f>
        <v/>
      </c>
      <c r="T17" s="173"/>
    </row>
    <row r="18" spans="1:20">
      <c r="A18" s="11"/>
      <c r="B18" s="59"/>
      <c r="C18" s="173"/>
      <c r="D18" s="186"/>
      <c r="E18" s="186"/>
      <c r="F18" s="186"/>
      <c r="G18" s="186"/>
      <c r="H18" s="186"/>
      <c r="I18" s="186"/>
      <c r="J18" s="186"/>
      <c r="K18" s="186"/>
      <c r="L18" s="186"/>
      <c r="M18" s="186"/>
      <c r="N18" s="186">
        <f t="shared" si="0"/>
        <v>0</v>
      </c>
      <c r="O18" s="189"/>
      <c r="P18" s="189"/>
      <c r="Q18" s="189">
        <f t="shared" si="1"/>
        <v>0</v>
      </c>
      <c r="R18" s="189"/>
      <c r="S18" s="192" t="str">
        <f>IF(Q18=0,"",#REF!/Q18*100)</f>
        <v/>
      </c>
      <c r="T18" s="173"/>
    </row>
    <row r="19" spans="1:20">
      <c r="A19" s="11"/>
      <c r="B19" s="59"/>
      <c r="C19" s="173"/>
      <c r="D19" s="186"/>
      <c r="E19" s="186"/>
      <c r="F19" s="186"/>
      <c r="G19" s="186"/>
      <c r="H19" s="186"/>
      <c r="I19" s="186"/>
      <c r="J19" s="186"/>
      <c r="K19" s="186"/>
      <c r="L19" s="186"/>
      <c r="M19" s="186"/>
      <c r="N19" s="186">
        <f t="shared" si="0"/>
        <v>0</v>
      </c>
      <c r="O19" s="189"/>
      <c r="P19" s="189"/>
      <c r="Q19" s="189">
        <f t="shared" si="1"/>
        <v>0</v>
      </c>
      <c r="R19" s="189"/>
      <c r="S19" s="192" t="str">
        <f>IF(Q19=0,"",#REF!/Q19*100)</f>
        <v/>
      </c>
      <c r="T19" s="173"/>
    </row>
    <row r="20" spans="1:20">
      <c r="A20" s="11"/>
      <c r="B20" s="59"/>
      <c r="C20" s="173"/>
      <c r="D20" s="186"/>
      <c r="E20" s="186"/>
      <c r="F20" s="186"/>
      <c r="G20" s="186"/>
      <c r="H20" s="186"/>
      <c r="I20" s="186"/>
      <c r="J20" s="186"/>
      <c r="K20" s="186"/>
      <c r="L20" s="186"/>
      <c r="M20" s="186"/>
      <c r="N20" s="186">
        <f t="shared" si="0"/>
        <v>0</v>
      </c>
      <c r="O20" s="189"/>
      <c r="P20" s="189"/>
      <c r="Q20" s="189">
        <f t="shared" si="1"/>
        <v>0</v>
      </c>
      <c r="R20" s="189"/>
      <c r="S20" s="192" t="str">
        <f>IF(Q20=0,"",#REF!/Q20*100)</f>
        <v/>
      </c>
      <c r="T20" s="173"/>
    </row>
    <row r="21" spans="1:20">
      <c r="A21" s="11"/>
      <c r="B21" s="59"/>
      <c r="C21" s="173"/>
      <c r="D21" s="186"/>
      <c r="E21" s="186"/>
      <c r="F21" s="186"/>
      <c r="G21" s="186"/>
      <c r="H21" s="186"/>
      <c r="I21" s="186"/>
      <c r="J21" s="186"/>
      <c r="K21" s="186"/>
      <c r="L21" s="186"/>
      <c r="M21" s="186"/>
      <c r="N21" s="186">
        <f t="shared" si="0"/>
        <v>0</v>
      </c>
      <c r="O21" s="189"/>
      <c r="P21" s="189"/>
      <c r="Q21" s="189">
        <f t="shared" si="1"/>
        <v>0</v>
      </c>
      <c r="R21" s="189"/>
      <c r="S21" s="192" t="str">
        <f>IF(Q21=0,"",#REF!/Q21*100)</f>
        <v/>
      </c>
      <c r="T21" s="173"/>
    </row>
    <row r="22" spans="1:20">
      <c r="A22" s="11"/>
      <c r="B22" s="59"/>
      <c r="C22" s="173"/>
      <c r="D22" s="186"/>
      <c r="E22" s="186"/>
      <c r="F22" s="186"/>
      <c r="G22" s="186"/>
      <c r="H22" s="186"/>
      <c r="I22" s="186"/>
      <c r="J22" s="186"/>
      <c r="K22" s="186"/>
      <c r="L22" s="186"/>
      <c r="M22" s="186"/>
      <c r="N22" s="186">
        <f t="shared" si="0"/>
        <v>0</v>
      </c>
      <c r="O22" s="189"/>
      <c r="P22" s="189"/>
      <c r="Q22" s="189">
        <f t="shared" si="1"/>
        <v>0</v>
      </c>
      <c r="R22" s="189"/>
      <c r="S22" s="192" t="str">
        <f>IF(Q22=0,"",#REF!/Q22*100)</f>
        <v/>
      </c>
      <c r="T22" s="173"/>
    </row>
    <row r="23" spans="1:20">
      <c r="A23" s="11" t="s">
        <v>579</v>
      </c>
      <c r="B23" s="59"/>
      <c r="C23" s="173"/>
      <c r="D23" s="186"/>
      <c r="E23" s="186"/>
      <c r="F23" s="186"/>
      <c r="G23" s="186"/>
      <c r="H23" s="186"/>
      <c r="I23" s="186"/>
      <c r="J23" s="186"/>
      <c r="K23" s="186"/>
      <c r="L23" s="186"/>
      <c r="M23" s="186"/>
      <c r="N23" s="186">
        <f t="shared" si="0"/>
        <v>0</v>
      </c>
      <c r="O23" s="189"/>
      <c r="P23" s="189"/>
      <c r="Q23" s="189">
        <f t="shared" si="1"/>
        <v>0</v>
      </c>
      <c r="R23" s="189"/>
      <c r="S23" s="192" t="str">
        <f>IF(Q23=0,"",#REF!/Q23*100)</f>
        <v/>
      </c>
      <c r="T23" s="173"/>
    </row>
    <row r="24" spans="1:20">
      <c r="A24" s="550" t="s">
        <v>740</v>
      </c>
      <c r="B24" s="551"/>
      <c r="C24" s="173"/>
      <c r="D24" s="189">
        <f>SUM(D8:D23)</f>
        <v>0</v>
      </c>
      <c r="E24" s="189"/>
      <c r="F24" s="189">
        <f>SUM(F8:F23)</f>
        <v>0</v>
      </c>
      <c r="G24" s="189">
        <f>SUM(G8:G23)</f>
        <v>0</v>
      </c>
      <c r="H24" s="189">
        <f>SUM(H8:H23)</f>
        <v>0</v>
      </c>
      <c r="I24" s="189"/>
      <c r="J24" s="189"/>
      <c r="K24" s="189"/>
      <c r="L24" s="189"/>
      <c r="M24" s="189"/>
      <c r="N24" s="189">
        <f>SUM(N8:N23)</f>
        <v>0</v>
      </c>
      <c r="O24" s="189">
        <f>SUM(O8:O23)</f>
        <v>0</v>
      </c>
      <c r="P24" s="192"/>
      <c r="Q24" s="189">
        <f>SUM(Q8:Q23)</f>
        <v>0</v>
      </c>
      <c r="R24" s="189">
        <f>SUM(R8:R23)</f>
        <v>0</v>
      </c>
      <c r="S24" s="192" t="str">
        <f>IF(Q24=0,"",#REF!/Q24*100)</f>
        <v/>
      </c>
      <c r="T24" s="173"/>
    </row>
    <row r="25" spans="1:20">
      <c r="A25" s="3" t="str">
        <f>基本信息输入表!$K$6&amp;"填表人："&amp;基本信息输入表!$M$34</f>
        <v>被评估单位填表人：徐刚、杨灵芝</v>
      </c>
      <c r="R25" s="3" t="str">
        <f>"评估人员："&amp;基本信息输入表!$Q$34</f>
        <v>评估人员：雍国锋、路育</v>
      </c>
    </row>
    <row r="26" spans="1:20">
      <c r="A26" s="3" t="str">
        <f>"填表日期："&amp;YEAR(基本信息输入表!$O$34)&amp;"年"&amp;MONTH(基本信息输入表!$O$34)&amp;"月"&amp;DAY(基本信息输入表!$O$34)&amp;"日"</f>
        <v>填表日期：2023年2月1日</v>
      </c>
    </row>
  </sheetData>
  <mergeCells count="15">
    <mergeCell ref="A2:T2"/>
    <mergeCell ref="A3:T3"/>
    <mergeCell ref="I6:Q6"/>
    <mergeCell ref="A24:B24"/>
    <mergeCell ref="A6:A7"/>
    <mergeCell ref="B6:B7"/>
    <mergeCell ref="C6:C7"/>
    <mergeCell ref="D6:D7"/>
    <mergeCell ref="E6:E7"/>
    <mergeCell ref="F6:F7"/>
    <mergeCell ref="G6:G7"/>
    <mergeCell ref="H6:H7"/>
    <mergeCell ref="R6:R7"/>
    <mergeCell ref="S6:S7"/>
    <mergeCell ref="T6:T7"/>
  </mergeCells>
  <phoneticPr fontId="13" type="noConversion"/>
  <pageMargins left="0.69930555555555596" right="0.69930555555555596"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AP29"/>
  <sheetViews>
    <sheetView showGridLines="0" workbookViewId="0">
      <selection activeCell="F8" sqref="F8"/>
    </sheetView>
  </sheetViews>
  <sheetFormatPr defaultColWidth="9" defaultRowHeight="15.75" customHeight="1" outlineLevelCol="2"/>
  <cols>
    <col min="1" max="1" width="5.75" style="3" customWidth="1"/>
    <col min="2" max="2" width="17.5" style="3" customWidth="1"/>
    <col min="3" max="3" width="7.75" style="3" customWidth="1"/>
    <col min="4" max="4" width="13.75" style="3" customWidth="1"/>
    <col min="5" max="6" width="12.58203125" style="3" hidden="1" customWidth="1" outlineLevel="1"/>
    <col min="7" max="7" width="12.58203125" style="3" customWidth="1" collapsed="1"/>
    <col min="8" max="9" width="12.58203125" style="3" customWidth="1"/>
    <col min="10" max="10" width="15.75" style="3" customWidth="1"/>
    <col min="11" max="11" width="9" style="3"/>
    <col min="12" max="17" width="5.58203125" style="4" customWidth="1" outlineLevel="1"/>
    <col min="18" max="18" width="14.75" style="4" customWidth="1" outlineLevel="1"/>
    <col min="19" max="19" width="13.58203125" style="4" customWidth="1"/>
    <col min="20" max="21" width="5.58203125" style="4" customWidth="1" outlineLevel="1"/>
    <col min="22" max="22" width="7.25" style="4" customWidth="1" outlineLevel="1"/>
    <col min="23" max="23" width="5.58203125" style="4" customWidth="1" outlineLevel="1"/>
    <col min="24" max="25" width="8.58203125" style="4" customWidth="1" outlineLevel="1"/>
    <col min="26" max="26" width="14.58203125" style="4" customWidth="1" outlineLevel="1"/>
    <col min="27" max="27" width="13.58203125" style="4" customWidth="1"/>
    <col min="28" max="29" width="8.58203125" style="4" customWidth="1" outlineLevel="2"/>
    <col min="30" max="30" width="11.25" style="4" customWidth="1" outlineLevel="2"/>
    <col min="31" max="31" width="14.5" style="4" customWidth="1" outlineLevel="2"/>
    <col min="32" max="36" width="8.58203125" style="4" customWidth="1" outlineLevel="2"/>
    <col min="37" max="37" width="8.58203125" style="4" customWidth="1" outlineLevel="1"/>
    <col min="38" max="38" width="13.75" style="4" customWidth="1"/>
    <col min="39" max="41" width="13.58203125" style="4" customWidth="1" outlineLevel="1"/>
    <col min="42" max="42" width="13.58203125" style="4" customWidth="1"/>
    <col min="43" max="16384" width="9" style="3"/>
  </cols>
  <sheetData>
    <row r="1" spans="1:42" ht="15.75" customHeight="1">
      <c r="A1" s="5" t="s">
        <v>430</v>
      </c>
    </row>
    <row r="2" spans="1:42" s="1" customFormat="1" ht="30" customHeight="1">
      <c r="A2" s="519" t="s">
        <v>857</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15.75" customHeight="1">
      <c r="A3" s="520" t="str">
        <f>"评估基准日："&amp;TEXT(基本信息输入表!M7,"yyyy年mm月dd日")</f>
        <v>评估基准日：2022年12月31日</v>
      </c>
      <c r="B3" s="520"/>
      <c r="C3" s="520"/>
      <c r="D3" s="520"/>
      <c r="E3" s="520"/>
      <c r="F3" s="520"/>
      <c r="G3" s="520"/>
      <c r="H3" s="520"/>
      <c r="I3" s="520"/>
      <c r="J3" s="520"/>
    </row>
    <row r="4" spans="1:42" ht="14.15" customHeight="1">
      <c r="A4" s="2"/>
      <c r="B4" s="2"/>
      <c r="C4" s="2"/>
      <c r="D4" s="2"/>
      <c r="E4" s="2"/>
      <c r="F4" s="2"/>
      <c r="G4" s="2"/>
      <c r="H4" s="2"/>
      <c r="I4" s="2"/>
      <c r="J4" s="18" t="s">
        <v>858</v>
      </c>
      <c r="L4" s="531" t="s">
        <v>595</v>
      </c>
      <c r="M4" s="531"/>
      <c r="N4" s="531"/>
      <c r="O4" s="531"/>
      <c r="P4" s="531"/>
      <c r="Q4" s="531"/>
      <c r="R4" s="531"/>
      <c r="S4" s="531"/>
      <c r="T4" s="532" t="s">
        <v>596</v>
      </c>
      <c r="U4" s="533"/>
      <c r="V4" s="533"/>
      <c r="W4" s="533"/>
      <c r="X4" s="533"/>
      <c r="Y4" s="533"/>
      <c r="Z4" s="533"/>
      <c r="AA4" s="534"/>
      <c r="AB4" s="535" t="s">
        <v>597</v>
      </c>
      <c r="AC4" s="536"/>
      <c r="AD4" s="536"/>
      <c r="AE4" s="536"/>
      <c r="AF4" s="536"/>
      <c r="AG4" s="536"/>
      <c r="AH4" s="536"/>
      <c r="AI4" s="536"/>
      <c r="AJ4" s="536"/>
      <c r="AK4" s="536"/>
      <c r="AL4" s="537"/>
      <c r="AM4" s="538" t="s">
        <v>598</v>
      </c>
      <c r="AN4" s="538"/>
      <c r="AO4" s="538"/>
      <c r="AP4" s="538"/>
    </row>
    <row r="5" spans="1:42" ht="15.75" customHeight="1">
      <c r="A5" s="3" t="str">
        <f>基本信息输入表!K6&amp;"："&amp;基本信息输入表!M6</f>
        <v>被评估单位：贵州华能焦化制气股份有限公司</v>
      </c>
      <c r="J5" s="18" t="s">
        <v>464</v>
      </c>
      <c r="L5" s="531" t="s">
        <v>599</v>
      </c>
      <c r="M5" s="531" t="s">
        <v>651</v>
      </c>
      <c r="N5" s="531" t="s">
        <v>694</v>
      </c>
      <c r="O5" s="531" t="s">
        <v>652</v>
      </c>
      <c r="P5" s="553" t="s">
        <v>710</v>
      </c>
      <c r="Q5" s="542" t="s">
        <v>601</v>
      </c>
      <c r="R5" s="531" t="s">
        <v>602</v>
      </c>
      <c r="S5" s="531"/>
      <c r="T5" s="532" t="s">
        <v>603</v>
      </c>
      <c r="U5" s="533"/>
      <c r="V5" s="533"/>
      <c r="W5" s="534"/>
      <c r="X5" s="538" t="s">
        <v>604</v>
      </c>
      <c r="Y5" s="538"/>
      <c r="Z5" s="538" t="s">
        <v>605</v>
      </c>
      <c r="AA5" s="543"/>
      <c r="AB5" s="531" t="s">
        <v>606</v>
      </c>
      <c r="AC5" s="531" t="s">
        <v>654</v>
      </c>
      <c r="AD5" s="531"/>
      <c r="AE5" s="555" t="s">
        <v>655</v>
      </c>
      <c r="AF5" s="556"/>
      <c r="AG5" s="556"/>
      <c r="AH5" s="556"/>
      <c r="AI5" s="556"/>
      <c r="AJ5" s="557"/>
      <c r="AK5" s="531" t="s">
        <v>438</v>
      </c>
      <c r="AL5" s="558"/>
      <c r="AM5" s="543" t="s">
        <v>607</v>
      </c>
      <c r="AN5" s="543" t="s">
        <v>608</v>
      </c>
      <c r="AO5" s="538" t="s">
        <v>609</v>
      </c>
      <c r="AP5" s="543"/>
    </row>
    <row r="6" spans="1:42" s="2" customFormat="1" ht="15.75" customHeight="1">
      <c r="A6" s="8" t="s">
        <v>465</v>
      </c>
      <c r="B6" s="8" t="s">
        <v>859</v>
      </c>
      <c r="C6" s="8" t="s">
        <v>730</v>
      </c>
      <c r="D6" s="8" t="s">
        <v>860</v>
      </c>
      <c r="E6" s="9" t="s">
        <v>435</v>
      </c>
      <c r="F6" s="9" t="s">
        <v>436</v>
      </c>
      <c r="G6" s="51" t="s">
        <v>437</v>
      </c>
      <c r="H6" s="8" t="s">
        <v>438</v>
      </c>
      <c r="I6" s="8" t="s">
        <v>440</v>
      </c>
      <c r="J6" s="8" t="s">
        <v>585</v>
      </c>
      <c r="L6" s="531"/>
      <c r="M6" s="531"/>
      <c r="N6" s="531"/>
      <c r="O6" s="531"/>
      <c r="P6" s="531"/>
      <c r="Q6" s="531"/>
      <c r="R6" s="531"/>
      <c r="S6" s="531"/>
      <c r="T6" s="26" t="s">
        <v>614</v>
      </c>
      <c r="U6" s="26" t="s">
        <v>615</v>
      </c>
      <c r="V6" s="26" t="s">
        <v>617</v>
      </c>
      <c r="W6" s="24" t="s">
        <v>618</v>
      </c>
      <c r="X6" s="26" t="s">
        <v>619</v>
      </c>
      <c r="Y6" s="26" t="s">
        <v>620</v>
      </c>
      <c r="Z6" s="538"/>
      <c r="AA6" s="544"/>
      <c r="AB6" s="531"/>
      <c r="AC6" s="19" t="s">
        <v>666</v>
      </c>
      <c r="AD6" s="19" t="s">
        <v>667</v>
      </c>
      <c r="AE6" s="49"/>
      <c r="AF6" s="49"/>
      <c r="AG6" s="49"/>
      <c r="AH6" s="19"/>
      <c r="AI6" s="19"/>
      <c r="AJ6" s="19"/>
      <c r="AK6" s="531"/>
      <c r="AL6" s="559"/>
      <c r="AM6" s="544"/>
      <c r="AN6" s="544"/>
      <c r="AO6" s="538"/>
      <c r="AP6" s="544"/>
    </row>
    <row r="7" spans="1:42" ht="15.75" customHeight="1">
      <c r="A7" s="47" t="str">
        <f>IF(B7="","",ROW()-6)</f>
        <v/>
      </c>
      <c r="B7" s="12"/>
      <c r="C7" s="8"/>
      <c r="D7" s="8"/>
      <c r="E7" s="8"/>
      <c r="F7" s="8"/>
      <c r="G7" s="15">
        <f t="shared" ref="G7:G9" si="0">E7+F7</f>
        <v>0</v>
      </c>
      <c r="H7" s="15"/>
      <c r="I7" s="15" t="str">
        <f t="shared" ref="I7:I26" si="1">IF(G7=0,"",(H7-G7)/G7*100)</f>
        <v/>
      </c>
      <c r="J7" s="21"/>
      <c r="L7" s="22"/>
      <c r="M7" s="22"/>
      <c r="N7" s="22"/>
      <c r="O7" s="22"/>
      <c r="P7" s="22"/>
      <c r="Q7" s="22"/>
      <c r="R7" s="22"/>
      <c r="S7" s="22"/>
      <c r="T7" s="22"/>
      <c r="U7" s="22"/>
      <c r="V7" s="27"/>
      <c r="W7" s="27"/>
      <c r="X7" s="22"/>
      <c r="Y7" s="27"/>
      <c r="Z7" s="27"/>
      <c r="AA7" s="27"/>
      <c r="AB7" s="27"/>
      <c r="AC7" s="27" t="s">
        <v>203</v>
      </c>
      <c r="AD7" s="27"/>
      <c r="AE7" s="27"/>
      <c r="AF7" s="27"/>
      <c r="AG7" s="27"/>
      <c r="AH7" s="27"/>
      <c r="AI7" s="27"/>
      <c r="AJ7" s="27"/>
      <c r="AK7" s="27"/>
      <c r="AL7" s="27"/>
      <c r="AM7" s="30" t="str">
        <f t="shared" ref="AM7:AM26" si="2">IFERROR((AK7-G7)/(G7)*100,"")</f>
        <v/>
      </c>
      <c r="AN7" s="27"/>
      <c r="AO7" s="27"/>
      <c r="AP7" s="27"/>
    </row>
    <row r="8" spans="1:42" ht="15.75" customHeight="1">
      <c r="A8" s="47" t="str">
        <f t="shared" ref="A8:A25" si="3">IF(B8="","",ROW()-6)</f>
        <v/>
      </c>
      <c r="B8" s="12"/>
      <c r="C8" s="8"/>
      <c r="D8" s="8"/>
      <c r="E8" s="8"/>
      <c r="F8" s="8"/>
      <c r="G8" s="15">
        <f t="shared" si="0"/>
        <v>0</v>
      </c>
      <c r="H8" s="15"/>
      <c r="I8" s="15" t="str">
        <f t="shared" si="1"/>
        <v/>
      </c>
      <c r="J8" s="21"/>
      <c r="L8" s="22"/>
      <c r="M8" s="22"/>
      <c r="N8" s="22"/>
      <c r="O8" s="22"/>
      <c r="P8" s="22"/>
      <c r="Q8" s="22"/>
      <c r="R8" s="22"/>
      <c r="S8" s="22"/>
      <c r="T8" s="22"/>
      <c r="U8" s="22"/>
      <c r="V8" s="28"/>
      <c r="W8" s="27"/>
      <c r="X8" s="22"/>
      <c r="Y8" s="27"/>
      <c r="Z8" s="27"/>
      <c r="AA8" s="27"/>
      <c r="AB8" s="27"/>
      <c r="AC8" s="27"/>
      <c r="AD8" s="27"/>
      <c r="AE8" s="27"/>
      <c r="AF8" s="27"/>
      <c r="AG8" s="27"/>
      <c r="AH8" s="27"/>
      <c r="AI8" s="27"/>
      <c r="AJ8" s="27"/>
      <c r="AK8" s="27"/>
      <c r="AL8" s="27"/>
      <c r="AM8" s="30" t="str">
        <f t="shared" si="2"/>
        <v/>
      </c>
      <c r="AN8" s="27"/>
      <c r="AO8" s="27"/>
      <c r="AP8" s="27"/>
    </row>
    <row r="9" spans="1:42" ht="15.75" customHeight="1">
      <c r="A9" s="47" t="str">
        <f t="shared" si="3"/>
        <v/>
      </c>
      <c r="B9" s="12"/>
      <c r="C9" s="8"/>
      <c r="D9" s="8"/>
      <c r="E9" s="8"/>
      <c r="F9" s="8"/>
      <c r="G9" s="15">
        <f t="shared" si="0"/>
        <v>0</v>
      </c>
      <c r="H9" s="15"/>
      <c r="I9" s="15" t="str">
        <f t="shared" si="1"/>
        <v/>
      </c>
      <c r="J9" s="21"/>
      <c r="L9" s="22"/>
      <c r="M9" s="22"/>
      <c r="N9" s="22"/>
      <c r="O9" s="22"/>
      <c r="P9" s="22"/>
      <c r="Q9" s="22"/>
      <c r="R9" s="22"/>
      <c r="S9" s="22"/>
      <c r="T9" s="22"/>
      <c r="U9" s="22"/>
      <c r="V9" s="28"/>
      <c r="W9" s="27"/>
      <c r="X9" s="22"/>
      <c r="Y9" s="27"/>
      <c r="Z9" s="27"/>
      <c r="AA9" s="27"/>
      <c r="AB9" s="27"/>
      <c r="AC9" s="27"/>
      <c r="AD9" s="27"/>
      <c r="AE9" s="27"/>
      <c r="AF9" s="27"/>
      <c r="AG9" s="27"/>
      <c r="AH9" s="27"/>
      <c r="AI9" s="27"/>
      <c r="AJ9" s="27"/>
      <c r="AK9" s="27"/>
      <c r="AL9" s="27"/>
      <c r="AM9" s="30" t="str">
        <f t="shared" si="2"/>
        <v/>
      </c>
      <c r="AN9" s="27"/>
      <c r="AO9" s="27"/>
      <c r="AP9" s="27"/>
    </row>
    <row r="10" spans="1:42" ht="15.75" customHeight="1">
      <c r="A10" s="47" t="str">
        <f t="shared" si="3"/>
        <v/>
      </c>
      <c r="B10" s="12"/>
      <c r="C10" s="8"/>
      <c r="D10" s="8"/>
      <c r="E10" s="8"/>
      <c r="F10" s="8"/>
      <c r="G10" s="15">
        <f t="shared" ref="G10:G25" si="4">E10+F10</f>
        <v>0</v>
      </c>
      <c r="H10" s="15"/>
      <c r="I10" s="15" t="str">
        <f t="shared" si="1"/>
        <v/>
      </c>
      <c r="J10" s="21"/>
      <c r="L10" s="22"/>
      <c r="M10" s="22"/>
      <c r="N10" s="22"/>
      <c r="O10" s="22"/>
      <c r="P10" s="22"/>
      <c r="Q10" s="22"/>
      <c r="R10" s="22"/>
      <c r="S10" s="22"/>
      <c r="T10" s="22"/>
      <c r="U10" s="22"/>
      <c r="V10" s="28"/>
      <c r="W10" s="27"/>
      <c r="X10" s="22"/>
      <c r="Y10" s="27"/>
      <c r="Z10" s="27"/>
      <c r="AA10" s="27"/>
      <c r="AB10" s="27"/>
      <c r="AC10" s="27"/>
      <c r="AD10" s="27"/>
      <c r="AE10" s="27"/>
      <c r="AF10" s="27"/>
      <c r="AG10" s="27"/>
      <c r="AH10" s="27"/>
      <c r="AI10" s="27"/>
      <c r="AJ10" s="27"/>
      <c r="AK10" s="27"/>
      <c r="AL10" s="27"/>
      <c r="AM10" s="30" t="str">
        <f t="shared" si="2"/>
        <v/>
      </c>
      <c r="AN10" s="27"/>
      <c r="AO10" s="27"/>
      <c r="AP10" s="27"/>
    </row>
    <row r="11" spans="1:42" ht="15.75" customHeight="1">
      <c r="A11" s="47" t="str">
        <f t="shared" si="3"/>
        <v/>
      </c>
      <c r="B11" s="12"/>
      <c r="C11" s="8"/>
      <c r="D11" s="8"/>
      <c r="E11" s="8"/>
      <c r="F11" s="8"/>
      <c r="G11" s="15">
        <f t="shared" si="4"/>
        <v>0</v>
      </c>
      <c r="H11" s="15"/>
      <c r="I11" s="15" t="str">
        <f t="shared" si="1"/>
        <v/>
      </c>
      <c r="J11" s="21"/>
      <c r="L11" s="22"/>
      <c r="M11" s="22"/>
      <c r="N11" s="22"/>
      <c r="O11" s="22"/>
      <c r="P11" s="22"/>
      <c r="Q11" s="22"/>
      <c r="R11" s="22"/>
      <c r="S11" s="22"/>
      <c r="T11" s="22"/>
      <c r="U11" s="22"/>
      <c r="V11" s="28"/>
      <c r="W11" s="27"/>
      <c r="X11" s="22"/>
      <c r="Y11" s="27"/>
      <c r="Z11" s="27"/>
      <c r="AA11" s="27"/>
      <c r="AB11" s="27"/>
      <c r="AC11" s="27"/>
      <c r="AD11" s="27"/>
      <c r="AE11" s="27"/>
      <c r="AF11" s="27"/>
      <c r="AG11" s="27"/>
      <c r="AH11" s="27"/>
      <c r="AI11" s="27"/>
      <c r="AJ11" s="27"/>
      <c r="AK11" s="27"/>
      <c r="AL11" s="27"/>
      <c r="AM11" s="30" t="str">
        <f t="shared" si="2"/>
        <v/>
      </c>
      <c r="AN11" s="27"/>
      <c r="AO11" s="27"/>
      <c r="AP11" s="27"/>
    </row>
    <row r="12" spans="1:42" ht="15.75" customHeight="1">
      <c r="A12" s="47" t="str">
        <f t="shared" si="3"/>
        <v/>
      </c>
      <c r="B12" s="12"/>
      <c r="C12" s="8"/>
      <c r="D12" s="8"/>
      <c r="E12" s="8"/>
      <c r="F12" s="8"/>
      <c r="G12" s="15">
        <f t="shared" si="4"/>
        <v>0</v>
      </c>
      <c r="H12" s="15"/>
      <c r="I12" s="15" t="str">
        <f t="shared" si="1"/>
        <v/>
      </c>
      <c r="J12" s="21"/>
      <c r="L12" s="22"/>
      <c r="M12" s="22"/>
      <c r="N12" s="22"/>
      <c r="O12" s="22"/>
      <c r="P12" s="22"/>
      <c r="Q12" s="22"/>
      <c r="R12" s="22"/>
      <c r="S12" s="22"/>
      <c r="T12" s="22"/>
      <c r="U12" s="22"/>
      <c r="V12" s="28"/>
      <c r="W12" s="27"/>
      <c r="X12" s="22"/>
      <c r="Y12" s="27"/>
      <c r="Z12" s="27"/>
      <c r="AA12" s="27"/>
      <c r="AB12" s="27"/>
      <c r="AC12" s="27"/>
      <c r="AD12" s="27"/>
      <c r="AE12" s="27"/>
      <c r="AF12" s="27"/>
      <c r="AG12" s="27"/>
      <c r="AH12" s="27"/>
      <c r="AI12" s="27"/>
      <c r="AJ12" s="27"/>
      <c r="AK12" s="27"/>
      <c r="AL12" s="27"/>
      <c r="AM12" s="30" t="str">
        <f t="shared" si="2"/>
        <v/>
      </c>
      <c r="AN12" s="27"/>
      <c r="AO12" s="27"/>
      <c r="AP12" s="27"/>
    </row>
    <row r="13" spans="1:42" ht="15.75" customHeight="1">
      <c r="A13" s="47" t="str">
        <f t="shared" si="3"/>
        <v/>
      </c>
      <c r="B13" s="12"/>
      <c r="C13" s="8"/>
      <c r="D13" s="8"/>
      <c r="E13" s="8"/>
      <c r="F13" s="8"/>
      <c r="G13" s="15">
        <f t="shared" si="4"/>
        <v>0</v>
      </c>
      <c r="H13" s="15"/>
      <c r="I13" s="15" t="str">
        <f t="shared" si="1"/>
        <v/>
      </c>
      <c r="J13" s="21"/>
      <c r="L13" s="22"/>
      <c r="M13" s="22"/>
      <c r="N13" s="22"/>
      <c r="O13" s="22"/>
      <c r="P13" s="22"/>
      <c r="Q13" s="22"/>
      <c r="R13" s="22"/>
      <c r="S13" s="22"/>
      <c r="T13" s="22"/>
      <c r="U13" s="22"/>
      <c r="V13" s="28"/>
      <c r="W13" s="27"/>
      <c r="X13" s="22"/>
      <c r="Y13" s="27"/>
      <c r="Z13" s="27"/>
      <c r="AA13" s="27"/>
      <c r="AB13" s="27"/>
      <c r="AC13" s="27"/>
      <c r="AD13" s="27"/>
      <c r="AE13" s="27"/>
      <c r="AF13" s="27"/>
      <c r="AG13" s="27"/>
      <c r="AH13" s="27"/>
      <c r="AI13" s="27"/>
      <c r="AJ13" s="27"/>
      <c r="AK13" s="27"/>
      <c r="AL13" s="27"/>
      <c r="AM13" s="30" t="str">
        <f t="shared" si="2"/>
        <v/>
      </c>
      <c r="AN13" s="27"/>
      <c r="AO13" s="27"/>
      <c r="AP13" s="27"/>
    </row>
    <row r="14" spans="1:42" ht="15.75" customHeight="1">
      <c r="A14" s="47" t="str">
        <f t="shared" si="3"/>
        <v/>
      </c>
      <c r="B14" s="12"/>
      <c r="C14" s="8"/>
      <c r="D14" s="8"/>
      <c r="E14" s="8"/>
      <c r="F14" s="8"/>
      <c r="G14" s="15">
        <f t="shared" si="4"/>
        <v>0</v>
      </c>
      <c r="H14" s="15"/>
      <c r="I14" s="15" t="str">
        <f t="shared" si="1"/>
        <v/>
      </c>
      <c r="J14" s="21"/>
      <c r="L14" s="22"/>
      <c r="M14" s="22"/>
      <c r="N14" s="22"/>
      <c r="O14" s="22"/>
      <c r="P14" s="22"/>
      <c r="Q14" s="22"/>
      <c r="R14" s="22"/>
      <c r="S14" s="22"/>
      <c r="T14" s="22"/>
      <c r="U14" s="22"/>
      <c r="V14" s="28"/>
      <c r="W14" s="27"/>
      <c r="X14" s="22"/>
      <c r="Y14" s="27"/>
      <c r="Z14" s="27"/>
      <c r="AA14" s="27"/>
      <c r="AB14" s="27"/>
      <c r="AC14" s="27"/>
      <c r="AD14" s="27"/>
      <c r="AE14" s="27"/>
      <c r="AF14" s="27"/>
      <c r="AG14" s="27"/>
      <c r="AH14" s="27"/>
      <c r="AI14" s="27"/>
      <c r="AJ14" s="27"/>
      <c r="AK14" s="27"/>
      <c r="AL14" s="27"/>
      <c r="AM14" s="30" t="str">
        <f t="shared" si="2"/>
        <v/>
      </c>
      <c r="AN14" s="27"/>
      <c r="AO14" s="27"/>
      <c r="AP14" s="27"/>
    </row>
    <row r="15" spans="1:42" ht="15.75" customHeight="1">
      <c r="A15" s="47" t="str">
        <f t="shared" si="3"/>
        <v/>
      </c>
      <c r="B15" s="12"/>
      <c r="C15" s="8"/>
      <c r="D15" s="8"/>
      <c r="E15" s="8"/>
      <c r="F15" s="8"/>
      <c r="G15" s="15">
        <f t="shared" si="4"/>
        <v>0</v>
      </c>
      <c r="H15" s="15"/>
      <c r="I15" s="15" t="str">
        <f t="shared" si="1"/>
        <v/>
      </c>
      <c r="J15" s="21"/>
      <c r="L15" s="22"/>
      <c r="M15" s="22"/>
      <c r="N15" s="22"/>
      <c r="O15" s="22"/>
      <c r="P15" s="22"/>
      <c r="Q15" s="22"/>
      <c r="R15" s="22"/>
      <c r="S15" s="22"/>
      <c r="T15" s="22"/>
      <c r="U15" s="22"/>
      <c r="V15" s="28"/>
      <c r="W15" s="27"/>
      <c r="X15" s="22"/>
      <c r="Y15" s="27"/>
      <c r="Z15" s="27"/>
      <c r="AA15" s="27"/>
      <c r="AB15" s="27"/>
      <c r="AC15" s="27"/>
      <c r="AD15" s="27"/>
      <c r="AE15" s="27"/>
      <c r="AF15" s="27"/>
      <c r="AG15" s="27"/>
      <c r="AH15" s="27"/>
      <c r="AI15" s="27"/>
      <c r="AJ15" s="27"/>
      <c r="AK15" s="27"/>
      <c r="AL15" s="27"/>
      <c r="AM15" s="30" t="str">
        <f t="shared" si="2"/>
        <v/>
      </c>
      <c r="AN15" s="27"/>
      <c r="AO15" s="27"/>
      <c r="AP15" s="27"/>
    </row>
    <row r="16" spans="1:42" ht="15.75" customHeight="1">
      <c r="A16" s="47" t="str">
        <f t="shared" si="3"/>
        <v/>
      </c>
      <c r="B16" s="12"/>
      <c r="C16" s="8"/>
      <c r="D16" s="8"/>
      <c r="E16" s="8"/>
      <c r="F16" s="8"/>
      <c r="G16" s="15">
        <f t="shared" si="4"/>
        <v>0</v>
      </c>
      <c r="H16" s="15"/>
      <c r="I16" s="15" t="str">
        <f t="shared" si="1"/>
        <v/>
      </c>
      <c r="J16" s="21"/>
      <c r="L16" s="22"/>
      <c r="M16" s="22"/>
      <c r="N16" s="22"/>
      <c r="O16" s="22"/>
      <c r="P16" s="22"/>
      <c r="Q16" s="22"/>
      <c r="R16" s="22"/>
      <c r="S16" s="22"/>
      <c r="T16" s="22"/>
      <c r="U16" s="22"/>
      <c r="V16" s="28"/>
      <c r="W16" s="27"/>
      <c r="X16" s="22"/>
      <c r="Y16" s="27"/>
      <c r="Z16" s="27"/>
      <c r="AA16" s="27"/>
      <c r="AB16" s="27"/>
      <c r="AC16" s="27"/>
      <c r="AD16" s="27"/>
      <c r="AE16" s="27"/>
      <c r="AF16" s="27"/>
      <c r="AG16" s="27"/>
      <c r="AH16" s="27"/>
      <c r="AI16" s="27"/>
      <c r="AJ16" s="27"/>
      <c r="AK16" s="27"/>
      <c r="AL16" s="27"/>
      <c r="AM16" s="30" t="str">
        <f t="shared" si="2"/>
        <v/>
      </c>
      <c r="AN16" s="27"/>
      <c r="AO16" s="27"/>
      <c r="AP16" s="27"/>
    </row>
    <row r="17" spans="1:42" ht="15.75" customHeight="1">
      <c r="A17" s="47" t="str">
        <f t="shared" si="3"/>
        <v/>
      </c>
      <c r="B17" s="12"/>
      <c r="C17" s="8"/>
      <c r="D17" s="8"/>
      <c r="E17" s="8"/>
      <c r="F17" s="8"/>
      <c r="G17" s="15">
        <f t="shared" si="4"/>
        <v>0</v>
      </c>
      <c r="H17" s="15"/>
      <c r="I17" s="15" t="str">
        <f t="shared" si="1"/>
        <v/>
      </c>
      <c r="J17" s="21"/>
      <c r="L17" s="22"/>
      <c r="M17" s="22"/>
      <c r="N17" s="22"/>
      <c r="O17" s="22"/>
      <c r="P17" s="22"/>
      <c r="Q17" s="22"/>
      <c r="R17" s="22"/>
      <c r="S17" s="22"/>
      <c r="T17" s="22"/>
      <c r="U17" s="22"/>
      <c r="V17" s="28"/>
      <c r="W17" s="27"/>
      <c r="X17" s="22"/>
      <c r="Y17" s="27"/>
      <c r="Z17" s="27"/>
      <c r="AA17" s="27"/>
      <c r="AB17" s="27"/>
      <c r="AC17" s="27"/>
      <c r="AD17" s="27"/>
      <c r="AE17" s="27"/>
      <c r="AF17" s="27"/>
      <c r="AG17" s="27"/>
      <c r="AH17" s="27"/>
      <c r="AI17" s="27"/>
      <c r="AJ17" s="27"/>
      <c r="AK17" s="27"/>
      <c r="AL17" s="27"/>
      <c r="AM17" s="30" t="str">
        <f t="shared" si="2"/>
        <v/>
      </c>
      <c r="AN17" s="27"/>
      <c r="AO17" s="27"/>
      <c r="AP17" s="27"/>
    </row>
    <row r="18" spans="1:42" ht="15.75" customHeight="1">
      <c r="A18" s="47"/>
      <c r="B18" s="12"/>
      <c r="C18" s="8"/>
      <c r="D18" s="8"/>
      <c r="E18" s="8"/>
      <c r="F18" s="8"/>
      <c r="G18" s="15">
        <f t="shared" ref="G18:G20" si="5">E18+F18</f>
        <v>0</v>
      </c>
      <c r="H18" s="15"/>
      <c r="I18" s="15" t="str">
        <f t="shared" ref="I18:I20" si="6">IF(G18=0,"",(H18-G18)/G18*100)</f>
        <v/>
      </c>
      <c r="J18" s="21"/>
      <c r="L18" s="22"/>
      <c r="M18" s="22"/>
      <c r="N18" s="22"/>
      <c r="O18" s="22"/>
      <c r="P18" s="22"/>
      <c r="Q18" s="22"/>
      <c r="R18" s="22"/>
      <c r="S18" s="22"/>
      <c r="T18" s="22"/>
      <c r="U18" s="22"/>
      <c r="V18" s="28"/>
      <c r="W18" s="27"/>
      <c r="X18" s="22"/>
      <c r="Y18" s="27"/>
      <c r="Z18" s="27"/>
      <c r="AA18" s="27"/>
      <c r="AB18" s="27"/>
      <c r="AC18" s="27"/>
      <c r="AD18" s="27"/>
      <c r="AE18" s="27"/>
      <c r="AF18" s="27"/>
      <c r="AG18" s="27"/>
      <c r="AH18" s="27"/>
      <c r="AI18" s="27"/>
      <c r="AJ18" s="27"/>
      <c r="AK18" s="27"/>
      <c r="AL18" s="27"/>
      <c r="AM18" s="30"/>
      <c r="AN18" s="27"/>
      <c r="AO18" s="27"/>
      <c r="AP18" s="27"/>
    </row>
    <row r="19" spans="1:42" ht="15.75" customHeight="1">
      <c r="A19" s="47"/>
      <c r="B19" s="12"/>
      <c r="C19" s="8"/>
      <c r="D19" s="8"/>
      <c r="E19" s="8"/>
      <c r="F19" s="8"/>
      <c r="G19" s="15">
        <f t="shared" si="5"/>
        <v>0</v>
      </c>
      <c r="H19" s="15"/>
      <c r="I19" s="15" t="str">
        <f t="shared" si="6"/>
        <v/>
      </c>
      <c r="J19" s="21"/>
      <c r="L19" s="22"/>
      <c r="M19" s="22"/>
      <c r="N19" s="22"/>
      <c r="O19" s="22"/>
      <c r="P19" s="22"/>
      <c r="Q19" s="22"/>
      <c r="R19" s="22"/>
      <c r="S19" s="22"/>
      <c r="T19" s="22"/>
      <c r="U19" s="22"/>
      <c r="V19" s="28"/>
      <c r="W19" s="27"/>
      <c r="X19" s="22"/>
      <c r="Y19" s="27"/>
      <c r="Z19" s="27"/>
      <c r="AA19" s="27"/>
      <c r="AB19" s="27"/>
      <c r="AC19" s="27"/>
      <c r="AD19" s="27"/>
      <c r="AE19" s="27"/>
      <c r="AF19" s="27"/>
      <c r="AG19" s="27"/>
      <c r="AH19" s="27"/>
      <c r="AI19" s="27"/>
      <c r="AJ19" s="27"/>
      <c r="AK19" s="27"/>
      <c r="AL19" s="27"/>
      <c r="AM19" s="30"/>
      <c r="AN19" s="27"/>
      <c r="AO19" s="27"/>
      <c r="AP19" s="27"/>
    </row>
    <row r="20" spans="1:42" ht="15.75" customHeight="1">
      <c r="A20" s="47" t="str">
        <f t="shared" si="3"/>
        <v/>
      </c>
      <c r="B20" s="12"/>
      <c r="C20" s="8"/>
      <c r="D20" s="8"/>
      <c r="E20" s="8"/>
      <c r="F20" s="8"/>
      <c r="G20" s="15">
        <f t="shared" si="5"/>
        <v>0</v>
      </c>
      <c r="H20" s="15"/>
      <c r="I20" s="15" t="str">
        <f t="shared" si="6"/>
        <v/>
      </c>
      <c r="J20" s="21"/>
      <c r="L20" s="22"/>
      <c r="M20" s="22"/>
      <c r="N20" s="22"/>
      <c r="O20" s="22"/>
      <c r="P20" s="22"/>
      <c r="Q20" s="22"/>
      <c r="R20" s="22"/>
      <c r="S20" s="22"/>
      <c r="T20" s="22"/>
      <c r="U20" s="22"/>
      <c r="V20" s="28"/>
      <c r="W20" s="27"/>
      <c r="X20" s="22"/>
      <c r="Y20" s="27"/>
      <c r="Z20" s="27"/>
      <c r="AA20" s="27"/>
      <c r="AB20" s="27"/>
      <c r="AC20" s="27"/>
      <c r="AD20" s="27"/>
      <c r="AE20" s="27"/>
      <c r="AF20" s="27"/>
      <c r="AG20" s="27"/>
      <c r="AH20" s="27"/>
      <c r="AI20" s="27"/>
      <c r="AJ20" s="27"/>
      <c r="AK20" s="27"/>
      <c r="AL20" s="27"/>
      <c r="AM20" s="30" t="str">
        <f t="shared" si="2"/>
        <v/>
      </c>
      <c r="AN20" s="27"/>
      <c r="AO20" s="27"/>
      <c r="AP20" s="27"/>
    </row>
    <row r="21" spans="1:42" ht="15.75" customHeight="1">
      <c r="A21" s="47" t="str">
        <f t="shared" si="3"/>
        <v/>
      </c>
      <c r="B21" s="12"/>
      <c r="C21" s="8"/>
      <c r="D21" s="8"/>
      <c r="E21" s="8"/>
      <c r="F21" s="8"/>
      <c r="G21" s="15">
        <f t="shared" si="4"/>
        <v>0</v>
      </c>
      <c r="H21" s="15"/>
      <c r="I21" s="15" t="str">
        <f t="shared" si="1"/>
        <v/>
      </c>
      <c r="J21" s="21"/>
      <c r="L21" s="22"/>
      <c r="M21" s="22"/>
      <c r="N21" s="22"/>
      <c r="O21" s="22"/>
      <c r="P21" s="22"/>
      <c r="Q21" s="22"/>
      <c r="R21" s="22"/>
      <c r="S21" s="22"/>
      <c r="T21" s="22"/>
      <c r="U21" s="22"/>
      <c r="V21" s="28"/>
      <c r="W21" s="27"/>
      <c r="X21" s="22"/>
      <c r="Y21" s="27"/>
      <c r="Z21" s="27"/>
      <c r="AA21" s="27"/>
      <c r="AB21" s="27"/>
      <c r="AC21" s="27"/>
      <c r="AD21" s="27"/>
      <c r="AE21" s="27"/>
      <c r="AF21" s="27"/>
      <c r="AG21" s="27"/>
      <c r="AH21" s="27"/>
      <c r="AI21" s="27"/>
      <c r="AJ21" s="27"/>
      <c r="AK21" s="27"/>
      <c r="AL21" s="27"/>
      <c r="AM21" s="30" t="str">
        <f t="shared" si="2"/>
        <v/>
      </c>
      <c r="AN21" s="27"/>
      <c r="AO21" s="27"/>
      <c r="AP21" s="27"/>
    </row>
    <row r="22" spans="1:42" ht="15.75" customHeight="1">
      <c r="A22" s="47" t="str">
        <f t="shared" si="3"/>
        <v/>
      </c>
      <c r="B22" s="12"/>
      <c r="C22" s="8"/>
      <c r="D22" s="8"/>
      <c r="E22" s="8"/>
      <c r="F22" s="8"/>
      <c r="G22" s="15">
        <f t="shared" si="4"/>
        <v>0</v>
      </c>
      <c r="H22" s="15"/>
      <c r="I22" s="15" t="str">
        <f t="shared" si="1"/>
        <v/>
      </c>
      <c r="J22" s="21"/>
      <c r="L22" s="22"/>
      <c r="M22" s="22"/>
      <c r="N22" s="22"/>
      <c r="O22" s="22"/>
      <c r="P22" s="22"/>
      <c r="Q22" s="22"/>
      <c r="R22" s="22"/>
      <c r="S22" s="22"/>
      <c r="T22" s="22"/>
      <c r="U22" s="22"/>
      <c r="V22" s="28"/>
      <c r="W22" s="27"/>
      <c r="X22" s="22"/>
      <c r="Y22" s="27"/>
      <c r="Z22" s="27"/>
      <c r="AA22" s="27"/>
      <c r="AB22" s="27"/>
      <c r="AC22" s="27"/>
      <c r="AD22" s="27"/>
      <c r="AE22" s="27"/>
      <c r="AF22" s="27"/>
      <c r="AG22" s="27"/>
      <c r="AH22" s="27"/>
      <c r="AI22" s="27"/>
      <c r="AJ22" s="27"/>
      <c r="AK22" s="27"/>
      <c r="AL22" s="27"/>
      <c r="AM22" s="30" t="str">
        <f t="shared" si="2"/>
        <v/>
      </c>
      <c r="AN22" s="27"/>
      <c r="AO22" s="27"/>
      <c r="AP22" s="27"/>
    </row>
    <row r="23" spans="1:42" ht="15.75" customHeight="1">
      <c r="A23" s="47" t="str">
        <f t="shared" si="3"/>
        <v/>
      </c>
      <c r="B23" s="12"/>
      <c r="C23" s="8"/>
      <c r="D23" s="8"/>
      <c r="E23" s="8"/>
      <c r="F23" s="8"/>
      <c r="G23" s="15">
        <f t="shared" si="4"/>
        <v>0</v>
      </c>
      <c r="H23" s="15"/>
      <c r="I23" s="15" t="str">
        <f t="shared" si="1"/>
        <v/>
      </c>
      <c r="J23" s="21"/>
      <c r="L23" s="22"/>
      <c r="M23" s="22"/>
      <c r="N23" s="22"/>
      <c r="O23" s="22"/>
      <c r="P23" s="22"/>
      <c r="Q23" s="22"/>
      <c r="R23" s="22"/>
      <c r="S23" s="22"/>
      <c r="T23" s="22"/>
      <c r="U23" s="22"/>
      <c r="V23" s="28"/>
      <c r="W23" s="27"/>
      <c r="X23" s="22"/>
      <c r="Y23" s="27"/>
      <c r="Z23" s="27"/>
      <c r="AA23" s="27"/>
      <c r="AB23" s="27"/>
      <c r="AC23" s="27"/>
      <c r="AD23" s="27"/>
      <c r="AE23" s="27"/>
      <c r="AF23" s="27"/>
      <c r="AG23" s="27"/>
      <c r="AH23" s="27"/>
      <c r="AI23" s="27"/>
      <c r="AJ23" s="27"/>
      <c r="AK23" s="27"/>
      <c r="AL23" s="27"/>
      <c r="AM23" s="30" t="str">
        <f t="shared" si="2"/>
        <v/>
      </c>
      <c r="AN23" s="27"/>
      <c r="AO23" s="27"/>
      <c r="AP23" s="27"/>
    </row>
    <row r="24" spans="1:42" ht="15.75" customHeight="1">
      <c r="A24" s="47" t="str">
        <f t="shared" si="3"/>
        <v/>
      </c>
      <c r="B24" s="12"/>
      <c r="C24" s="8"/>
      <c r="D24" s="8"/>
      <c r="E24" s="8"/>
      <c r="F24" s="8"/>
      <c r="G24" s="15">
        <f t="shared" si="4"/>
        <v>0</v>
      </c>
      <c r="H24" s="15"/>
      <c r="I24" s="15" t="str">
        <f t="shared" si="1"/>
        <v/>
      </c>
      <c r="J24" s="21"/>
      <c r="L24" s="22"/>
      <c r="M24" s="22"/>
      <c r="N24" s="22"/>
      <c r="O24" s="22"/>
      <c r="P24" s="22"/>
      <c r="Q24" s="22"/>
      <c r="R24" s="22"/>
      <c r="S24" s="22"/>
      <c r="T24" s="22"/>
      <c r="U24" s="22"/>
      <c r="V24" s="28"/>
      <c r="W24" s="27"/>
      <c r="X24" s="22"/>
      <c r="Y24" s="27"/>
      <c r="Z24" s="27"/>
      <c r="AA24" s="27"/>
      <c r="AB24" s="27"/>
      <c r="AC24" s="27"/>
      <c r="AD24" s="27"/>
      <c r="AE24" s="27"/>
      <c r="AF24" s="27"/>
      <c r="AG24" s="27"/>
      <c r="AH24" s="27"/>
      <c r="AI24" s="27"/>
      <c r="AJ24" s="27"/>
      <c r="AK24" s="27"/>
      <c r="AL24" s="27"/>
      <c r="AM24" s="30" t="str">
        <f t="shared" si="2"/>
        <v/>
      </c>
      <c r="AN24" s="27"/>
      <c r="AO24" s="27"/>
      <c r="AP24" s="27"/>
    </row>
    <row r="25" spans="1:42" ht="15.75" customHeight="1">
      <c r="A25" s="47" t="str">
        <f t="shared" si="3"/>
        <v/>
      </c>
      <c r="B25" s="12"/>
      <c r="C25" s="8"/>
      <c r="D25" s="8"/>
      <c r="E25" s="8"/>
      <c r="F25" s="8"/>
      <c r="G25" s="15">
        <f t="shared" si="4"/>
        <v>0</v>
      </c>
      <c r="H25" s="15"/>
      <c r="I25" s="15" t="str">
        <f t="shared" si="1"/>
        <v/>
      </c>
      <c r="J25" s="21"/>
      <c r="L25" s="22"/>
      <c r="M25" s="22"/>
      <c r="N25" s="22"/>
      <c r="O25" s="22"/>
      <c r="P25" s="22"/>
      <c r="Q25" s="22"/>
      <c r="R25" s="22"/>
      <c r="S25" s="22"/>
      <c r="T25" s="22"/>
      <c r="U25" s="22"/>
      <c r="V25" s="28"/>
      <c r="W25" s="27"/>
      <c r="X25" s="22"/>
      <c r="Y25" s="27"/>
      <c r="Z25" s="27"/>
      <c r="AA25" s="27"/>
      <c r="AB25" s="27"/>
      <c r="AC25" s="27"/>
      <c r="AD25" s="27"/>
      <c r="AE25" s="27"/>
      <c r="AF25" s="27"/>
      <c r="AG25" s="27"/>
      <c r="AH25" s="27"/>
      <c r="AI25" s="27"/>
      <c r="AJ25" s="27"/>
      <c r="AK25" s="27"/>
      <c r="AL25" s="27"/>
      <c r="AM25" s="30" t="str">
        <f t="shared" si="2"/>
        <v/>
      </c>
      <c r="AN25" s="27"/>
      <c r="AO25" s="27"/>
      <c r="AP25" s="27"/>
    </row>
    <row r="26" spans="1:42" ht="15.75" customHeight="1">
      <c r="A26" s="526" t="s">
        <v>740</v>
      </c>
      <c r="B26" s="527"/>
      <c r="C26" s="8"/>
      <c r="D26" s="8"/>
      <c r="E26" s="15">
        <f>SUM(E7:E25)</f>
        <v>0</v>
      </c>
      <c r="F26" s="15">
        <f>SUM(F7:F25)</f>
        <v>0</v>
      </c>
      <c r="G26" s="15">
        <f>SUM(G7:G25)</f>
        <v>0</v>
      </c>
      <c r="H26" s="15">
        <f>SUM(H7:H25)</f>
        <v>0</v>
      </c>
      <c r="I26" s="15" t="str">
        <f t="shared" si="1"/>
        <v/>
      </c>
      <c r="J26" s="21"/>
      <c r="L26" s="22"/>
      <c r="M26" s="22"/>
      <c r="N26" s="22"/>
      <c r="O26" s="22"/>
      <c r="P26" s="22"/>
      <c r="Q26" s="22"/>
      <c r="R26" s="22"/>
      <c r="S26" s="22"/>
      <c r="T26" s="22"/>
      <c r="U26" s="22"/>
      <c r="V26" s="28"/>
      <c r="W26" s="27"/>
      <c r="X26" s="22"/>
      <c r="Y26" s="27"/>
      <c r="Z26" s="27"/>
      <c r="AA26" s="27"/>
      <c r="AB26" s="27"/>
      <c r="AC26" s="27"/>
      <c r="AD26" s="27"/>
      <c r="AE26" s="27"/>
      <c r="AF26" s="27"/>
      <c r="AG26" s="27"/>
      <c r="AH26" s="27"/>
      <c r="AI26" s="27"/>
      <c r="AJ26" s="27"/>
      <c r="AK26" s="27"/>
      <c r="AL26" s="27"/>
      <c r="AM26" s="30" t="str">
        <f t="shared" si="2"/>
        <v/>
      </c>
      <c r="AN26" s="27"/>
      <c r="AO26" s="27"/>
      <c r="AP26" s="27"/>
    </row>
    <row r="27" spans="1:42" ht="15.75" customHeight="1">
      <c r="A27" s="3" t="str">
        <f>基本信息输入表!$K$6&amp;"填表人："&amp;基本信息输入表!$M$35</f>
        <v>被评估单位填表人：徐刚、杨灵芝</v>
      </c>
      <c r="H27" s="3" t="str">
        <f>"评估人员："&amp;基本信息输入表!$Q$35</f>
        <v>评估人员：雍国锋、路育</v>
      </c>
    </row>
    <row r="28" spans="1:42" ht="15.75" customHeight="1">
      <c r="A28" s="3" t="str">
        <f>"填表日期："&amp;YEAR(基本信息输入表!$O$35)&amp;"年"&amp;MONTH(基本信息输入表!$O$35)&amp;"月"&amp;DAY(基本信息输入表!$O$35)&amp;"日"</f>
        <v>填表日期：2023年2月1日</v>
      </c>
    </row>
    <row r="29" spans="1:42" ht="15.75" customHeight="1">
      <c r="K29" s="23" t="s">
        <v>461</v>
      </c>
    </row>
  </sheetData>
  <mergeCells count="28">
    <mergeCell ref="P5:P6"/>
    <mergeCell ref="Q5:Q6"/>
    <mergeCell ref="R5:R6"/>
    <mergeCell ref="S5:S6"/>
    <mergeCell ref="Z5:Z6"/>
    <mergeCell ref="A26:B26"/>
    <mergeCell ref="L5:L6"/>
    <mergeCell ref="M5:M6"/>
    <mergeCell ref="N5:N6"/>
    <mergeCell ref="O5:O6"/>
    <mergeCell ref="AM4:AP4"/>
    <mergeCell ref="T5:W5"/>
    <mergeCell ref="X5:Y5"/>
    <mergeCell ref="AC5:AD5"/>
    <mergeCell ref="AE5:AJ5"/>
    <mergeCell ref="AA5:AA6"/>
    <mergeCell ref="AB5:AB6"/>
    <mergeCell ref="AK5:AK6"/>
    <mergeCell ref="AL5:AL6"/>
    <mergeCell ref="AM5:AM6"/>
    <mergeCell ref="AN5:AN6"/>
    <mergeCell ref="AO5:AO6"/>
    <mergeCell ref="AP5:AP6"/>
    <mergeCell ref="A2:J2"/>
    <mergeCell ref="A3:J3"/>
    <mergeCell ref="L4:S4"/>
    <mergeCell ref="T4:AA4"/>
    <mergeCell ref="AB4:AL4"/>
  </mergeCells>
  <phoneticPr fontId="13" type="noConversion"/>
  <dataValidations count="1">
    <dataValidation type="list" allowBlank="1" showInputMessage="1" showErrorMessage="1" sqref="T7:U26" xr:uid="{00000000-0002-0000-2100-000001000000}">
      <formula1>$A$108:$A$109</formula1>
    </dataValidation>
  </dataValidations>
  <hyperlinks>
    <hyperlink ref="A1" location="索引目录!A1" display="返回索引目录" xr:uid="{00000000-0004-0000-21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100-000000000000}">
          <x14:formula1>
            <xm:f>基本信息输入表!$A$121:$A$123</xm:f>
          </x14:formula1>
          <xm:sqref>X7:X26</xm:sqref>
        </x14:dataValidation>
        <x14:dataValidation type="list" allowBlank="1" showInputMessage="1" showErrorMessage="1" xr:uid="{00000000-0002-0000-2100-000002000000}">
          <x14:formula1>
            <xm:f>基本信息输入表!$A$109:$A$110</xm:f>
          </x14:formula1>
          <xm:sqref>L7:Q26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AQ29"/>
  <sheetViews>
    <sheetView showGridLines="0" workbookViewId="0">
      <selection activeCell="I10" sqref="I10"/>
    </sheetView>
  </sheetViews>
  <sheetFormatPr defaultColWidth="9" defaultRowHeight="15.75" customHeight="1" outlineLevelCol="2"/>
  <cols>
    <col min="1" max="1" width="5.5" style="3" customWidth="1"/>
    <col min="2" max="2" width="18.25" style="3" customWidth="1"/>
    <col min="3" max="3" width="8.25" style="3" customWidth="1"/>
    <col min="4" max="5" width="12.58203125" style="3" customWidth="1"/>
    <col min="6" max="7" width="12.58203125" style="3" hidden="1" customWidth="1" outlineLevel="1"/>
    <col min="8" max="8" width="12.58203125" style="3" customWidth="1" collapsed="1"/>
    <col min="9" max="9" width="12.58203125" style="3" customWidth="1"/>
    <col min="10" max="10" width="9.75" style="3" customWidth="1"/>
    <col min="11" max="11" width="13.25" style="3" customWidth="1"/>
    <col min="12" max="12" width="9" style="3"/>
    <col min="13" max="18" width="5.58203125" style="4" customWidth="1" outlineLevel="1"/>
    <col min="19" max="19" width="14.75" style="4" customWidth="1" outlineLevel="1"/>
    <col min="20" max="20" width="13.58203125" style="4" customWidth="1"/>
    <col min="21" max="22" width="5.58203125" style="4" customWidth="1" outlineLevel="1"/>
    <col min="23" max="23" width="7.25" style="4" customWidth="1" outlineLevel="1"/>
    <col min="24" max="24" width="5.58203125" style="4" customWidth="1" outlineLevel="1"/>
    <col min="25" max="26" width="8.58203125" style="4" customWidth="1" outlineLevel="1"/>
    <col min="27" max="27" width="14.58203125" style="4" customWidth="1" outlineLevel="1"/>
    <col min="28" max="28" width="13.58203125" style="4" customWidth="1"/>
    <col min="29" max="30" width="8.58203125" style="4" hidden="1" customWidth="1" outlineLevel="2"/>
    <col min="31" max="31" width="11.25" style="4" hidden="1" customWidth="1" outlineLevel="2"/>
    <col min="32" max="32" width="14.5" style="4" hidden="1" customWidth="1" outlineLevel="2"/>
    <col min="33" max="37" width="8.58203125" style="4" hidden="1" customWidth="1" outlineLevel="2"/>
    <col min="38" max="38" width="8.58203125" style="4" customWidth="1" outlineLevel="1" collapsed="1"/>
    <col min="39" max="39" width="13.75" style="4" customWidth="1"/>
    <col min="40" max="42" width="13.58203125" style="4" customWidth="1" outlineLevel="1"/>
    <col min="43" max="43" width="13.58203125" style="4" customWidth="1"/>
    <col min="44" max="16384" width="9" style="3"/>
  </cols>
  <sheetData>
    <row r="1" spans="1:43" ht="15.75" customHeight="1">
      <c r="A1" s="5" t="s">
        <v>430</v>
      </c>
    </row>
    <row r="2" spans="1:43" s="1" customFormat="1" ht="30" customHeight="1">
      <c r="A2" s="519" t="s">
        <v>861</v>
      </c>
      <c r="B2" s="519"/>
      <c r="C2" s="519"/>
      <c r="D2" s="519"/>
      <c r="E2" s="519"/>
      <c r="F2" s="519"/>
      <c r="G2" s="519"/>
      <c r="H2" s="519"/>
      <c r="I2" s="519"/>
      <c r="J2" s="519"/>
      <c r="K2" s="519"/>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row>
    <row r="3" spans="1:43" ht="15.75" customHeight="1">
      <c r="A3" s="520" t="str">
        <f>"评估基准日："&amp;TEXT(基本信息输入表!M7,"yyyy年mm月dd日")</f>
        <v>评估基准日：2022年12月31日</v>
      </c>
      <c r="B3" s="520"/>
      <c r="C3" s="520"/>
      <c r="D3" s="520"/>
      <c r="E3" s="520"/>
      <c r="F3" s="520"/>
      <c r="G3" s="520"/>
      <c r="H3" s="520"/>
      <c r="I3" s="520"/>
      <c r="J3" s="520"/>
      <c r="K3" s="520"/>
    </row>
    <row r="4" spans="1:43" ht="14.15" customHeight="1">
      <c r="A4" s="2"/>
      <c r="B4" s="2"/>
      <c r="C4" s="2"/>
      <c r="D4" s="2"/>
      <c r="E4" s="2"/>
      <c r="F4" s="2"/>
      <c r="G4" s="2"/>
      <c r="H4" s="2"/>
      <c r="I4" s="2"/>
      <c r="J4" s="2"/>
      <c r="K4" s="18" t="s">
        <v>862</v>
      </c>
      <c r="M4" s="531" t="s">
        <v>595</v>
      </c>
      <c r="N4" s="531"/>
      <c r="O4" s="531"/>
      <c r="P4" s="531"/>
      <c r="Q4" s="531"/>
      <c r="R4" s="531"/>
      <c r="S4" s="531"/>
      <c r="T4" s="531"/>
      <c r="U4" s="532" t="s">
        <v>596</v>
      </c>
      <c r="V4" s="533"/>
      <c r="W4" s="533"/>
      <c r="X4" s="533"/>
      <c r="Y4" s="533"/>
      <c r="Z4" s="533"/>
      <c r="AA4" s="533"/>
      <c r="AB4" s="534"/>
      <c r="AC4" s="535" t="s">
        <v>597</v>
      </c>
      <c r="AD4" s="536"/>
      <c r="AE4" s="536"/>
      <c r="AF4" s="536"/>
      <c r="AG4" s="536"/>
      <c r="AH4" s="536"/>
      <c r="AI4" s="536"/>
      <c r="AJ4" s="536"/>
      <c r="AK4" s="536"/>
      <c r="AL4" s="536"/>
      <c r="AM4" s="537"/>
      <c r="AN4" s="538" t="s">
        <v>598</v>
      </c>
      <c r="AO4" s="538"/>
      <c r="AP4" s="538"/>
      <c r="AQ4" s="538"/>
    </row>
    <row r="5" spans="1:43" ht="15.75" customHeight="1">
      <c r="A5" s="3" t="str">
        <f>基本信息输入表!K6&amp;"："&amp;基本信息输入表!M6</f>
        <v>被评估单位：贵州华能焦化制气股份有限公司</v>
      </c>
      <c r="K5" s="18" t="s">
        <v>464</v>
      </c>
      <c r="M5" s="531" t="s">
        <v>599</v>
      </c>
      <c r="N5" s="531" t="s">
        <v>651</v>
      </c>
      <c r="O5" s="531" t="s">
        <v>694</v>
      </c>
      <c r="P5" s="531" t="s">
        <v>652</v>
      </c>
      <c r="Q5" s="553" t="s">
        <v>710</v>
      </c>
      <c r="R5" s="542" t="s">
        <v>601</v>
      </c>
      <c r="S5" s="531" t="s">
        <v>602</v>
      </c>
      <c r="T5" s="531"/>
      <c r="U5" s="532" t="s">
        <v>603</v>
      </c>
      <c r="V5" s="533"/>
      <c r="W5" s="533"/>
      <c r="X5" s="534"/>
      <c r="Y5" s="538" t="s">
        <v>604</v>
      </c>
      <c r="Z5" s="538"/>
      <c r="AA5" s="538" t="s">
        <v>605</v>
      </c>
      <c r="AB5" s="543"/>
      <c r="AC5" s="531" t="s">
        <v>606</v>
      </c>
      <c r="AD5" s="531" t="s">
        <v>654</v>
      </c>
      <c r="AE5" s="531"/>
      <c r="AF5" s="555" t="s">
        <v>655</v>
      </c>
      <c r="AG5" s="556"/>
      <c r="AH5" s="556"/>
      <c r="AI5" s="556"/>
      <c r="AJ5" s="556"/>
      <c r="AK5" s="557"/>
      <c r="AL5" s="531" t="s">
        <v>438</v>
      </c>
      <c r="AM5" s="558"/>
      <c r="AN5" s="543" t="s">
        <v>607</v>
      </c>
      <c r="AO5" s="543" t="s">
        <v>608</v>
      </c>
      <c r="AP5" s="538" t="s">
        <v>609</v>
      </c>
      <c r="AQ5" s="543"/>
    </row>
    <row r="6" spans="1:43" s="2" customFormat="1" ht="15.75" customHeight="1">
      <c r="A6" s="8" t="s">
        <v>465</v>
      </c>
      <c r="B6" s="8" t="s">
        <v>859</v>
      </c>
      <c r="C6" s="8" t="s">
        <v>730</v>
      </c>
      <c r="D6" s="8" t="s">
        <v>860</v>
      </c>
      <c r="E6" s="147" t="s">
        <v>679</v>
      </c>
      <c r="F6" s="9" t="s">
        <v>435</v>
      </c>
      <c r="G6" s="9" t="s">
        <v>436</v>
      </c>
      <c r="H6" s="51" t="s">
        <v>437</v>
      </c>
      <c r="I6" s="8" t="s">
        <v>438</v>
      </c>
      <c r="J6" s="8" t="s">
        <v>440</v>
      </c>
      <c r="K6" s="8" t="s">
        <v>585</v>
      </c>
      <c r="M6" s="531"/>
      <c r="N6" s="531"/>
      <c r="O6" s="531"/>
      <c r="P6" s="531"/>
      <c r="Q6" s="531"/>
      <c r="R6" s="531"/>
      <c r="S6" s="531"/>
      <c r="T6" s="531"/>
      <c r="U6" s="26" t="s">
        <v>614</v>
      </c>
      <c r="V6" s="26" t="s">
        <v>615</v>
      </c>
      <c r="W6" s="26" t="s">
        <v>617</v>
      </c>
      <c r="X6" s="24" t="s">
        <v>618</v>
      </c>
      <c r="Y6" s="26" t="s">
        <v>619</v>
      </c>
      <c r="Z6" s="26" t="s">
        <v>620</v>
      </c>
      <c r="AA6" s="538"/>
      <c r="AB6" s="544"/>
      <c r="AC6" s="531"/>
      <c r="AD6" s="19" t="s">
        <v>666</v>
      </c>
      <c r="AE6" s="19" t="s">
        <v>667</v>
      </c>
      <c r="AF6" s="49"/>
      <c r="AG6" s="49"/>
      <c r="AH6" s="49"/>
      <c r="AI6" s="19"/>
      <c r="AJ6" s="19"/>
      <c r="AK6" s="19"/>
      <c r="AL6" s="531"/>
      <c r="AM6" s="559"/>
      <c r="AN6" s="544"/>
      <c r="AO6" s="544"/>
      <c r="AP6" s="538"/>
      <c r="AQ6" s="544"/>
    </row>
    <row r="7" spans="1:43" ht="15.75" customHeight="1">
      <c r="A7" s="47" t="str">
        <f>IF(B7="","",ROW()-6)</f>
        <v/>
      </c>
      <c r="B7" s="12"/>
      <c r="C7" s="12"/>
      <c r="D7" s="12"/>
      <c r="E7" s="12"/>
      <c r="F7" s="12"/>
      <c r="G7" s="12"/>
      <c r="H7" s="15">
        <f t="shared" ref="H7:H9" si="0">F7+G7</f>
        <v>0</v>
      </c>
      <c r="I7" s="15"/>
      <c r="J7" s="15" t="str">
        <f>IF(H7=0,"",(I7-H7)/H7*100)</f>
        <v/>
      </c>
      <c r="K7" s="21"/>
      <c r="M7" s="22"/>
      <c r="N7" s="22"/>
      <c r="O7" s="22"/>
      <c r="P7" s="22"/>
      <c r="Q7" s="22"/>
      <c r="R7" s="22"/>
      <c r="S7" s="22"/>
      <c r="T7" s="22"/>
      <c r="U7" s="22"/>
      <c r="V7" s="22"/>
      <c r="W7" s="27"/>
      <c r="X7" s="27"/>
      <c r="Y7" s="22"/>
      <c r="Z7" s="27"/>
      <c r="AA7" s="27"/>
      <c r="AB7" s="27"/>
      <c r="AC7" s="27"/>
      <c r="AD7" s="27" t="s">
        <v>203</v>
      </c>
      <c r="AE7" s="27"/>
      <c r="AF7" s="27"/>
      <c r="AG7" s="27"/>
      <c r="AH7" s="27"/>
      <c r="AI7" s="27"/>
      <c r="AJ7" s="27"/>
      <c r="AK7" s="27"/>
      <c r="AL7" s="27"/>
      <c r="AM7" s="27"/>
      <c r="AN7" s="30" t="str">
        <f t="shared" ref="AN7:AN26" si="1">IFERROR((AL7-H7)/(H7)*100,"")</f>
        <v/>
      </c>
      <c r="AO7" s="27"/>
      <c r="AP7" s="27"/>
      <c r="AQ7" s="27"/>
    </row>
    <row r="8" spans="1:43" ht="15.75" customHeight="1">
      <c r="A8" s="47" t="str">
        <f t="shared" ref="A8:A25" si="2">IF(B8="","",ROW()-6)</f>
        <v/>
      </c>
      <c r="B8" s="12"/>
      <c r="C8" s="8"/>
      <c r="D8" s="8"/>
      <c r="E8" s="8"/>
      <c r="F8" s="8" t="s">
        <v>671</v>
      </c>
      <c r="G8" s="8"/>
      <c r="H8" s="15"/>
      <c r="I8" s="15"/>
      <c r="J8" s="15" t="str">
        <f t="shared" ref="J8:J26" si="3">IF(H8=0,"",(I8-H8)/H8*100)</f>
        <v/>
      </c>
      <c r="K8" s="21"/>
      <c r="M8" s="22"/>
      <c r="N8" s="22"/>
      <c r="O8" s="22"/>
      <c r="P8" s="22"/>
      <c r="Q8" s="22"/>
      <c r="R8" s="22"/>
      <c r="S8" s="22"/>
      <c r="T8" s="22"/>
      <c r="U8" s="22"/>
      <c r="V8" s="22"/>
      <c r="W8" s="28"/>
      <c r="X8" s="27"/>
      <c r="Y8" s="22"/>
      <c r="Z8" s="27"/>
      <c r="AA8" s="27"/>
      <c r="AB8" s="27"/>
      <c r="AC8" s="27"/>
      <c r="AD8" s="27"/>
      <c r="AE8" s="27"/>
      <c r="AF8" s="27"/>
      <c r="AG8" s="27"/>
      <c r="AH8" s="27"/>
      <c r="AI8" s="27"/>
      <c r="AJ8" s="27"/>
      <c r="AK8" s="27"/>
      <c r="AL8" s="27"/>
      <c r="AM8" s="27"/>
      <c r="AN8" s="30" t="str">
        <f t="shared" si="1"/>
        <v/>
      </c>
      <c r="AO8" s="27"/>
      <c r="AP8" s="27"/>
      <c r="AQ8" s="27"/>
    </row>
    <row r="9" spans="1:43" ht="15.75" customHeight="1">
      <c r="A9" s="47" t="str">
        <f t="shared" si="2"/>
        <v/>
      </c>
      <c r="B9" s="12"/>
      <c r="C9" s="12"/>
      <c r="D9" s="12"/>
      <c r="E9" s="12"/>
      <c r="F9" s="12"/>
      <c r="G9" s="12"/>
      <c r="H9" s="15">
        <f t="shared" si="0"/>
        <v>0</v>
      </c>
      <c r="I9" s="15"/>
      <c r="J9" s="15" t="str">
        <f t="shared" si="3"/>
        <v/>
      </c>
      <c r="K9" s="21"/>
      <c r="M9" s="22"/>
      <c r="N9" s="22"/>
      <c r="O9" s="22"/>
      <c r="P9" s="22"/>
      <c r="Q9" s="22"/>
      <c r="R9" s="22"/>
      <c r="S9" s="22"/>
      <c r="T9" s="22"/>
      <c r="U9" s="22"/>
      <c r="V9" s="22"/>
      <c r="W9" s="28"/>
      <c r="X9" s="27"/>
      <c r="Y9" s="22"/>
      <c r="Z9" s="27"/>
      <c r="AA9" s="27"/>
      <c r="AB9" s="27"/>
      <c r="AC9" s="27"/>
      <c r="AD9" s="27"/>
      <c r="AE9" s="27"/>
      <c r="AF9" s="27"/>
      <c r="AG9" s="27"/>
      <c r="AH9" s="27"/>
      <c r="AI9" s="27"/>
      <c r="AJ9" s="27"/>
      <c r="AK9" s="27"/>
      <c r="AL9" s="27"/>
      <c r="AM9" s="27"/>
      <c r="AN9" s="30" t="str">
        <f t="shared" si="1"/>
        <v/>
      </c>
      <c r="AO9" s="27"/>
      <c r="AP9" s="27"/>
      <c r="AQ9" s="27"/>
    </row>
    <row r="10" spans="1:43" ht="15.75" customHeight="1">
      <c r="A10" s="47" t="str">
        <f t="shared" si="2"/>
        <v/>
      </c>
      <c r="B10" s="12"/>
      <c r="C10" s="12"/>
      <c r="D10" s="12"/>
      <c r="E10" s="12"/>
      <c r="F10" s="12"/>
      <c r="G10" s="12"/>
      <c r="H10" s="15">
        <f t="shared" ref="H10:H25" si="4">F10+G10</f>
        <v>0</v>
      </c>
      <c r="I10" s="15"/>
      <c r="J10" s="15" t="str">
        <f t="shared" si="3"/>
        <v/>
      </c>
      <c r="K10" s="21"/>
      <c r="M10" s="22"/>
      <c r="N10" s="22"/>
      <c r="O10" s="22"/>
      <c r="P10" s="22"/>
      <c r="Q10" s="22"/>
      <c r="R10" s="22"/>
      <c r="S10" s="22"/>
      <c r="T10" s="22"/>
      <c r="U10" s="22"/>
      <c r="V10" s="22"/>
      <c r="W10" s="28"/>
      <c r="X10" s="27"/>
      <c r="Y10" s="22"/>
      <c r="Z10" s="27"/>
      <c r="AA10" s="27"/>
      <c r="AB10" s="27"/>
      <c r="AC10" s="27"/>
      <c r="AD10" s="27"/>
      <c r="AE10" s="27"/>
      <c r="AF10" s="27"/>
      <c r="AG10" s="27"/>
      <c r="AH10" s="27"/>
      <c r="AI10" s="27"/>
      <c r="AJ10" s="27"/>
      <c r="AK10" s="27"/>
      <c r="AL10" s="27"/>
      <c r="AM10" s="27"/>
      <c r="AN10" s="30" t="str">
        <f t="shared" si="1"/>
        <v/>
      </c>
      <c r="AO10" s="27"/>
      <c r="AP10" s="27"/>
      <c r="AQ10" s="27"/>
    </row>
    <row r="11" spans="1:43" ht="15.75" customHeight="1">
      <c r="A11" s="47" t="str">
        <f t="shared" si="2"/>
        <v/>
      </c>
      <c r="B11" s="12"/>
      <c r="C11" s="12"/>
      <c r="D11" s="12"/>
      <c r="E11" s="12"/>
      <c r="F11" s="12"/>
      <c r="G11" s="12"/>
      <c r="H11" s="15">
        <f t="shared" si="4"/>
        <v>0</v>
      </c>
      <c r="I11" s="15"/>
      <c r="J11" s="15" t="str">
        <f t="shared" si="3"/>
        <v/>
      </c>
      <c r="K11" s="21"/>
      <c r="M11" s="22"/>
      <c r="N11" s="22"/>
      <c r="O11" s="22"/>
      <c r="P11" s="22"/>
      <c r="Q11" s="22"/>
      <c r="R11" s="22"/>
      <c r="S11" s="22"/>
      <c r="T11" s="22"/>
      <c r="U11" s="22"/>
      <c r="V11" s="22"/>
      <c r="W11" s="28"/>
      <c r="X11" s="27"/>
      <c r="Y11" s="22"/>
      <c r="Z11" s="27"/>
      <c r="AA11" s="27"/>
      <c r="AB11" s="27"/>
      <c r="AC11" s="27"/>
      <c r="AD11" s="27"/>
      <c r="AE11" s="27"/>
      <c r="AF11" s="27"/>
      <c r="AG11" s="27"/>
      <c r="AH11" s="27"/>
      <c r="AI11" s="27"/>
      <c r="AJ11" s="27"/>
      <c r="AK11" s="27"/>
      <c r="AL11" s="27"/>
      <c r="AM11" s="27"/>
      <c r="AN11" s="30" t="str">
        <f t="shared" si="1"/>
        <v/>
      </c>
      <c r="AO11" s="27"/>
      <c r="AP11" s="27"/>
      <c r="AQ11" s="27"/>
    </row>
    <row r="12" spans="1:43" ht="15.75" customHeight="1">
      <c r="A12" s="47" t="str">
        <f t="shared" si="2"/>
        <v/>
      </c>
      <c r="B12" s="12"/>
      <c r="C12" s="12"/>
      <c r="D12" s="12"/>
      <c r="E12" s="12"/>
      <c r="F12" s="12"/>
      <c r="G12" s="12"/>
      <c r="H12" s="15">
        <f t="shared" si="4"/>
        <v>0</v>
      </c>
      <c r="I12" s="15"/>
      <c r="J12" s="15" t="str">
        <f t="shared" si="3"/>
        <v/>
      </c>
      <c r="K12" s="21"/>
      <c r="M12" s="22"/>
      <c r="N12" s="22"/>
      <c r="O12" s="22"/>
      <c r="P12" s="22"/>
      <c r="Q12" s="22"/>
      <c r="R12" s="22"/>
      <c r="S12" s="22"/>
      <c r="T12" s="22"/>
      <c r="U12" s="22"/>
      <c r="V12" s="22"/>
      <c r="W12" s="28"/>
      <c r="X12" s="27"/>
      <c r="Y12" s="22"/>
      <c r="Z12" s="27"/>
      <c r="AA12" s="27"/>
      <c r="AB12" s="27"/>
      <c r="AC12" s="27"/>
      <c r="AD12" s="27"/>
      <c r="AE12" s="27"/>
      <c r="AF12" s="27"/>
      <c r="AG12" s="27"/>
      <c r="AH12" s="27"/>
      <c r="AI12" s="27"/>
      <c r="AJ12" s="27"/>
      <c r="AK12" s="27"/>
      <c r="AL12" s="27"/>
      <c r="AM12" s="27"/>
      <c r="AN12" s="30" t="str">
        <f t="shared" si="1"/>
        <v/>
      </c>
      <c r="AO12" s="27"/>
      <c r="AP12" s="27"/>
      <c r="AQ12" s="27"/>
    </row>
    <row r="13" spans="1:43" ht="15.75" customHeight="1">
      <c r="A13" s="47" t="str">
        <f t="shared" si="2"/>
        <v/>
      </c>
      <c r="B13" s="12"/>
      <c r="C13" s="12"/>
      <c r="D13" s="12"/>
      <c r="E13" s="12"/>
      <c r="F13" s="12"/>
      <c r="G13" s="12"/>
      <c r="H13" s="15">
        <f t="shared" si="4"/>
        <v>0</v>
      </c>
      <c r="I13" s="15"/>
      <c r="J13" s="15" t="str">
        <f t="shared" si="3"/>
        <v/>
      </c>
      <c r="K13" s="21"/>
      <c r="M13" s="22"/>
      <c r="N13" s="22"/>
      <c r="O13" s="22"/>
      <c r="P13" s="22"/>
      <c r="Q13" s="22"/>
      <c r="R13" s="22"/>
      <c r="S13" s="22"/>
      <c r="T13" s="22"/>
      <c r="U13" s="22"/>
      <c r="V13" s="22"/>
      <c r="W13" s="28"/>
      <c r="X13" s="27"/>
      <c r="Y13" s="22"/>
      <c r="Z13" s="27"/>
      <c r="AA13" s="27"/>
      <c r="AB13" s="27"/>
      <c r="AC13" s="27"/>
      <c r="AD13" s="27"/>
      <c r="AE13" s="27"/>
      <c r="AF13" s="27"/>
      <c r="AG13" s="27"/>
      <c r="AH13" s="27"/>
      <c r="AI13" s="27"/>
      <c r="AJ13" s="27"/>
      <c r="AK13" s="27"/>
      <c r="AL13" s="27"/>
      <c r="AM13" s="27"/>
      <c r="AN13" s="30" t="str">
        <f t="shared" si="1"/>
        <v/>
      </c>
      <c r="AO13" s="27"/>
      <c r="AP13" s="27"/>
      <c r="AQ13" s="27"/>
    </row>
    <row r="14" spans="1:43" ht="15.75" customHeight="1">
      <c r="A14" s="47" t="str">
        <f t="shared" si="2"/>
        <v/>
      </c>
      <c r="B14" s="12"/>
      <c r="C14" s="12"/>
      <c r="D14" s="12"/>
      <c r="E14" s="12"/>
      <c r="F14" s="12"/>
      <c r="G14" s="12"/>
      <c r="H14" s="15">
        <f t="shared" si="4"/>
        <v>0</v>
      </c>
      <c r="I14" s="15"/>
      <c r="J14" s="15" t="str">
        <f t="shared" si="3"/>
        <v/>
      </c>
      <c r="K14" s="21"/>
      <c r="M14" s="22"/>
      <c r="N14" s="22"/>
      <c r="O14" s="22"/>
      <c r="P14" s="22"/>
      <c r="Q14" s="22"/>
      <c r="R14" s="22"/>
      <c r="S14" s="22"/>
      <c r="T14" s="22"/>
      <c r="U14" s="22"/>
      <c r="V14" s="22"/>
      <c r="W14" s="28"/>
      <c r="X14" s="27"/>
      <c r="Y14" s="22"/>
      <c r="Z14" s="27"/>
      <c r="AA14" s="27"/>
      <c r="AB14" s="27"/>
      <c r="AC14" s="27"/>
      <c r="AD14" s="27"/>
      <c r="AE14" s="27"/>
      <c r="AF14" s="27"/>
      <c r="AG14" s="27"/>
      <c r="AH14" s="27"/>
      <c r="AI14" s="27"/>
      <c r="AJ14" s="27"/>
      <c r="AK14" s="27"/>
      <c r="AL14" s="27"/>
      <c r="AM14" s="27"/>
      <c r="AN14" s="30" t="str">
        <f t="shared" si="1"/>
        <v/>
      </c>
      <c r="AO14" s="27"/>
      <c r="AP14" s="27"/>
      <c r="AQ14" s="27"/>
    </row>
    <row r="15" spans="1:43" ht="15.75" customHeight="1">
      <c r="A15" s="47" t="str">
        <f t="shared" si="2"/>
        <v/>
      </c>
      <c r="B15" s="12"/>
      <c r="C15" s="12"/>
      <c r="D15" s="12"/>
      <c r="E15" s="12"/>
      <c r="F15" s="12"/>
      <c r="G15" s="12"/>
      <c r="H15" s="15">
        <f t="shared" si="4"/>
        <v>0</v>
      </c>
      <c r="I15" s="15"/>
      <c r="J15" s="15" t="str">
        <f t="shared" si="3"/>
        <v/>
      </c>
      <c r="K15" s="21"/>
      <c r="M15" s="22"/>
      <c r="N15" s="22"/>
      <c r="O15" s="22"/>
      <c r="P15" s="22"/>
      <c r="Q15" s="22"/>
      <c r="R15" s="22"/>
      <c r="S15" s="22"/>
      <c r="T15" s="22"/>
      <c r="U15" s="22"/>
      <c r="V15" s="22"/>
      <c r="W15" s="28"/>
      <c r="X15" s="27"/>
      <c r="Y15" s="22"/>
      <c r="Z15" s="27"/>
      <c r="AA15" s="27"/>
      <c r="AB15" s="27"/>
      <c r="AC15" s="27"/>
      <c r="AD15" s="27"/>
      <c r="AE15" s="27"/>
      <c r="AF15" s="27"/>
      <c r="AG15" s="27"/>
      <c r="AH15" s="27"/>
      <c r="AI15" s="27"/>
      <c r="AJ15" s="27"/>
      <c r="AK15" s="27"/>
      <c r="AL15" s="27"/>
      <c r="AM15" s="27"/>
      <c r="AN15" s="30" t="str">
        <f t="shared" si="1"/>
        <v/>
      </c>
      <c r="AO15" s="27"/>
      <c r="AP15" s="27"/>
      <c r="AQ15" s="27"/>
    </row>
    <row r="16" spans="1:43" ht="15.75" customHeight="1">
      <c r="A16" s="47" t="str">
        <f t="shared" si="2"/>
        <v/>
      </c>
      <c r="B16" s="12"/>
      <c r="C16" s="12"/>
      <c r="D16" s="12"/>
      <c r="E16" s="12"/>
      <c r="F16" s="12"/>
      <c r="G16" s="12"/>
      <c r="H16" s="15">
        <f t="shared" si="4"/>
        <v>0</v>
      </c>
      <c r="I16" s="15"/>
      <c r="J16" s="15" t="str">
        <f t="shared" si="3"/>
        <v/>
      </c>
      <c r="K16" s="21"/>
      <c r="M16" s="22"/>
      <c r="N16" s="22"/>
      <c r="O16" s="22"/>
      <c r="P16" s="22"/>
      <c r="Q16" s="22"/>
      <c r="R16" s="22"/>
      <c r="S16" s="22"/>
      <c r="T16" s="22"/>
      <c r="U16" s="22"/>
      <c r="V16" s="22"/>
      <c r="W16" s="28"/>
      <c r="X16" s="27"/>
      <c r="Y16" s="22"/>
      <c r="Z16" s="27"/>
      <c r="AA16" s="27"/>
      <c r="AB16" s="27"/>
      <c r="AC16" s="27"/>
      <c r="AD16" s="27"/>
      <c r="AE16" s="27"/>
      <c r="AF16" s="27"/>
      <c r="AG16" s="27"/>
      <c r="AH16" s="27"/>
      <c r="AI16" s="27"/>
      <c r="AJ16" s="27"/>
      <c r="AK16" s="27"/>
      <c r="AL16" s="27"/>
      <c r="AM16" s="27"/>
      <c r="AN16" s="30" t="str">
        <f t="shared" si="1"/>
        <v/>
      </c>
      <c r="AO16" s="27"/>
      <c r="AP16" s="27"/>
      <c r="AQ16" s="27"/>
    </row>
    <row r="17" spans="1:43" ht="15.75" customHeight="1">
      <c r="A17" s="47"/>
      <c r="B17" s="12"/>
      <c r="C17" s="12"/>
      <c r="D17" s="12"/>
      <c r="E17" s="12"/>
      <c r="F17" s="12"/>
      <c r="G17" s="12"/>
      <c r="H17" s="15">
        <f t="shared" ref="H17:H19" si="5">F17+G17</f>
        <v>0</v>
      </c>
      <c r="I17" s="15"/>
      <c r="J17" s="15" t="str">
        <f t="shared" ref="J17:J19" si="6">IF(H17=0,"",(I17-H17)/H17*100)</f>
        <v/>
      </c>
      <c r="K17" s="21"/>
      <c r="M17" s="22"/>
      <c r="N17" s="22"/>
      <c r="O17" s="22"/>
      <c r="P17" s="22"/>
      <c r="Q17" s="22"/>
      <c r="R17" s="22"/>
      <c r="S17" s="22"/>
      <c r="T17" s="22"/>
      <c r="U17" s="22"/>
      <c r="V17" s="22"/>
      <c r="W17" s="28"/>
      <c r="X17" s="27"/>
      <c r="Y17" s="22"/>
      <c r="Z17" s="27"/>
      <c r="AA17" s="27"/>
      <c r="AB17" s="27"/>
      <c r="AC17" s="27"/>
      <c r="AD17" s="27"/>
      <c r="AE17" s="27"/>
      <c r="AF17" s="27"/>
      <c r="AG17" s="27"/>
      <c r="AH17" s="27"/>
      <c r="AI17" s="27"/>
      <c r="AJ17" s="27"/>
      <c r="AK17" s="27"/>
      <c r="AL17" s="27"/>
      <c r="AM17" s="27"/>
      <c r="AN17" s="30"/>
      <c r="AO17" s="27"/>
      <c r="AP17" s="27"/>
      <c r="AQ17" s="27"/>
    </row>
    <row r="18" spans="1:43" ht="15.75" customHeight="1">
      <c r="A18" s="47"/>
      <c r="B18" s="12"/>
      <c r="C18" s="12"/>
      <c r="D18" s="12"/>
      <c r="E18" s="12"/>
      <c r="F18" s="12"/>
      <c r="G18" s="12"/>
      <c r="H18" s="15">
        <f t="shared" si="5"/>
        <v>0</v>
      </c>
      <c r="I18" s="15"/>
      <c r="J18" s="15" t="str">
        <f t="shared" si="6"/>
        <v/>
      </c>
      <c r="K18" s="21"/>
      <c r="M18" s="22"/>
      <c r="N18" s="22"/>
      <c r="O18" s="22"/>
      <c r="P18" s="22"/>
      <c r="Q18" s="22"/>
      <c r="R18" s="22"/>
      <c r="S18" s="22"/>
      <c r="T18" s="22"/>
      <c r="U18" s="22"/>
      <c r="V18" s="22"/>
      <c r="W18" s="28"/>
      <c r="X18" s="27"/>
      <c r="Y18" s="22"/>
      <c r="Z18" s="27"/>
      <c r="AA18" s="27"/>
      <c r="AB18" s="27"/>
      <c r="AC18" s="27"/>
      <c r="AD18" s="27"/>
      <c r="AE18" s="27"/>
      <c r="AF18" s="27"/>
      <c r="AG18" s="27"/>
      <c r="AH18" s="27"/>
      <c r="AI18" s="27"/>
      <c r="AJ18" s="27"/>
      <c r="AK18" s="27"/>
      <c r="AL18" s="27"/>
      <c r="AM18" s="27"/>
      <c r="AN18" s="30"/>
      <c r="AO18" s="27"/>
      <c r="AP18" s="27"/>
      <c r="AQ18" s="27"/>
    </row>
    <row r="19" spans="1:43" ht="15.75" customHeight="1">
      <c r="A19" s="47"/>
      <c r="B19" s="12"/>
      <c r="C19" s="12"/>
      <c r="D19" s="12"/>
      <c r="E19" s="12"/>
      <c r="F19" s="12"/>
      <c r="G19" s="12"/>
      <c r="H19" s="15">
        <f t="shared" si="5"/>
        <v>0</v>
      </c>
      <c r="I19" s="15"/>
      <c r="J19" s="15" t="str">
        <f t="shared" si="6"/>
        <v/>
      </c>
      <c r="K19" s="21"/>
      <c r="M19" s="22"/>
      <c r="N19" s="22"/>
      <c r="O19" s="22"/>
      <c r="P19" s="22"/>
      <c r="Q19" s="22"/>
      <c r="R19" s="22"/>
      <c r="S19" s="22"/>
      <c r="T19" s="22"/>
      <c r="U19" s="22"/>
      <c r="V19" s="22"/>
      <c r="W19" s="28"/>
      <c r="X19" s="27"/>
      <c r="Y19" s="22"/>
      <c r="Z19" s="27"/>
      <c r="AA19" s="27"/>
      <c r="AB19" s="27"/>
      <c r="AC19" s="27"/>
      <c r="AD19" s="27"/>
      <c r="AE19" s="27"/>
      <c r="AF19" s="27"/>
      <c r="AG19" s="27"/>
      <c r="AH19" s="27"/>
      <c r="AI19" s="27"/>
      <c r="AJ19" s="27"/>
      <c r="AK19" s="27"/>
      <c r="AL19" s="27"/>
      <c r="AM19" s="27"/>
      <c r="AN19" s="30"/>
      <c r="AO19" s="27"/>
      <c r="AP19" s="27"/>
      <c r="AQ19" s="27"/>
    </row>
    <row r="20" spans="1:43" ht="15.75" customHeight="1">
      <c r="A20" s="47" t="str">
        <f t="shared" si="2"/>
        <v/>
      </c>
      <c r="B20" s="12"/>
      <c r="C20" s="12"/>
      <c r="D20" s="12"/>
      <c r="E20" s="12"/>
      <c r="F20" s="12"/>
      <c r="G20" s="12"/>
      <c r="H20" s="15">
        <f t="shared" si="4"/>
        <v>0</v>
      </c>
      <c r="I20" s="15"/>
      <c r="J20" s="15" t="str">
        <f t="shared" si="3"/>
        <v/>
      </c>
      <c r="K20" s="21"/>
      <c r="M20" s="22"/>
      <c r="N20" s="22"/>
      <c r="O20" s="22"/>
      <c r="P20" s="22"/>
      <c r="Q20" s="22"/>
      <c r="R20" s="22"/>
      <c r="S20" s="22"/>
      <c r="T20" s="22"/>
      <c r="U20" s="22"/>
      <c r="V20" s="22"/>
      <c r="W20" s="28"/>
      <c r="X20" s="27"/>
      <c r="Y20" s="22"/>
      <c r="Z20" s="27"/>
      <c r="AA20" s="27"/>
      <c r="AB20" s="27"/>
      <c r="AC20" s="27"/>
      <c r="AD20" s="27"/>
      <c r="AE20" s="27"/>
      <c r="AF20" s="27"/>
      <c r="AG20" s="27"/>
      <c r="AH20" s="27"/>
      <c r="AI20" s="27"/>
      <c r="AJ20" s="27"/>
      <c r="AK20" s="27"/>
      <c r="AL20" s="27"/>
      <c r="AM20" s="27"/>
      <c r="AN20" s="30" t="str">
        <f t="shared" si="1"/>
        <v/>
      </c>
      <c r="AO20" s="27"/>
      <c r="AP20" s="27"/>
      <c r="AQ20" s="27"/>
    </row>
    <row r="21" spans="1:43" ht="15.75" customHeight="1">
      <c r="A21" s="47" t="str">
        <f t="shared" si="2"/>
        <v/>
      </c>
      <c r="B21" s="12"/>
      <c r="C21" s="12"/>
      <c r="D21" s="12"/>
      <c r="E21" s="12"/>
      <c r="F21" s="12"/>
      <c r="G21" s="12"/>
      <c r="H21" s="15">
        <f t="shared" si="4"/>
        <v>0</v>
      </c>
      <c r="I21" s="15"/>
      <c r="J21" s="15" t="str">
        <f t="shared" si="3"/>
        <v/>
      </c>
      <c r="K21" s="21"/>
      <c r="M21" s="22"/>
      <c r="N21" s="22"/>
      <c r="O21" s="22"/>
      <c r="P21" s="22"/>
      <c r="Q21" s="22"/>
      <c r="R21" s="22"/>
      <c r="S21" s="22"/>
      <c r="T21" s="22"/>
      <c r="U21" s="22"/>
      <c r="V21" s="22"/>
      <c r="W21" s="28"/>
      <c r="X21" s="27"/>
      <c r="Y21" s="22"/>
      <c r="Z21" s="27"/>
      <c r="AA21" s="27"/>
      <c r="AB21" s="27"/>
      <c r="AC21" s="27"/>
      <c r="AD21" s="27"/>
      <c r="AE21" s="27"/>
      <c r="AF21" s="27"/>
      <c r="AG21" s="27"/>
      <c r="AH21" s="27"/>
      <c r="AI21" s="27"/>
      <c r="AJ21" s="27"/>
      <c r="AK21" s="27"/>
      <c r="AL21" s="27"/>
      <c r="AM21" s="27"/>
      <c r="AN21" s="30" t="str">
        <f t="shared" si="1"/>
        <v/>
      </c>
      <c r="AO21" s="27"/>
      <c r="AP21" s="27"/>
      <c r="AQ21" s="27"/>
    </row>
    <row r="22" spans="1:43" ht="15.75" customHeight="1">
      <c r="A22" s="47" t="str">
        <f t="shared" si="2"/>
        <v/>
      </c>
      <c r="B22" s="12"/>
      <c r="C22" s="12"/>
      <c r="D22" s="12"/>
      <c r="E22" s="12"/>
      <c r="F22" s="12"/>
      <c r="G22" s="12"/>
      <c r="H22" s="15">
        <f t="shared" si="4"/>
        <v>0</v>
      </c>
      <c r="I22" s="15"/>
      <c r="J22" s="15" t="str">
        <f t="shared" si="3"/>
        <v/>
      </c>
      <c r="K22" s="21"/>
      <c r="M22" s="22"/>
      <c r="N22" s="22"/>
      <c r="O22" s="22"/>
      <c r="P22" s="22"/>
      <c r="Q22" s="22"/>
      <c r="R22" s="22"/>
      <c r="S22" s="22"/>
      <c r="T22" s="22"/>
      <c r="U22" s="22"/>
      <c r="V22" s="22"/>
      <c r="W22" s="28"/>
      <c r="X22" s="27"/>
      <c r="Y22" s="22"/>
      <c r="Z22" s="27"/>
      <c r="AA22" s="27"/>
      <c r="AB22" s="27"/>
      <c r="AC22" s="27"/>
      <c r="AD22" s="27"/>
      <c r="AE22" s="27"/>
      <c r="AF22" s="27"/>
      <c r="AG22" s="27"/>
      <c r="AH22" s="27"/>
      <c r="AI22" s="27"/>
      <c r="AJ22" s="27"/>
      <c r="AK22" s="27"/>
      <c r="AL22" s="27"/>
      <c r="AM22" s="27"/>
      <c r="AN22" s="30" t="str">
        <f t="shared" si="1"/>
        <v/>
      </c>
      <c r="AO22" s="27"/>
      <c r="AP22" s="27"/>
      <c r="AQ22" s="27"/>
    </row>
    <row r="23" spans="1:43" ht="15.75" customHeight="1">
      <c r="A23" s="47" t="str">
        <f t="shared" si="2"/>
        <v/>
      </c>
      <c r="B23" s="12"/>
      <c r="C23" s="12"/>
      <c r="D23" s="12"/>
      <c r="E23" s="12"/>
      <c r="F23" s="12"/>
      <c r="G23" s="12"/>
      <c r="H23" s="15">
        <f t="shared" si="4"/>
        <v>0</v>
      </c>
      <c r="I23" s="15"/>
      <c r="J23" s="15" t="str">
        <f t="shared" si="3"/>
        <v/>
      </c>
      <c r="K23" s="21"/>
      <c r="M23" s="22"/>
      <c r="N23" s="22"/>
      <c r="O23" s="22"/>
      <c r="P23" s="22"/>
      <c r="Q23" s="22"/>
      <c r="R23" s="22"/>
      <c r="S23" s="22"/>
      <c r="T23" s="22"/>
      <c r="U23" s="22"/>
      <c r="V23" s="22"/>
      <c r="W23" s="28"/>
      <c r="X23" s="27"/>
      <c r="Y23" s="22"/>
      <c r="Z23" s="27"/>
      <c r="AA23" s="27"/>
      <c r="AB23" s="27"/>
      <c r="AC23" s="27"/>
      <c r="AD23" s="27"/>
      <c r="AE23" s="27"/>
      <c r="AF23" s="27"/>
      <c r="AG23" s="27"/>
      <c r="AH23" s="27"/>
      <c r="AI23" s="27"/>
      <c r="AJ23" s="27"/>
      <c r="AK23" s="27"/>
      <c r="AL23" s="27"/>
      <c r="AM23" s="27"/>
      <c r="AN23" s="30" t="str">
        <f t="shared" si="1"/>
        <v/>
      </c>
      <c r="AO23" s="27"/>
      <c r="AP23" s="27"/>
      <c r="AQ23" s="27"/>
    </row>
    <row r="24" spans="1:43" ht="15.75" customHeight="1">
      <c r="A24" s="47" t="str">
        <f t="shared" si="2"/>
        <v/>
      </c>
      <c r="B24" s="12"/>
      <c r="C24" s="12"/>
      <c r="D24" s="12"/>
      <c r="E24" s="12"/>
      <c r="F24" s="12"/>
      <c r="G24" s="12"/>
      <c r="H24" s="15">
        <f t="shared" si="4"/>
        <v>0</v>
      </c>
      <c r="I24" s="15"/>
      <c r="J24" s="15" t="str">
        <f t="shared" si="3"/>
        <v/>
      </c>
      <c r="K24" s="21"/>
      <c r="M24" s="22"/>
      <c r="N24" s="22"/>
      <c r="O24" s="22"/>
      <c r="P24" s="22"/>
      <c r="Q24" s="22"/>
      <c r="R24" s="22"/>
      <c r="S24" s="22"/>
      <c r="T24" s="22"/>
      <c r="U24" s="22"/>
      <c r="V24" s="22"/>
      <c r="W24" s="28"/>
      <c r="X24" s="27"/>
      <c r="Y24" s="22"/>
      <c r="Z24" s="27"/>
      <c r="AA24" s="27"/>
      <c r="AB24" s="27"/>
      <c r="AC24" s="27"/>
      <c r="AD24" s="27"/>
      <c r="AE24" s="27"/>
      <c r="AF24" s="27"/>
      <c r="AG24" s="27"/>
      <c r="AH24" s="27"/>
      <c r="AI24" s="27"/>
      <c r="AJ24" s="27"/>
      <c r="AK24" s="27"/>
      <c r="AL24" s="27"/>
      <c r="AM24" s="27"/>
      <c r="AN24" s="30" t="str">
        <f t="shared" si="1"/>
        <v/>
      </c>
      <c r="AO24" s="27"/>
      <c r="AP24" s="27"/>
      <c r="AQ24" s="27"/>
    </row>
    <row r="25" spans="1:43" ht="15.75" customHeight="1">
      <c r="A25" s="47" t="str">
        <f t="shared" si="2"/>
        <v/>
      </c>
      <c r="B25" s="12"/>
      <c r="C25" s="12"/>
      <c r="D25" s="12"/>
      <c r="E25" s="12"/>
      <c r="F25" s="12"/>
      <c r="G25" s="12"/>
      <c r="H25" s="15">
        <f t="shared" si="4"/>
        <v>0</v>
      </c>
      <c r="I25" s="15"/>
      <c r="J25" s="15" t="str">
        <f t="shared" si="3"/>
        <v/>
      </c>
      <c r="K25" s="21"/>
      <c r="M25" s="22"/>
      <c r="N25" s="22"/>
      <c r="O25" s="22"/>
      <c r="P25" s="22"/>
      <c r="Q25" s="22"/>
      <c r="R25" s="22"/>
      <c r="S25" s="22"/>
      <c r="T25" s="22"/>
      <c r="U25" s="22"/>
      <c r="V25" s="22"/>
      <c r="W25" s="28"/>
      <c r="X25" s="27"/>
      <c r="Y25" s="22"/>
      <c r="Z25" s="27"/>
      <c r="AA25" s="27"/>
      <c r="AB25" s="27"/>
      <c r="AC25" s="27"/>
      <c r="AD25" s="27"/>
      <c r="AE25" s="27"/>
      <c r="AF25" s="27"/>
      <c r="AG25" s="27"/>
      <c r="AH25" s="27"/>
      <c r="AI25" s="27"/>
      <c r="AJ25" s="27"/>
      <c r="AK25" s="27"/>
      <c r="AL25" s="27"/>
      <c r="AM25" s="27"/>
      <c r="AN25" s="30" t="str">
        <f t="shared" si="1"/>
        <v/>
      </c>
      <c r="AO25" s="27"/>
      <c r="AP25" s="27"/>
      <c r="AQ25" s="27"/>
    </row>
    <row r="26" spans="1:43" ht="15.75" customHeight="1">
      <c r="A26" s="526" t="s">
        <v>740</v>
      </c>
      <c r="B26" s="527"/>
      <c r="C26" s="8"/>
      <c r="D26" s="8"/>
      <c r="E26" s="15">
        <f>SUM(E7:E25)</f>
        <v>0</v>
      </c>
      <c r="F26" s="15">
        <f>SUM(F7:F25)</f>
        <v>0</v>
      </c>
      <c r="G26" s="15">
        <f>SUM(G7:G25)</f>
        <v>0</v>
      </c>
      <c r="H26" s="15">
        <f>SUM(H7:H25)</f>
        <v>0</v>
      </c>
      <c r="I26" s="15">
        <f>SUM(I7:I25)</f>
        <v>0</v>
      </c>
      <c r="J26" s="15" t="str">
        <f t="shared" si="3"/>
        <v/>
      </c>
      <c r="K26" s="21"/>
      <c r="M26" s="22"/>
      <c r="N26" s="22"/>
      <c r="O26" s="22"/>
      <c r="P26" s="22"/>
      <c r="Q26" s="22"/>
      <c r="R26" s="22"/>
      <c r="S26" s="22"/>
      <c r="T26" s="22"/>
      <c r="U26" s="22"/>
      <c r="V26" s="22"/>
      <c r="W26" s="28"/>
      <c r="X26" s="27"/>
      <c r="Y26" s="22"/>
      <c r="Z26" s="27"/>
      <c r="AA26" s="27"/>
      <c r="AB26" s="27"/>
      <c r="AC26" s="27"/>
      <c r="AD26" s="27"/>
      <c r="AE26" s="27"/>
      <c r="AF26" s="27"/>
      <c r="AG26" s="27"/>
      <c r="AH26" s="27"/>
      <c r="AI26" s="27"/>
      <c r="AJ26" s="27"/>
      <c r="AK26" s="27"/>
      <c r="AL26" s="27"/>
      <c r="AM26" s="27"/>
      <c r="AN26" s="30" t="str">
        <f t="shared" si="1"/>
        <v/>
      </c>
      <c r="AO26" s="27"/>
      <c r="AP26" s="27"/>
      <c r="AQ26" s="27"/>
    </row>
    <row r="27" spans="1:43" ht="15.75" customHeight="1">
      <c r="A27" s="3" t="str">
        <f>基本信息输入表!$K$6&amp;"填表人："&amp;基本信息输入表!$M$36</f>
        <v>被评估单位填表人：徐刚、杨灵芝</v>
      </c>
      <c r="I27" s="3" t="str">
        <f>"评估人员："&amp;基本信息输入表!$Q$36</f>
        <v>评估人员：雍国锋、路育</v>
      </c>
    </row>
    <row r="28" spans="1:43" ht="15.75" customHeight="1">
      <c r="A28" s="3" t="str">
        <f>"填表日期："&amp;YEAR(基本信息输入表!$O$36)&amp;"年"&amp;MONTH(基本信息输入表!$O$36)&amp;"月"&amp;DAY(基本信息输入表!$O$36)&amp;"日"</f>
        <v>填表日期：2023年2月1日</v>
      </c>
    </row>
    <row r="29" spans="1:43" ht="15.75" customHeight="1">
      <c r="L29" s="23" t="s">
        <v>461</v>
      </c>
    </row>
  </sheetData>
  <mergeCells count="28">
    <mergeCell ref="Q5:Q6"/>
    <mergeCell ref="R5:R6"/>
    <mergeCell ref="S5:S6"/>
    <mergeCell ref="T5:T6"/>
    <mergeCell ref="AA5:AA6"/>
    <mergeCell ref="A26:B26"/>
    <mergeCell ref="M5:M6"/>
    <mergeCell ref="N5:N6"/>
    <mergeCell ref="O5:O6"/>
    <mergeCell ref="P5:P6"/>
    <mergeCell ref="AN4:AQ4"/>
    <mergeCell ref="U5:X5"/>
    <mergeCell ref="Y5:Z5"/>
    <mergeCell ref="AD5:AE5"/>
    <mergeCell ref="AF5:AK5"/>
    <mergeCell ref="AB5:AB6"/>
    <mergeCell ref="AC5:AC6"/>
    <mergeCell ref="AL5:AL6"/>
    <mergeCell ref="AM5:AM6"/>
    <mergeCell ref="AN5:AN6"/>
    <mergeCell ref="AO5:AO6"/>
    <mergeCell ref="AP5:AP6"/>
    <mergeCell ref="AQ5:AQ6"/>
    <mergeCell ref="A2:K2"/>
    <mergeCell ref="A3:K3"/>
    <mergeCell ref="M4:T4"/>
    <mergeCell ref="U4:AB4"/>
    <mergeCell ref="AC4:AM4"/>
  </mergeCells>
  <phoneticPr fontId="13" type="noConversion"/>
  <dataValidations count="1">
    <dataValidation type="list" allowBlank="1" showInputMessage="1" showErrorMessage="1" sqref="M7:R26" xr:uid="{00000000-0002-0000-2200-000001000000}">
      <formula1>$A$108:$A$109</formula1>
    </dataValidation>
  </dataValidations>
  <hyperlinks>
    <hyperlink ref="A1" location="索引目录!A1" display="返回索引目录" xr:uid="{00000000-0004-0000-22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200-000000000000}">
          <x14:formula1>
            <xm:f>基本信息输入表!$A$121:$A$123</xm:f>
          </x14:formula1>
          <xm:sqref>Y7:Y26</xm:sqref>
        </x14:dataValidation>
        <x14:dataValidation type="list" allowBlank="1" showInputMessage="1" showErrorMessage="1" xr:uid="{00000000-0002-0000-2200-000002000000}">
          <x14:formula1>
            <xm:f>基本信息输入表!$A$109:$A$110</xm:f>
          </x14:formula1>
          <xm:sqref>U7:V26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50"/>
  <sheetViews>
    <sheetView showGridLines="0" view="pageBreakPreview" zoomScale="60" zoomScaleNormal="100" workbookViewId="0">
      <selection activeCell="G17" sqref="G17"/>
    </sheetView>
  </sheetViews>
  <sheetFormatPr defaultColWidth="9" defaultRowHeight="15.75" customHeight="1" outlineLevelCol="1"/>
  <cols>
    <col min="1" max="1" width="5.25" style="3" customWidth="1"/>
    <col min="2" max="2" width="28" style="3" customWidth="1"/>
    <col min="3" max="4" width="18.58203125" style="3" hidden="1" customWidth="1" outlineLevel="1"/>
    <col min="5" max="5" width="18.58203125" style="3" customWidth="1" collapsed="1"/>
    <col min="6" max="7" width="18.58203125" style="3" customWidth="1"/>
    <col min="8" max="8" width="14.5" style="3" customWidth="1"/>
    <col min="9" max="16384" width="9" style="3"/>
  </cols>
  <sheetData>
    <row r="1" spans="1:8" ht="15.75" customHeight="1">
      <c r="A1" s="5" t="s">
        <v>430</v>
      </c>
    </row>
    <row r="2" spans="1:8" s="1" customFormat="1" ht="30" customHeight="1">
      <c r="A2" s="519" t="s">
        <v>863</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2"/>
      <c r="H4" s="18" t="s">
        <v>864</v>
      </c>
    </row>
    <row r="5" spans="1:8" ht="15.75" customHeight="1">
      <c r="A5" s="3" t="str">
        <f>基本信息输入表!K6&amp;"："&amp;基本信息输入表!M6</f>
        <v>被评估单位：贵州华能焦化制气股份有限公司</v>
      </c>
      <c r="H5" s="41" t="s">
        <v>464</v>
      </c>
    </row>
    <row r="6" spans="1:8" s="2" customFormat="1" ht="15.75" customHeight="1">
      <c r="A6" s="8" t="s">
        <v>583</v>
      </c>
      <c r="B6" s="8" t="s">
        <v>584</v>
      </c>
      <c r="C6" s="9" t="s">
        <v>435</v>
      </c>
      <c r="D6" s="9" t="s">
        <v>436</v>
      </c>
      <c r="E6" s="8" t="s">
        <v>437</v>
      </c>
      <c r="F6" s="8" t="s">
        <v>438</v>
      </c>
      <c r="G6" s="16" t="s">
        <v>439</v>
      </c>
      <c r="H6" s="8" t="s">
        <v>440</v>
      </c>
    </row>
    <row r="7" spans="1:8" ht="15.75" customHeight="1">
      <c r="A7" s="8" t="s">
        <v>865</v>
      </c>
      <c r="B7" s="180" t="s">
        <v>486</v>
      </c>
      <c r="C7" s="14">
        <f>'4-1可供出售金融资产汇总'!C26</f>
        <v>0</v>
      </c>
      <c r="D7" s="14">
        <f>'4-1可供出售金融资产汇总'!D26</f>
        <v>0</v>
      </c>
      <c r="E7" s="14">
        <f>'4-1可供出售金融资产汇总'!E26</f>
        <v>0</v>
      </c>
      <c r="F7" s="15">
        <f>'4-1可供出售金融资产汇总'!F26</f>
        <v>0</v>
      </c>
      <c r="G7" s="15">
        <f>F7-E7</f>
        <v>0</v>
      </c>
      <c r="H7" s="45" t="str">
        <f>IF(E7=0,"",G7/E7*100)</f>
        <v/>
      </c>
    </row>
    <row r="8" spans="1:8" ht="15.75" customHeight="1">
      <c r="A8" s="8" t="s">
        <v>866</v>
      </c>
      <c r="B8" s="180" t="s">
        <v>487</v>
      </c>
      <c r="C8" s="14">
        <f>'4-2持有到期投资'!H25</f>
        <v>0</v>
      </c>
      <c r="D8" s="14">
        <f>'4-2持有到期投资'!J25</f>
        <v>0</v>
      </c>
      <c r="E8" s="14">
        <f>'4-2持有到期投资'!L25</f>
        <v>0</v>
      </c>
      <c r="F8" s="14">
        <f>'4-2持有到期投资'!N25</f>
        <v>0</v>
      </c>
      <c r="G8" s="15">
        <f t="shared" ref="G8:G44" si="0">F8-E8</f>
        <v>0</v>
      </c>
      <c r="H8" s="45" t="str">
        <f t="shared" ref="H8:H44" si="1">IF(E8=0,"",G8/E8*100)</f>
        <v/>
      </c>
    </row>
    <row r="9" spans="1:8" ht="15.75" customHeight="1">
      <c r="A9" s="8"/>
      <c r="B9" s="181" t="s">
        <v>488</v>
      </c>
      <c r="C9" s="14">
        <f>'4-2持有到期投资'!H26</f>
        <v>0</v>
      </c>
      <c r="D9" s="14">
        <f>'4-2持有到期投资'!J26</f>
        <v>0</v>
      </c>
      <c r="E9" s="14">
        <f>'4-2持有到期投资'!L26</f>
        <v>0</v>
      </c>
      <c r="F9" s="14">
        <f>'4-2持有到期投资'!N26</f>
        <v>0</v>
      </c>
      <c r="G9" s="15">
        <f t="shared" si="0"/>
        <v>0</v>
      </c>
      <c r="H9" s="45" t="str">
        <f t="shared" si="1"/>
        <v/>
      </c>
    </row>
    <row r="10" spans="1:8" ht="15.75" customHeight="1">
      <c r="A10" s="8"/>
      <c r="B10" s="180" t="s">
        <v>489</v>
      </c>
      <c r="C10" s="14">
        <f>'4-2持有到期投资'!H27</f>
        <v>0</v>
      </c>
      <c r="D10" s="14">
        <f>'4-2持有到期投资'!J27</f>
        <v>0</v>
      </c>
      <c r="E10" s="14">
        <f>'4-2持有到期投资'!L27</f>
        <v>0</v>
      </c>
      <c r="F10" s="14">
        <f>'4-2持有到期投资'!N27</f>
        <v>0</v>
      </c>
      <c r="G10" s="15">
        <f t="shared" si="0"/>
        <v>0</v>
      </c>
      <c r="H10" s="45" t="str">
        <f t="shared" si="1"/>
        <v/>
      </c>
    </row>
    <row r="11" spans="1:8" ht="15.75" customHeight="1">
      <c r="A11" s="8" t="s">
        <v>867</v>
      </c>
      <c r="B11" s="180" t="s">
        <v>490</v>
      </c>
      <c r="C11" s="14">
        <f>'4-3长期应收'!E26</f>
        <v>0</v>
      </c>
      <c r="D11" s="14">
        <f>'4-3长期应收'!G26</f>
        <v>0</v>
      </c>
      <c r="E11" s="14">
        <f>'4-3长期应收'!I26</f>
        <v>0</v>
      </c>
      <c r="F11" s="14">
        <f>'4-3长期应收'!K26</f>
        <v>0</v>
      </c>
      <c r="G11" s="15">
        <f t="shared" si="0"/>
        <v>0</v>
      </c>
      <c r="H11" s="45" t="str">
        <f t="shared" si="1"/>
        <v/>
      </c>
    </row>
    <row r="12" spans="1:8" ht="15.75" customHeight="1">
      <c r="A12" s="8" t="s">
        <v>868</v>
      </c>
      <c r="B12" s="180" t="s">
        <v>491</v>
      </c>
      <c r="C12" s="14">
        <f>'4-4股权投资'!I32</f>
        <v>0</v>
      </c>
      <c r="D12" s="14">
        <f>'4-4股权投资'!K32</f>
        <v>0</v>
      </c>
      <c r="E12" s="14">
        <f>'4-4股权投资'!M32</f>
        <v>0</v>
      </c>
      <c r="F12" s="14">
        <f>'4-4股权投资'!O32</f>
        <v>0</v>
      </c>
      <c r="G12" s="15">
        <f t="shared" si="0"/>
        <v>0</v>
      </c>
      <c r="H12" s="45" t="str">
        <f t="shared" si="1"/>
        <v/>
      </c>
    </row>
    <row r="13" spans="1:8" ht="15.75" customHeight="1">
      <c r="A13" s="8"/>
      <c r="B13" s="180" t="s">
        <v>492</v>
      </c>
      <c r="C13" s="14">
        <f>'4-4股权投资'!I33</f>
        <v>0</v>
      </c>
      <c r="D13" s="14">
        <f>'4-4股权投资'!K33</f>
        <v>0</v>
      </c>
      <c r="E13" s="14">
        <f>'4-4股权投资'!M33</f>
        <v>0</v>
      </c>
      <c r="F13" s="14">
        <f>'4-4股权投资'!O33</f>
        <v>0</v>
      </c>
      <c r="G13" s="15">
        <f t="shared" si="0"/>
        <v>0</v>
      </c>
      <c r="H13" s="45" t="str">
        <f t="shared" si="1"/>
        <v/>
      </c>
    </row>
    <row r="14" spans="1:8" ht="15.75" customHeight="1">
      <c r="A14" s="8"/>
      <c r="B14" s="180" t="s">
        <v>493</v>
      </c>
      <c r="C14" s="14">
        <f>'4-4股权投资'!I34</f>
        <v>0</v>
      </c>
      <c r="D14" s="14">
        <f>'4-4股权投资'!K34</f>
        <v>0</v>
      </c>
      <c r="E14" s="14">
        <f>'4-4股权投资'!M34</f>
        <v>0</v>
      </c>
      <c r="F14" s="14">
        <f>'4-4股权投资'!O34</f>
        <v>0</v>
      </c>
      <c r="G14" s="15">
        <f t="shared" si="0"/>
        <v>0</v>
      </c>
      <c r="H14" s="45" t="str">
        <f t="shared" si="1"/>
        <v/>
      </c>
    </row>
    <row r="15" spans="1:8" ht="15.75" customHeight="1">
      <c r="A15" s="8" t="s">
        <v>869</v>
      </c>
      <c r="B15" s="180" t="s">
        <v>494</v>
      </c>
      <c r="C15" s="14">
        <f>'4-5-1投资性房地产（成本计量）'!R30+'4-5-2投资性房地产（公允计量）'!S31+'4-5-3投资性地产（成本计量）'!N31+'4-5-4投资性地产(公允计量）'!N29</f>
        <v>0</v>
      </c>
      <c r="D15" s="14">
        <f>'4-5-1投资性房地产（成本计量）'!U30+'4-5-2投资性房地产（公允计量）'!T31+'4-5-3投资性地产（成本计量）'!P31+'4-5-4投资性地产(公允计量）'!O29</f>
        <v>0</v>
      </c>
      <c r="E15" s="14">
        <f>'4-5-1投资性房地产（成本计量）'!X30+'4-5-2投资性房地产（公允计量）'!U31+'4-5-3投资性地产（成本计量）'!R31+'4-5-4投资性地产(公允计量）'!P29</f>
        <v>0</v>
      </c>
      <c r="F15" s="15">
        <f>'4-5-1投资性房地产（成本计量）'!AB30+'4-5-2投资性房地产（公允计量）'!V31+'4-5-3投资性地产（成本计量）'!T31+'4-5-4投资性地产(公允计量）'!Q29</f>
        <v>0</v>
      </c>
      <c r="G15" s="15">
        <f t="shared" si="0"/>
        <v>0</v>
      </c>
      <c r="H15" s="45" t="str">
        <f t="shared" si="1"/>
        <v/>
      </c>
    </row>
    <row r="16" spans="1:8" ht="15.75" customHeight="1">
      <c r="A16" s="8"/>
      <c r="B16" s="180" t="s">
        <v>495</v>
      </c>
      <c r="C16" s="14">
        <f>'4-5-1投资性房地产（成本计量）'!R31+'4-5-3投资性地产（成本计量）'!O32</f>
        <v>0</v>
      </c>
      <c r="D16" s="14">
        <f>'4-5-1投资性房地产（成本计量）'!V31+'4-5-3投资性地产（成本计量）'!Q32</f>
        <v>0</v>
      </c>
      <c r="E16" s="14">
        <f>'4-5-1投资性房地产（成本计量）'!Y30+'4-5-3投资性地产（成本计量）'!S31</f>
        <v>0</v>
      </c>
      <c r="F16" s="15"/>
      <c r="G16" s="15">
        <f t="shared" si="0"/>
        <v>0</v>
      </c>
      <c r="H16" s="45" t="str">
        <f t="shared" si="1"/>
        <v/>
      </c>
    </row>
    <row r="17" spans="1:8" ht="15.75" customHeight="1">
      <c r="A17" s="8"/>
      <c r="B17" s="180" t="s">
        <v>496</v>
      </c>
      <c r="C17" s="14">
        <f>C15-C16</f>
        <v>0</v>
      </c>
      <c r="D17" s="14">
        <f>D15-D16</f>
        <v>0</v>
      </c>
      <c r="E17" s="14">
        <f>E15-E16</f>
        <v>0</v>
      </c>
      <c r="F17" s="15">
        <f>F15</f>
        <v>0</v>
      </c>
      <c r="G17" s="15">
        <f t="shared" si="0"/>
        <v>0</v>
      </c>
      <c r="H17" s="45" t="str">
        <f t="shared" si="1"/>
        <v/>
      </c>
    </row>
    <row r="18" spans="1:8" ht="15.75" customHeight="1">
      <c r="A18" s="8" t="s">
        <v>870</v>
      </c>
      <c r="B18" s="180" t="s">
        <v>497</v>
      </c>
      <c r="C18" s="14">
        <f>'4-6固定资产汇总'!C21</f>
        <v>0</v>
      </c>
      <c r="D18" s="14">
        <f>'4-6固定资产汇总'!F21</f>
        <v>0</v>
      </c>
      <c r="E18" s="14">
        <f>'4-6固定资产汇总'!I21</f>
        <v>0</v>
      </c>
      <c r="F18" s="14">
        <f>'4-6固定资产汇总'!L21</f>
        <v>0</v>
      </c>
      <c r="G18" s="15">
        <f t="shared" si="0"/>
        <v>0</v>
      </c>
      <c r="H18" s="45" t="str">
        <f t="shared" si="1"/>
        <v/>
      </c>
    </row>
    <row r="19" spans="1:8" ht="15.75" customHeight="1">
      <c r="A19" s="8"/>
      <c r="B19" s="181" t="s">
        <v>498</v>
      </c>
      <c r="C19" s="14">
        <f>'4-6固定资产汇总'!C8</f>
        <v>0</v>
      </c>
      <c r="D19" s="14">
        <f>'4-6固定资产汇总'!F8</f>
        <v>0</v>
      </c>
      <c r="E19" s="14">
        <f>'4-6固定资产汇总'!I8</f>
        <v>0</v>
      </c>
      <c r="F19" s="14">
        <f>'4-6固定资产汇总'!L8</f>
        <v>0</v>
      </c>
      <c r="G19" s="15">
        <f t="shared" si="0"/>
        <v>0</v>
      </c>
      <c r="H19" s="45" t="str">
        <f t="shared" si="1"/>
        <v/>
      </c>
    </row>
    <row r="20" spans="1:8" ht="15.75" customHeight="1">
      <c r="A20" s="8"/>
      <c r="B20" s="182" t="s">
        <v>499</v>
      </c>
      <c r="C20" s="14">
        <f>'4-6固定资产汇总'!C14</f>
        <v>0</v>
      </c>
      <c r="D20" s="14">
        <f>'4-6固定资产汇总'!F14</f>
        <v>0</v>
      </c>
      <c r="E20" s="14">
        <f>'4-6固定资产汇总'!I14</f>
        <v>0</v>
      </c>
      <c r="F20" s="14">
        <f>'4-6固定资产汇总'!L14</f>
        <v>0</v>
      </c>
      <c r="G20" s="15">
        <f t="shared" si="0"/>
        <v>0</v>
      </c>
      <c r="H20" s="45" t="str">
        <f t="shared" si="1"/>
        <v/>
      </c>
    </row>
    <row r="21" spans="1:8" ht="15.75" customHeight="1">
      <c r="A21" s="8"/>
      <c r="B21" s="182" t="s">
        <v>500</v>
      </c>
      <c r="C21" s="14">
        <f>'4-6固定资产汇总'!C19</f>
        <v>0</v>
      </c>
      <c r="D21" s="14">
        <f>'4-6固定资产汇总'!F19</f>
        <v>0</v>
      </c>
      <c r="E21" s="14">
        <f>'4-6固定资产汇总'!I19</f>
        <v>0</v>
      </c>
      <c r="F21" s="14">
        <f>'4-6固定资产汇总'!L19</f>
        <v>0</v>
      </c>
      <c r="G21" s="15">
        <f t="shared" si="0"/>
        <v>0</v>
      </c>
      <c r="H21" s="45" t="str">
        <f t="shared" si="1"/>
        <v/>
      </c>
    </row>
    <row r="22" spans="1:8" ht="15.75" customHeight="1">
      <c r="A22" s="8"/>
      <c r="B22" s="183" t="s">
        <v>501</v>
      </c>
      <c r="C22" s="14">
        <f>C18-C23</f>
        <v>0</v>
      </c>
      <c r="D22" s="14">
        <f>D18-D23</f>
        <v>0</v>
      </c>
      <c r="E22" s="14">
        <f>E18-E23</f>
        <v>0</v>
      </c>
      <c r="F22" s="14">
        <f>F18-F23</f>
        <v>0</v>
      </c>
      <c r="G22" s="15">
        <f t="shared" si="0"/>
        <v>0</v>
      </c>
      <c r="H22" s="45" t="str">
        <f t="shared" si="1"/>
        <v/>
      </c>
    </row>
    <row r="23" spans="1:8" ht="15.75" customHeight="1">
      <c r="A23" s="8"/>
      <c r="B23" s="181" t="s">
        <v>502</v>
      </c>
      <c r="C23" s="14">
        <f>'4-6固定资产汇总'!D21</f>
        <v>0</v>
      </c>
      <c r="D23" s="14">
        <f>'4-6固定资产汇总'!G21</f>
        <v>0</v>
      </c>
      <c r="E23" s="14">
        <f>'4-6固定资产汇总'!J21</f>
        <v>0</v>
      </c>
      <c r="F23" s="15">
        <f>'4-6固定资产汇总'!M23</f>
        <v>0</v>
      </c>
      <c r="G23" s="15">
        <f t="shared" si="0"/>
        <v>0</v>
      </c>
      <c r="H23" s="45" t="str">
        <f t="shared" si="1"/>
        <v/>
      </c>
    </row>
    <row r="24" spans="1:8" ht="15.75" customHeight="1">
      <c r="A24" s="8"/>
      <c r="B24" s="181" t="s">
        <v>498</v>
      </c>
      <c r="C24" s="14">
        <f>'4-6固定资产汇总'!D8</f>
        <v>0</v>
      </c>
      <c r="D24" s="14">
        <f>'4-6固定资产汇总'!G8</f>
        <v>0</v>
      </c>
      <c r="E24" s="14">
        <f>'4-6固定资产汇总'!J8</f>
        <v>0</v>
      </c>
      <c r="F24" s="15">
        <f>'4-6固定资产汇总'!M8</f>
        <v>0</v>
      </c>
      <c r="G24" s="15">
        <f t="shared" si="0"/>
        <v>0</v>
      </c>
      <c r="H24" s="45" t="str">
        <f t="shared" si="1"/>
        <v/>
      </c>
    </row>
    <row r="25" spans="1:8" ht="15.75" customHeight="1">
      <c r="A25" s="8"/>
      <c r="B25" s="182" t="s">
        <v>499</v>
      </c>
      <c r="C25" s="14">
        <f>'4-6固定资产汇总'!D14</f>
        <v>0</v>
      </c>
      <c r="D25" s="14">
        <f>'4-6固定资产汇总'!G14</f>
        <v>0</v>
      </c>
      <c r="E25" s="14">
        <f>'4-6固定资产汇总'!J14</f>
        <v>0</v>
      </c>
      <c r="F25" s="15">
        <f>'4-6固定资产汇总'!M14</f>
        <v>0</v>
      </c>
      <c r="G25" s="15">
        <f t="shared" si="0"/>
        <v>0</v>
      </c>
      <c r="H25" s="45" t="str">
        <f t="shared" si="1"/>
        <v/>
      </c>
    </row>
    <row r="26" spans="1:8" ht="15.75" customHeight="1">
      <c r="A26" s="8"/>
      <c r="B26" s="182" t="s">
        <v>500</v>
      </c>
      <c r="C26" s="14">
        <f>'4-6固定资产汇总'!D19</f>
        <v>0</v>
      </c>
      <c r="D26" s="14">
        <f>'4-6固定资产汇总'!G19</f>
        <v>0</v>
      </c>
      <c r="E26" s="14">
        <f>'4-6固定资产汇总'!J19</f>
        <v>0</v>
      </c>
      <c r="F26" s="15">
        <f>'4-6固定资产汇总'!M19</f>
        <v>0</v>
      </c>
      <c r="G26" s="15">
        <f t="shared" si="0"/>
        <v>0</v>
      </c>
      <c r="H26" s="45" t="str">
        <f t="shared" si="1"/>
        <v/>
      </c>
    </row>
    <row r="27" spans="1:8" ht="15.75" customHeight="1">
      <c r="A27" s="8"/>
      <c r="B27" s="183" t="s">
        <v>503</v>
      </c>
      <c r="C27" s="14">
        <f>'4-6固定资产汇总'!D22</f>
        <v>0</v>
      </c>
      <c r="D27" s="14">
        <f>'4-6固定资产汇总'!G22</f>
        <v>0</v>
      </c>
      <c r="E27" s="14">
        <f>'4-6固定资产汇总'!J22</f>
        <v>0</v>
      </c>
      <c r="F27" s="15"/>
      <c r="G27" s="15">
        <f t="shared" si="0"/>
        <v>0</v>
      </c>
      <c r="H27" s="45" t="str">
        <f t="shared" si="1"/>
        <v/>
      </c>
    </row>
    <row r="28" spans="1:8" ht="15.75" customHeight="1">
      <c r="A28" s="8"/>
      <c r="B28" s="181" t="s">
        <v>504</v>
      </c>
      <c r="C28" s="14">
        <f>'4-6固定资产汇总'!D23</f>
        <v>0</v>
      </c>
      <c r="D28" s="14">
        <f>'4-6固定资产汇总'!G23</f>
        <v>0</v>
      </c>
      <c r="E28" s="14">
        <f>E23-E27</f>
        <v>0</v>
      </c>
      <c r="F28" s="15">
        <f>F23</f>
        <v>0</v>
      </c>
      <c r="G28" s="15">
        <f t="shared" si="0"/>
        <v>0</v>
      </c>
      <c r="H28" s="45" t="str">
        <f t="shared" si="1"/>
        <v/>
      </c>
    </row>
    <row r="29" spans="1:8" ht="15.75" customHeight="1">
      <c r="A29" s="8" t="s">
        <v>871</v>
      </c>
      <c r="B29" s="180" t="s">
        <v>505</v>
      </c>
      <c r="C29" s="14">
        <f>'4-7在建工程汇总'!C27</f>
        <v>0</v>
      </c>
      <c r="D29" s="14">
        <f>'4-7在建工程汇总'!D27</f>
        <v>0</v>
      </c>
      <c r="E29" s="14">
        <f>'4-7在建工程汇总'!E27</f>
        <v>0</v>
      </c>
      <c r="F29" s="15">
        <f>'4-7在建工程汇总'!F27</f>
        <v>0</v>
      </c>
      <c r="G29" s="15">
        <f t="shared" si="0"/>
        <v>0</v>
      </c>
      <c r="H29" s="45" t="str">
        <f t="shared" si="1"/>
        <v/>
      </c>
    </row>
    <row r="30" spans="1:8" ht="15.75" customHeight="1">
      <c r="A30" s="8" t="s">
        <v>872</v>
      </c>
      <c r="B30" s="180" t="s">
        <v>506</v>
      </c>
      <c r="C30" s="14">
        <f>'4-8工程物资'!G30</f>
        <v>0</v>
      </c>
      <c r="D30" s="14">
        <f>'4-8工程物资'!K30</f>
        <v>0</v>
      </c>
      <c r="E30" s="14">
        <f>'4-8工程物资'!O30</f>
        <v>0</v>
      </c>
      <c r="F30" s="15">
        <f>'4-8工程物资'!S30</f>
        <v>0</v>
      </c>
      <c r="G30" s="15">
        <f t="shared" si="0"/>
        <v>0</v>
      </c>
      <c r="H30" s="45" t="str">
        <f t="shared" si="1"/>
        <v/>
      </c>
    </row>
    <row r="31" spans="1:8" ht="15.75" customHeight="1">
      <c r="A31" s="8" t="s">
        <v>873</v>
      </c>
      <c r="B31" s="180" t="s">
        <v>507</v>
      </c>
      <c r="C31" s="14">
        <f>'4-9固定资产清理'!G29</f>
        <v>0</v>
      </c>
      <c r="D31" s="14">
        <f>'4-9固定资产清理'!H29</f>
        <v>0</v>
      </c>
      <c r="E31" s="14">
        <f>'4-9固定资产清理'!I29</f>
        <v>0</v>
      </c>
      <c r="F31" s="14">
        <f>'4-9固定资产清理'!J29</f>
        <v>0</v>
      </c>
      <c r="G31" s="15">
        <f t="shared" si="0"/>
        <v>0</v>
      </c>
      <c r="H31" s="45" t="str">
        <f t="shared" si="1"/>
        <v/>
      </c>
    </row>
    <row r="32" spans="1:8" ht="15.75" customHeight="1">
      <c r="A32" s="8" t="s">
        <v>874</v>
      </c>
      <c r="B32" s="180" t="s">
        <v>508</v>
      </c>
      <c r="C32" s="14">
        <f>'4-10生产性生物资产'!I92</f>
        <v>0</v>
      </c>
      <c r="D32" s="14">
        <f>'4-10生产性生物资产'!L92</f>
        <v>0</v>
      </c>
      <c r="E32" s="14">
        <f>'4-10生产性生物资产'!O92</f>
        <v>0</v>
      </c>
      <c r="F32" s="15">
        <f>'4-10生产性生物资产'!S92</f>
        <v>2441730.2240986926</v>
      </c>
      <c r="G32" s="15">
        <f t="shared" si="0"/>
        <v>2441730.2240986926</v>
      </c>
      <c r="H32" s="45" t="str">
        <f t="shared" si="1"/>
        <v/>
      </c>
    </row>
    <row r="33" spans="1:8" ht="15.75" customHeight="1">
      <c r="A33" s="8" t="s">
        <v>875</v>
      </c>
      <c r="B33" s="180" t="s">
        <v>509</v>
      </c>
      <c r="C33" s="14">
        <f>'4-11油气资产'!J29</f>
        <v>0</v>
      </c>
      <c r="D33" s="14">
        <f>'4-11油气资产'!M29</f>
        <v>0</v>
      </c>
      <c r="E33" s="14">
        <f>'4-11油气资产'!P29</f>
        <v>0</v>
      </c>
      <c r="F33" s="15">
        <f>'4-11油气资产'!T29</f>
        <v>0</v>
      </c>
      <c r="G33" s="15">
        <f t="shared" si="0"/>
        <v>0</v>
      </c>
      <c r="H33" s="45" t="str">
        <f t="shared" si="1"/>
        <v/>
      </c>
    </row>
    <row r="34" spans="1:8" ht="15.75" customHeight="1">
      <c r="A34" s="8"/>
      <c r="B34" s="180" t="s">
        <v>510</v>
      </c>
      <c r="C34" s="14">
        <f>'4-11油气资产'!J30</f>
        <v>0</v>
      </c>
      <c r="D34" s="14">
        <f>'4-11油气资产'!M30</f>
        <v>0</v>
      </c>
      <c r="E34" s="14">
        <f>'4-11油气资产'!P30</f>
        <v>0</v>
      </c>
      <c r="F34" s="15">
        <f>'4-11油气资产'!T30</f>
        <v>0</v>
      </c>
      <c r="G34" s="15">
        <f t="shared" si="0"/>
        <v>0</v>
      </c>
      <c r="H34" s="45" t="str">
        <f t="shared" si="1"/>
        <v/>
      </c>
    </row>
    <row r="35" spans="1:8" ht="15.75" customHeight="1">
      <c r="A35" s="8"/>
      <c r="B35" s="180" t="s">
        <v>511</v>
      </c>
      <c r="C35" s="15">
        <f>C33-C34</f>
        <v>0</v>
      </c>
      <c r="D35" s="15">
        <f>D33-D34</f>
        <v>0</v>
      </c>
      <c r="E35" s="15">
        <f>E33-E34</f>
        <v>0</v>
      </c>
      <c r="F35" s="15">
        <f>F33-F34</f>
        <v>0</v>
      </c>
      <c r="G35" s="15">
        <f t="shared" si="0"/>
        <v>0</v>
      </c>
      <c r="H35" s="45" t="str">
        <f t="shared" si="1"/>
        <v/>
      </c>
    </row>
    <row r="36" spans="1:8" ht="15.75" customHeight="1">
      <c r="A36" s="8" t="s">
        <v>876</v>
      </c>
      <c r="B36" s="180" t="s">
        <v>512</v>
      </c>
      <c r="C36" s="14">
        <f>'4-12无形资产汇总'!C23</f>
        <v>0</v>
      </c>
      <c r="D36" s="14">
        <f>'4-12无形资产汇总'!D23</f>
        <v>0</v>
      </c>
      <c r="E36" s="14">
        <f>'4-12无形资产汇总'!E23</f>
        <v>0</v>
      </c>
      <c r="F36" s="14">
        <f>'4-12无形资产汇总'!F23</f>
        <v>0</v>
      </c>
      <c r="G36" s="15">
        <f t="shared" si="0"/>
        <v>0</v>
      </c>
      <c r="H36" s="45" t="str">
        <f t="shared" si="1"/>
        <v/>
      </c>
    </row>
    <row r="37" spans="1:8" ht="15.75" customHeight="1">
      <c r="A37" s="8"/>
      <c r="B37" s="180" t="s">
        <v>513</v>
      </c>
      <c r="C37" s="14">
        <f>'4-12无形资产汇总'!C24</f>
        <v>0</v>
      </c>
      <c r="D37" s="14">
        <f>'4-12无形资产汇总'!D24</f>
        <v>0</v>
      </c>
      <c r="E37" s="14">
        <f>'4-12无形资产汇总'!E24</f>
        <v>0</v>
      </c>
      <c r="F37" s="14">
        <f>'4-12无形资产汇总'!F24</f>
        <v>0</v>
      </c>
      <c r="G37" s="15">
        <f t="shared" si="0"/>
        <v>0</v>
      </c>
      <c r="H37" s="45" t="str">
        <f t="shared" si="1"/>
        <v/>
      </c>
    </row>
    <row r="38" spans="1:8" ht="15.75" customHeight="1">
      <c r="A38" s="8"/>
      <c r="B38" s="180" t="s">
        <v>514</v>
      </c>
      <c r="C38" s="14">
        <f>'4-12无形资产汇总'!C25</f>
        <v>0</v>
      </c>
      <c r="D38" s="14">
        <f>'4-12无形资产汇总'!D25</f>
        <v>0</v>
      </c>
      <c r="E38" s="14">
        <f>'4-12无形资产汇总'!E25</f>
        <v>0</v>
      </c>
      <c r="F38" s="14">
        <f>'4-12无形资产汇总'!F25</f>
        <v>0</v>
      </c>
      <c r="G38" s="15">
        <f t="shared" si="0"/>
        <v>0</v>
      </c>
      <c r="H38" s="45" t="str">
        <f t="shared" si="1"/>
        <v/>
      </c>
    </row>
    <row r="39" spans="1:8" ht="15.75" customHeight="1">
      <c r="A39" s="8"/>
      <c r="B39" s="180" t="s">
        <v>515</v>
      </c>
      <c r="C39" s="14">
        <f>'4-12无形资产汇总'!C26</f>
        <v>0</v>
      </c>
      <c r="D39" s="14">
        <f>'4-12无形资产汇总'!D26</f>
        <v>0</v>
      </c>
      <c r="E39" s="14">
        <f>'4-12无形资产汇总'!E26</f>
        <v>0</v>
      </c>
      <c r="F39" s="14">
        <f>'4-12无形资产汇总'!F26</f>
        <v>0</v>
      </c>
      <c r="G39" s="15">
        <f t="shared" si="0"/>
        <v>0</v>
      </c>
      <c r="H39" s="45" t="str">
        <f t="shared" si="1"/>
        <v/>
      </c>
    </row>
    <row r="40" spans="1:8" ht="15.75" customHeight="1">
      <c r="A40" s="8" t="s">
        <v>877</v>
      </c>
      <c r="B40" s="180" t="s">
        <v>516</v>
      </c>
      <c r="C40" s="14">
        <f>'4-13开发支出'!I29</f>
        <v>0</v>
      </c>
      <c r="D40" s="14">
        <f>'4-13开发支出'!J29</f>
        <v>0</v>
      </c>
      <c r="E40" s="14">
        <f>'4-13开发支出'!K29</f>
        <v>0</v>
      </c>
      <c r="F40" s="14">
        <f>'4-13开发支出'!L29</f>
        <v>0</v>
      </c>
      <c r="G40" s="15">
        <f t="shared" si="0"/>
        <v>0</v>
      </c>
      <c r="H40" s="45" t="str">
        <f t="shared" si="1"/>
        <v/>
      </c>
    </row>
    <row r="41" spans="1:8" ht="15.75" customHeight="1">
      <c r="A41" s="8" t="s">
        <v>878</v>
      </c>
      <c r="B41" s="180" t="s">
        <v>517</v>
      </c>
      <c r="C41" s="14">
        <f>'4-14商誉'!D26</f>
        <v>0</v>
      </c>
      <c r="D41" s="14">
        <f>'4-14商誉'!E26</f>
        <v>0</v>
      </c>
      <c r="E41" s="14">
        <f>'4-14商誉'!F26</f>
        <v>0</v>
      </c>
      <c r="F41" s="14">
        <f>'4-14商誉'!G26</f>
        <v>0</v>
      </c>
      <c r="G41" s="15">
        <f t="shared" si="0"/>
        <v>0</v>
      </c>
      <c r="H41" s="45" t="str">
        <f t="shared" si="1"/>
        <v/>
      </c>
    </row>
    <row r="42" spans="1:8" ht="15.75" customHeight="1">
      <c r="A42" s="8" t="s">
        <v>879</v>
      </c>
      <c r="B42" s="180" t="s">
        <v>518</v>
      </c>
      <c r="C42" s="14">
        <f>'4-15长期待摊费用'!G28</f>
        <v>0</v>
      </c>
      <c r="D42" s="14">
        <f>'4-15长期待摊费用'!H28</f>
        <v>0</v>
      </c>
      <c r="E42" s="14">
        <f>'4-15长期待摊费用'!I28</f>
        <v>0</v>
      </c>
      <c r="F42" s="14">
        <f>'4-15长期待摊费用'!J28</f>
        <v>0</v>
      </c>
      <c r="G42" s="15">
        <f t="shared" si="0"/>
        <v>0</v>
      </c>
      <c r="H42" s="45" t="str">
        <f t="shared" si="1"/>
        <v/>
      </c>
    </row>
    <row r="43" spans="1:8" ht="15.75" customHeight="1">
      <c r="A43" s="8" t="s">
        <v>880</v>
      </c>
      <c r="B43" s="180" t="s">
        <v>519</v>
      </c>
      <c r="C43" s="14">
        <f>'4-16递延所得税资产'!D26</f>
        <v>0</v>
      </c>
      <c r="D43" s="14">
        <f>'4-16递延所得税资产'!E26</f>
        <v>0</v>
      </c>
      <c r="E43" s="14">
        <f>'4-16递延所得税资产'!F26</f>
        <v>0</v>
      </c>
      <c r="F43" s="14">
        <f>'4-16递延所得税资产'!G26</f>
        <v>0</v>
      </c>
      <c r="G43" s="15">
        <f t="shared" si="0"/>
        <v>0</v>
      </c>
      <c r="H43" s="45" t="str">
        <f t="shared" si="1"/>
        <v/>
      </c>
    </row>
    <row r="44" spans="1:8" ht="15.75" customHeight="1">
      <c r="A44" s="8" t="s">
        <v>881</v>
      </c>
      <c r="B44" s="180" t="s">
        <v>520</v>
      </c>
      <c r="C44" s="14">
        <f>'4-17其他非流动资产'!D26</f>
        <v>0</v>
      </c>
      <c r="D44" s="14">
        <f>'4-17其他非流动资产'!E26</f>
        <v>0</v>
      </c>
      <c r="E44" s="14">
        <f>'4-17其他非流动资产'!F26</f>
        <v>0</v>
      </c>
      <c r="F44" s="14">
        <f>'4-17其他非流动资产'!G26</f>
        <v>0</v>
      </c>
      <c r="G44" s="15">
        <f t="shared" si="0"/>
        <v>0</v>
      </c>
      <c r="H44" s="45" t="str">
        <f t="shared" si="1"/>
        <v/>
      </c>
    </row>
    <row r="45" spans="1:8" ht="15.75" customHeight="1">
      <c r="A45" s="8"/>
      <c r="B45" s="31"/>
      <c r="C45" s="14"/>
      <c r="D45" s="14"/>
      <c r="E45" s="14"/>
      <c r="F45" s="15"/>
      <c r="G45" s="15"/>
      <c r="H45" s="45"/>
    </row>
    <row r="46" spans="1:8" ht="15.75" customHeight="1">
      <c r="A46" s="8"/>
      <c r="B46" s="13"/>
      <c r="C46" s="14"/>
      <c r="D46" s="14"/>
      <c r="E46" s="14"/>
      <c r="F46" s="15"/>
      <c r="G46" s="15"/>
      <c r="H46" s="45"/>
    </row>
    <row r="47" spans="1:8" ht="15.75" customHeight="1">
      <c r="A47" s="8"/>
      <c r="B47" s="13"/>
      <c r="C47" s="14"/>
      <c r="D47" s="14"/>
      <c r="E47" s="14"/>
      <c r="F47" s="15"/>
      <c r="G47" s="15"/>
      <c r="H47" s="45"/>
    </row>
    <row r="48" spans="1:8" ht="15.75" customHeight="1">
      <c r="A48" s="526" t="s">
        <v>740</v>
      </c>
      <c r="B48" s="527"/>
      <c r="C48" s="14">
        <f>SUM(C7,C10:C11,C14,C17,C28:C32,C35,C39:C44)</f>
        <v>0</v>
      </c>
      <c r="D48" s="14">
        <f>SUM(D7,D10:D11,D14,D17,D28:D32,D35,D39:D44)</f>
        <v>0</v>
      </c>
      <c r="E48" s="14">
        <f>SUM(E7,E10:E11,E14,E17,E28:E32,E35,E39:E44)</f>
        <v>0</v>
      </c>
      <c r="F48" s="14">
        <f>SUM(F7,F10:F11,F14,F17,F28:F32,F35,F39:F44)</f>
        <v>2441730.2240986926</v>
      </c>
      <c r="G48" s="15">
        <f>F48-E48</f>
        <v>2441730.2240986926</v>
      </c>
      <c r="H48" s="45" t="str">
        <f>IF(E48=0,"",G48/E48*100)</f>
        <v/>
      </c>
    </row>
    <row r="49" spans="6:9" ht="15.75" customHeight="1">
      <c r="F49" s="3" t="str">
        <f>"评估人员："&amp;基本信息输入表!$Q$37</f>
        <v>评估人员：雍国锋、路育</v>
      </c>
    </row>
    <row r="50" spans="6:9" ht="15.75" customHeight="1">
      <c r="I50" s="23" t="s">
        <v>461</v>
      </c>
    </row>
  </sheetData>
  <mergeCells count="3">
    <mergeCell ref="A2:H2"/>
    <mergeCell ref="A3:H3"/>
    <mergeCell ref="A48:B48"/>
  </mergeCells>
  <phoneticPr fontId="13" type="noConversion"/>
  <hyperlinks>
    <hyperlink ref="A1" location="索引目录!A1" display="返回索引目录" xr:uid="{00000000-0004-0000-2300-000000000000}"/>
  </hyperlinks>
  <printOptions horizontalCentered="1"/>
  <pageMargins left="0.98402777777777795" right="0.98402777777777795" top="0.98402777777777795" bottom="0.98402777777777795" header="0.31388888888888899" footer="0.35416666666666702"/>
  <pageSetup paperSize="9" fitToHeight="1000" orientation="landscape" r:id="rId1"/>
  <headerFooter scaleWithDoc="0">
    <oddFooter>&amp;R&amp;"宋体,常规"&amp;10&amp;P/&amp;N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28"/>
  <sheetViews>
    <sheetView showGridLines="0" workbookViewId="0">
      <selection activeCell="F8" sqref="F8"/>
    </sheetView>
  </sheetViews>
  <sheetFormatPr defaultColWidth="9" defaultRowHeight="15.75" customHeight="1" outlineLevelCol="1"/>
  <cols>
    <col min="1" max="1" width="6.25" style="3" customWidth="1"/>
    <col min="2" max="2" width="28" style="3" customWidth="1"/>
    <col min="3" max="4" width="18.58203125" style="3" hidden="1" customWidth="1" outlineLevel="1"/>
    <col min="5" max="5" width="18.58203125" style="3" customWidth="1" collapsed="1"/>
    <col min="6" max="7" width="18.58203125" style="3" customWidth="1"/>
    <col min="8" max="8" width="12.58203125" style="3" customWidth="1"/>
    <col min="9" max="16384" width="9" style="3"/>
  </cols>
  <sheetData>
    <row r="1" spans="1:8" ht="15.75" customHeight="1">
      <c r="A1" s="5" t="s">
        <v>430</v>
      </c>
    </row>
    <row r="2" spans="1:8" s="1" customFormat="1" ht="30" customHeight="1">
      <c r="A2" s="519" t="s">
        <v>882</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524" t="s">
        <v>883</v>
      </c>
      <c r="H4" s="524"/>
    </row>
    <row r="5" spans="1:8" ht="15.75" customHeight="1">
      <c r="A5" s="3" t="str">
        <f>基本信息输入表!K6&amp;"："&amp;基本信息输入表!M6</f>
        <v>被评估单位：贵州华能焦化制气股份有限公司</v>
      </c>
      <c r="H5" s="41" t="s">
        <v>464</v>
      </c>
    </row>
    <row r="6" spans="1:8" s="2" customFormat="1" ht="15.75" customHeight="1">
      <c r="A6" s="8" t="s">
        <v>583</v>
      </c>
      <c r="B6" s="8" t="s">
        <v>584</v>
      </c>
      <c r="C6" s="9" t="s">
        <v>435</v>
      </c>
      <c r="D6" s="9" t="s">
        <v>436</v>
      </c>
      <c r="E6" s="8" t="s">
        <v>437</v>
      </c>
      <c r="F6" s="8" t="s">
        <v>438</v>
      </c>
      <c r="G6" s="16" t="s">
        <v>439</v>
      </c>
      <c r="H6" s="8" t="s">
        <v>440</v>
      </c>
    </row>
    <row r="7" spans="1:8" ht="15.75" customHeight="1">
      <c r="A7" s="8" t="s">
        <v>884</v>
      </c>
      <c r="B7" s="31" t="s">
        <v>885</v>
      </c>
      <c r="C7" s="31">
        <f>'4-1-1可出售-股票'!I27</f>
        <v>0</v>
      </c>
      <c r="D7" s="31">
        <f>'4-1-1可出售-股票'!K27</f>
        <v>0</v>
      </c>
      <c r="E7" s="14">
        <f>'4-1-1可出售-股票'!M27</f>
        <v>0</v>
      </c>
      <c r="F7" s="14">
        <f>'4-1-1可出售-股票'!O27</f>
        <v>0</v>
      </c>
      <c r="G7" s="15">
        <f>F7-E7</f>
        <v>0</v>
      </c>
      <c r="H7" s="45" t="str">
        <f>IF(E7=0,"",G7/E7*100)</f>
        <v/>
      </c>
    </row>
    <row r="8" spans="1:8" ht="15.75" customHeight="1">
      <c r="A8" s="8" t="s">
        <v>886</v>
      </c>
      <c r="B8" s="31" t="s">
        <v>887</v>
      </c>
      <c r="C8" s="31">
        <f>'4-1-2可出售-债券'!I30</f>
        <v>0</v>
      </c>
      <c r="D8" s="31">
        <f>'4-1-2可出售-债券'!K30</f>
        <v>0</v>
      </c>
      <c r="E8" s="14">
        <f>'4-1-2可出售-债券'!M30</f>
        <v>0</v>
      </c>
      <c r="F8" s="14">
        <f>'4-1-2可出售-债券'!O30</f>
        <v>0</v>
      </c>
      <c r="G8" s="15">
        <f>F8-E8</f>
        <v>0</v>
      </c>
      <c r="H8" s="45" t="str">
        <f>IF(E8=0,"",G8/E8*100)</f>
        <v/>
      </c>
    </row>
    <row r="9" spans="1:8" ht="15.75" customHeight="1">
      <c r="A9" s="8" t="s">
        <v>888</v>
      </c>
      <c r="B9" s="31" t="s">
        <v>889</v>
      </c>
      <c r="C9" s="31">
        <f>'4-1-3可出售-其他'!I28</f>
        <v>0</v>
      </c>
      <c r="D9" s="31">
        <f>'4-1-3可出售-其他'!K28</f>
        <v>0</v>
      </c>
      <c r="E9" s="14">
        <f>'4-1-3可出售-其他'!M28</f>
        <v>0</v>
      </c>
      <c r="F9" s="14">
        <f>'4-1-3可出售-其他'!O28</f>
        <v>0</v>
      </c>
      <c r="G9" s="15">
        <f>F9-E9</f>
        <v>0</v>
      </c>
      <c r="H9" s="45" t="str">
        <f>IF(E9=0,"",G9/E9*100)</f>
        <v/>
      </c>
    </row>
    <row r="10" spans="1:8" ht="15.75" customHeight="1">
      <c r="A10" s="8"/>
      <c r="B10" s="31"/>
      <c r="C10" s="31"/>
      <c r="D10" s="31"/>
      <c r="E10" s="14"/>
      <c r="F10" s="15"/>
      <c r="G10" s="15"/>
      <c r="H10" s="45"/>
    </row>
    <row r="11" spans="1:8" ht="15.75" customHeight="1">
      <c r="A11" s="8"/>
      <c r="B11" s="31"/>
      <c r="C11" s="31"/>
      <c r="D11" s="31"/>
      <c r="E11" s="14"/>
      <c r="F11" s="15"/>
      <c r="G11" s="15"/>
      <c r="H11" s="45"/>
    </row>
    <row r="12" spans="1:8" ht="15.75" customHeight="1">
      <c r="A12" s="8"/>
      <c r="B12" s="31"/>
      <c r="C12" s="31"/>
      <c r="D12" s="31"/>
      <c r="E12" s="14"/>
      <c r="F12" s="15"/>
      <c r="G12" s="15"/>
      <c r="H12" s="45"/>
    </row>
    <row r="13" spans="1:8" ht="15.75" customHeight="1">
      <c r="A13" s="8"/>
      <c r="B13" s="31"/>
      <c r="C13" s="31"/>
      <c r="D13" s="31"/>
      <c r="E13" s="14"/>
      <c r="F13" s="15"/>
      <c r="G13" s="15"/>
      <c r="H13" s="45"/>
    </row>
    <row r="14" spans="1:8" ht="15.75" customHeight="1">
      <c r="A14" s="8"/>
      <c r="B14" s="31"/>
      <c r="C14" s="31"/>
      <c r="D14" s="31"/>
      <c r="E14" s="14"/>
      <c r="F14" s="15"/>
      <c r="G14" s="15"/>
      <c r="H14" s="45"/>
    </row>
    <row r="15" spans="1:8" ht="15.75" customHeight="1">
      <c r="A15" s="8"/>
      <c r="B15" s="31"/>
      <c r="C15" s="31"/>
      <c r="D15" s="31"/>
      <c r="E15" s="14"/>
      <c r="F15" s="15"/>
      <c r="G15" s="15"/>
      <c r="H15" s="45"/>
    </row>
    <row r="16" spans="1:8" ht="15.75" customHeight="1">
      <c r="A16" s="8"/>
      <c r="B16" s="31"/>
      <c r="C16" s="31"/>
      <c r="D16" s="31"/>
      <c r="E16" s="14"/>
      <c r="F16" s="15"/>
      <c r="G16" s="15"/>
      <c r="H16" s="45"/>
    </row>
    <row r="17" spans="1:9" ht="15.75" customHeight="1">
      <c r="A17" s="8"/>
      <c r="B17" s="31"/>
      <c r="C17" s="31"/>
      <c r="D17" s="31"/>
      <c r="E17" s="14"/>
      <c r="F17" s="15"/>
      <c r="G17" s="15"/>
      <c r="H17" s="45"/>
    </row>
    <row r="18" spans="1:9" ht="15.75" customHeight="1">
      <c r="A18" s="8"/>
      <c r="B18" s="31"/>
      <c r="C18" s="31"/>
      <c r="D18" s="31"/>
      <c r="E18" s="14"/>
      <c r="F18" s="15"/>
      <c r="G18" s="15"/>
      <c r="H18" s="45"/>
    </row>
    <row r="19" spans="1:9" ht="15.75" customHeight="1">
      <c r="A19" s="8"/>
      <c r="B19" s="31"/>
      <c r="C19" s="31"/>
      <c r="D19" s="31"/>
      <c r="E19" s="14"/>
      <c r="F19" s="15"/>
      <c r="G19" s="15"/>
      <c r="H19" s="45"/>
    </row>
    <row r="20" spans="1:9" ht="15.75" customHeight="1">
      <c r="A20" s="8"/>
      <c r="B20" s="31"/>
      <c r="C20" s="31"/>
      <c r="D20" s="31"/>
      <c r="E20" s="14"/>
      <c r="F20" s="15"/>
      <c r="G20" s="15"/>
      <c r="H20" s="45"/>
    </row>
    <row r="21" spans="1:9" ht="15.75" customHeight="1">
      <c r="A21" s="8"/>
      <c r="B21" s="31"/>
      <c r="C21" s="31"/>
      <c r="D21" s="31"/>
      <c r="E21" s="14"/>
      <c r="F21" s="15"/>
      <c r="G21" s="15"/>
      <c r="H21" s="45"/>
    </row>
    <row r="22" spans="1:9" ht="15.75" customHeight="1">
      <c r="A22" s="8"/>
      <c r="B22" s="31"/>
      <c r="C22" s="31"/>
      <c r="D22" s="31"/>
      <c r="E22" s="14"/>
      <c r="F22" s="15"/>
      <c r="G22" s="15"/>
      <c r="H22" s="45"/>
    </row>
    <row r="23" spans="1:9" ht="15.75" customHeight="1">
      <c r="A23" s="8"/>
      <c r="B23" s="31"/>
      <c r="C23" s="31"/>
      <c r="D23" s="31"/>
      <c r="E23" s="14"/>
      <c r="F23" s="15"/>
      <c r="G23" s="15"/>
      <c r="H23" s="45"/>
    </row>
    <row r="24" spans="1:9" ht="15.75" customHeight="1">
      <c r="A24" s="8"/>
      <c r="B24" s="31"/>
      <c r="C24" s="31"/>
      <c r="D24" s="31"/>
      <c r="E24" s="14"/>
      <c r="F24" s="15"/>
      <c r="G24" s="15"/>
      <c r="H24" s="45"/>
    </row>
    <row r="25" spans="1:9" ht="15.75" customHeight="1">
      <c r="A25" s="8"/>
      <c r="B25" s="31"/>
      <c r="C25" s="31"/>
      <c r="D25" s="31"/>
      <c r="E25" s="14"/>
      <c r="F25" s="15"/>
      <c r="G25" s="15"/>
      <c r="H25" s="45"/>
    </row>
    <row r="26" spans="1:9" ht="15.75" customHeight="1">
      <c r="A26" s="526" t="s">
        <v>740</v>
      </c>
      <c r="B26" s="527"/>
      <c r="C26" s="14">
        <f>SUM(C7:C25)</f>
        <v>0</v>
      </c>
      <c r="D26" s="14">
        <f>SUM(D7:D25)</f>
        <v>0</v>
      </c>
      <c r="E26" s="14">
        <f>SUM(E7:E25)</f>
        <v>0</v>
      </c>
      <c r="F26" s="14">
        <f>SUM(F7:F25)</f>
        <v>0</v>
      </c>
      <c r="G26" s="15">
        <f>F26-E26</f>
        <v>0</v>
      </c>
      <c r="H26" s="45" t="str">
        <f>IF(E26=0,"",G26/E26*100)</f>
        <v/>
      </c>
    </row>
    <row r="27" spans="1:9" ht="15.75" customHeight="1">
      <c r="F27" s="3" t="str">
        <f>"评估人员："&amp;基本信息输入表!$Q$38</f>
        <v>评估人员：雍国锋、路育</v>
      </c>
    </row>
    <row r="28" spans="1:9" ht="15.75" customHeight="1">
      <c r="I28" s="23" t="s">
        <v>461</v>
      </c>
    </row>
  </sheetData>
  <mergeCells count="4">
    <mergeCell ref="A2:H2"/>
    <mergeCell ref="A3:H3"/>
    <mergeCell ref="G4:H4"/>
    <mergeCell ref="A26:B26"/>
  </mergeCells>
  <phoneticPr fontId="13" type="noConversion"/>
  <hyperlinks>
    <hyperlink ref="A1" location="索引目录!A1" display="返回索引目录" xr:uid="{00000000-0004-0000-24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Y30"/>
  <sheetViews>
    <sheetView showGridLines="0" topLeftCell="A7" workbookViewId="0">
      <selection activeCell="F8" sqref="F8"/>
    </sheetView>
  </sheetViews>
  <sheetFormatPr defaultColWidth="9" defaultRowHeight="15.75" customHeight="1" outlineLevelCol="2"/>
  <cols>
    <col min="1" max="1" width="4.08203125" style="3" customWidth="1"/>
    <col min="2" max="2" width="14.75" style="3" customWidth="1"/>
    <col min="3" max="4" width="9" style="3"/>
    <col min="5" max="5" width="7.58203125" style="3" customWidth="1"/>
    <col min="6" max="6" width="7.75" style="3" customWidth="1"/>
    <col min="7" max="7" width="8.75" style="3" customWidth="1"/>
    <col min="8" max="8" width="8.58203125" style="3" customWidth="1"/>
    <col min="9" max="12" width="10.58203125" style="3" hidden="1" customWidth="1" outlineLevel="1"/>
    <col min="13" max="13" width="12.25" style="3" customWidth="1" collapsed="1"/>
    <col min="14" max="14" width="10.58203125" style="3" customWidth="1"/>
    <col min="15" max="15" width="12.25" style="3" customWidth="1"/>
    <col min="16" max="16" width="10.58203125" style="3" customWidth="1"/>
    <col min="17" max="18" width="9" style="3"/>
    <col min="19" max="23" width="5.58203125" style="4" customWidth="1" outlineLevel="1"/>
    <col min="24" max="24" width="14.75" style="4" customWidth="1" outlineLevel="1"/>
    <col min="25" max="25" width="13.58203125" style="4" customWidth="1"/>
    <col min="26" max="27" width="5.58203125" style="4" customWidth="1" outlineLevel="1"/>
    <col min="28" max="29" width="7.25" style="4" customWidth="1" outlineLevel="1"/>
    <col min="30" max="30" width="5.58203125" style="4" customWidth="1" outlineLevel="1"/>
    <col min="31" max="34" width="8.58203125" style="4" customWidth="1" outlineLevel="1"/>
    <col min="35" max="35" width="14.58203125" style="4" customWidth="1" outlineLevel="1"/>
    <col min="36" max="36" width="13.58203125" style="4" customWidth="1"/>
    <col min="37" max="38" width="8.58203125" style="4" customWidth="1" outlineLevel="2"/>
    <col min="39" max="39" width="11.25" style="4" customWidth="1" outlineLevel="2"/>
    <col min="40" max="45" width="8.58203125" style="4" customWidth="1" outlineLevel="2"/>
    <col min="46" max="46" width="8.58203125" style="4" customWidth="1" outlineLevel="1"/>
    <col min="47" max="47" width="13.75" style="4" customWidth="1"/>
    <col min="48" max="50" width="13.58203125" style="4" customWidth="1" outlineLevel="1"/>
    <col min="51" max="51" width="13.58203125" style="4" customWidth="1"/>
    <col min="52" max="16384" width="9" style="3"/>
  </cols>
  <sheetData>
    <row r="1" spans="1:51" ht="15.75" customHeight="1">
      <c r="A1" s="5" t="s">
        <v>430</v>
      </c>
    </row>
    <row r="2" spans="1:51" s="1" customFormat="1" ht="30" customHeight="1">
      <c r="A2" s="519" t="s">
        <v>890</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row>
    <row r="4" spans="1:51" ht="14.15" customHeight="1">
      <c r="A4" s="2"/>
      <c r="B4" s="2"/>
      <c r="C4" s="2"/>
      <c r="D4" s="2"/>
      <c r="E4" s="2"/>
      <c r="F4" s="2"/>
      <c r="G4" s="2"/>
      <c r="H4" s="2"/>
      <c r="I4" s="2"/>
      <c r="J4" s="2"/>
      <c r="K4" s="2"/>
      <c r="L4" s="2"/>
      <c r="M4" s="2"/>
      <c r="N4" s="2"/>
      <c r="O4" s="2"/>
      <c r="P4" s="2"/>
      <c r="Q4" s="18" t="s">
        <v>891</v>
      </c>
    </row>
    <row r="5" spans="1:51" ht="15.75" customHeight="1">
      <c r="A5" s="3" t="str">
        <f>基本信息输入表!K6&amp;"："&amp;基本信息输入表!M6</f>
        <v>被评估单位：贵州华能焦化制气股份有限公司</v>
      </c>
      <c r="Q5" s="18" t="s">
        <v>464</v>
      </c>
      <c r="S5" s="531" t="s">
        <v>595</v>
      </c>
      <c r="T5" s="531"/>
      <c r="U5" s="531"/>
      <c r="V5" s="531"/>
      <c r="W5" s="531"/>
      <c r="X5" s="531"/>
      <c r="Y5" s="531"/>
      <c r="Z5" s="532" t="s">
        <v>596</v>
      </c>
      <c r="AA5" s="533"/>
      <c r="AB5" s="533"/>
      <c r="AC5" s="533"/>
      <c r="AD5" s="533"/>
      <c r="AE5" s="533"/>
      <c r="AF5" s="533"/>
      <c r="AG5" s="533"/>
      <c r="AH5" s="533"/>
      <c r="AI5" s="533"/>
      <c r="AJ5" s="534"/>
      <c r="AK5" s="535" t="s">
        <v>597</v>
      </c>
      <c r="AL5" s="536"/>
      <c r="AM5" s="536"/>
      <c r="AN5" s="536"/>
      <c r="AO5" s="536"/>
      <c r="AP5" s="536"/>
      <c r="AQ5" s="536"/>
      <c r="AR5" s="536"/>
      <c r="AS5" s="536"/>
      <c r="AT5" s="536"/>
      <c r="AU5" s="537"/>
      <c r="AV5" s="538" t="s">
        <v>598</v>
      </c>
      <c r="AW5" s="538"/>
      <c r="AX5" s="538"/>
      <c r="AY5" s="538"/>
    </row>
    <row r="6" spans="1:51" s="2" customFormat="1" ht="27" customHeight="1">
      <c r="A6" s="570" t="s">
        <v>465</v>
      </c>
      <c r="B6" s="570" t="s">
        <v>656</v>
      </c>
      <c r="C6" s="570" t="s">
        <v>892</v>
      </c>
      <c r="D6" s="570" t="s">
        <v>658</v>
      </c>
      <c r="E6" s="570" t="s">
        <v>659</v>
      </c>
      <c r="F6" s="570" t="s">
        <v>660</v>
      </c>
      <c r="G6" s="570" t="s">
        <v>893</v>
      </c>
      <c r="H6" s="570" t="s">
        <v>894</v>
      </c>
      <c r="I6" s="565" t="s">
        <v>692</v>
      </c>
      <c r="J6" s="565"/>
      <c r="K6" s="565" t="s">
        <v>693</v>
      </c>
      <c r="L6" s="565"/>
      <c r="M6" s="570" t="s">
        <v>437</v>
      </c>
      <c r="N6" s="570" t="s">
        <v>780</v>
      </c>
      <c r="O6" s="570" t="s">
        <v>438</v>
      </c>
      <c r="P6" s="570" t="s">
        <v>440</v>
      </c>
      <c r="Q6" s="570" t="s">
        <v>585</v>
      </c>
      <c r="S6" s="531" t="s">
        <v>599</v>
      </c>
      <c r="T6" s="553" t="s">
        <v>895</v>
      </c>
      <c r="U6" s="531" t="s">
        <v>652</v>
      </c>
      <c r="V6" s="542" t="s">
        <v>627</v>
      </c>
      <c r="W6" s="542" t="s">
        <v>601</v>
      </c>
      <c r="X6" s="531" t="s">
        <v>602</v>
      </c>
      <c r="Y6" s="531"/>
      <c r="Z6" s="532" t="s">
        <v>603</v>
      </c>
      <c r="AA6" s="533"/>
      <c r="AB6" s="533"/>
      <c r="AC6" s="533"/>
      <c r="AD6" s="534"/>
      <c r="AE6" s="538" t="s">
        <v>604</v>
      </c>
      <c r="AF6" s="538"/>
      <c r="AG6" s="538" t="s">
        <v>653</v>
      </c>
      <c r="AH6" s="538"/>
      <c r="AI6" s="538" t="s">
        <v>605</v>
      </c>
      <c r="AJ6" s="543"/>
      <c r="AK6" s="531" t="s">
        <v>606</v>
      </c>
      <c r="AL6" s="531" t="s">
        <v>654</v>
      </c>
      <c r="AM6" s="531"/>
      <c r="AN6" s="555" t="s">
        <v>655</v>
      </c>
      <c r="AO6" s="556"/>
      <c r="AP6" s="556"/>
      <c r="AQ6" s="556"/>
      <c r="AR6" s="556"/>
      <c r="AS6" s="557"/>
      <c r="AT6" s="531" t="s">
        <v>438</v>
      </c>
      <c r="AU6" s="558"/>
      <c r="AV6" s="543" t="s">
        <v>607</v>
      </c>
      <c r="AW6" s="543" t="s">
        <v>608</v>
      </c>
      <c r="AX6" s="538" t="s">
        <v>609</v>
      </c>
      <c r="AY6" s="543"/>
    </row>
    <row r="7" spans="1:51" ht="24.75" customHeight="1">
      <c r="A7" s="571"/>
      <c r="B7" s="571"/>
      <c r="C7" s="571"/>
      <c r="D7" s="571"/>
      <c r="E7" s="571"/>
      <c r="F7" s="571"/>
      <c r="G7" s="571"/>
      <c r="H7" s="571"/>
      <c r="I7" s="52" t="s">
        <v>437</v>
      </c>
      <c r="J7" s="52" t="s">
        <v>780</v>
      </c>
      <c r="K7" s="52" t="s">
        <v>437</v>
      </c>
      <c r="L7" s="52" t="s">
        <v>780</v>
      </c>
      <c r="M7" s="571"/>
      <c r="N7" s="571"/>
      <c r="O7" s="571"/>
      <c r="P7" s="571" t="str">
        <f t="shared" ref="P7:P27" si="0">IF(M7-N7=0,"",(O7-M7+N7)/(M7-N7)*100)</f>
        <v/>
      </c>
      <c r="Q7" s="571"/>
      <c r="S7" s="531"/>
      <c r="T7" s="531"/>
      <c r="U7" s="531"/>
      <c r="V7" s="531"/>
      <c r="W7" s="531"/>
      <c r="X7" s="531"/>
      <c r="Y7" s="531"/>
      <c r="Z7" s="26" t="s">
        <v>614</v>
      </c>
      <c r="AA7" s="26" t="s">
        <v>615</v>
      </c>
      <c r="AB7" s="26" t="s">
        <v>664</v>
      </c>
      <c r="AC7" s="26" t="s">
        <v>617</v>
      </c>
      <c r="AD7" s="24" t="s">
        <v>618</v>
      </c>
      <c r="AE7" s="26" t="s">
        <v>619</v>
      </c>
      <c r="AF7" s="26" t="s">
        <v>620</v>
      </c>
      <c r="AG7" s="26" t="s">
        <v>619</v>
      </c>
      <c r="AH7" s="26" t="s">
        <v>665</v>
      </c>
      <c r="AI7" s="538"/>
      <c r="AJ7" s="544"/>
      <c r="AK7" s="531"/>
      <c r="AL7" s="19" t="s">
        <v>666</v>
      </c>
      <c r="AM7" s="19" t="s">
        <v>667</v>
      </c>
      <c r="AN7" s="49" t="s">
        <v>896</v>
      </c>
      <c r="AO7" s="49" t="s">
        <v>669</v>
      </c>
      <c r="AP7" s="49" t="s">
        <v>670</v>
      </c>
      <c r="AQ7" s="19"/>
      <c r="AR7" s="19"/>
      <c r="AS7" s="19"/>
      <c r="AT7" s="531"/>
      <c r="AU7" s="559"/>
      <c r="AV7" s="544"/>
      <c r="AW7" s="544"/>
      <c r="AX7" s="538"/>
      <c r="AY7" s="544"/>
    </row>
    <row r="8" spans="1:51" ht="15.75" customHeight="1">
      <c r="A8" s="47" t="str">
        <f>IF(B8="","",ROW()-7)</f>
        <v/>
      </c>
      <c r="B8" s="12"/>
      <c r="C8" s="8"/>
      <c r="D8" s="8"/>
      <c r="E8" s="8"/>
      <c r="F8" s="8"/>
      <c r="G8" s="8"/>
      <c r="H8" s="15"/>
      <c r="I8" s="15"/>
      <c r="J8" s="15"/>
      <c r="K8" s="15"/>
      <c r="L8" s="15"/>
      <c r="M8" s="15">
        <f t="shared" ref="M8:M10" si="1">K8+I8</f>
        <v>0</v>
      </c>
      <c r="O8" s="15"/>
      <c r="P8" s="15" t="str">
        <f t="shared" si="0"/>
        <v/>
      </c>
      <c r="Q8" s="21"/>
      <c r="S8" s="22"/>
      <c r="T8" s="22"/>
      <c r="U8" s="22"/>
      <c r="V8" s="22"/>
      <c r="W8" s="22"/>
      <c r="X8" s="22"/>
      <c r="Y8" s="22"/>
      <c r="Z8" s="22"/>
      <c r="AA8" s="22"/>
      <c r="AB8" s="22"/>
      <c r="AC8" s="27"/>
      <c r="AD8" s="27"/>
      <c r="AE8" s="22"/>
      <c r="AF8" s="27"/>
      <c r="AG8" s="27"/>
      <c r="AH8" s="27"/>
      <c r="AI8" s="27"/>
      <c r="AJ8" s="27"/>
      <c r="AK8" s="27"/>
      <c r="AL8" s="27" t="s">
        <v>203</v>
      </c>
      <c r="AM8" s="27"/>
      <c r="AN8" s="27"/>
      <c r="AO8" s="27"/>
      <c r="AP8" s="27"/>
      <c r="AQ8" s="27"/>
      <c r="AR8" s="27"/>
      <c r="AS8" s="27"/>
      <c r="AT8" s="27"/>
      <c r="AU8" s="27"/>
      <c r="AV8" s="30" t="str">
        <f>IFERROR((AT8-M8+O8)/(M8-O8)*100,"")</f>
        <v/>
      </c>
      <c r="AW8" s="27"/>
      <c r="AX8" s="27"/>
      <c r="AY8" s="27"/>
    </row>
    <row r="9" spans="1:51" ht="15.75" customHeight="1">
      <c r="A9" s="47" t="str">
        <f t="shared" ref="A9:A24" si="2">IF(B9="","",ROW()-7)</f>
        <v/>
      </c>
      <c r="B9" s="12"/>
      <c r="C9" s="8"/>
      <c r="D9" s="8"/>
      <c r="E9" s="8"/>
      <c r="F9" s="8"/>
      <c r="H9" s="15"/>
      <c r="I9" s="15"/>
      <c r="J9" s="15"/>
      <c r="K9" s="15"/>
      <c r="L9" s="15"/>
      <c r="M9" s="15">
        <f t="shared" si="1"/>
        <v>0</v>
      </c>
      <c r="N9" s="15"/>
      <c r="O9" s="15"/>
      <c r="P9" s="15" t="str">
        <f t="shared" si="0"/>
        <v/>
      </c>
      <c r="Q9" s="21"/>
      <c r="S9" s="22"/>
      <c r="T9" s="22"/>
      <c r="U9" s="22"/>
      <c r="V9" s="22"/>
      <c r="W9" s="22"/>
      <c r="X9" s="22"/>
      <c r="Y9" s="22"/>
      <c r="Z9" s="22"/>
      <c r="AA9" s="22"/>
      <c r="AB9" s="22"/>
      <c r="AC9" s="28"/>
      <c r="AD9" s="27"/>
      <c r="AE9" s="22"/>
      <c r="AF9" s="27"/>
      <c r="AG9" s="27"/>
      <c r="AH9" s="27"/>
      <c r="AI9" s="27"/>
      <c r="AJ9" s="27"/>
      <c r="AK9" s="27"/>
      <c r="AL9" s="27"/>
      <c r="AM9" s="27"/>
      <c r="AN9" s="27"/>
      <c r="AO9" s="27"/>
      <c r="AP9" s="27"/>
      <c r="AQ9" s="27"/>
      <c r="AR9" s="27"/>
      <c r="AS9" s="27"/>
      <c r="AT9" s="27"/>
      <c r="AU9" s="27"/>
      <c r="AV9" s="30" t="str">
        <f t="shared" ref="AV9:AV27" si="3">IFERROR((AT9-M9+N9)/(M9-N9)*100,"")</f>
        <v/>
      </c>
      <c r="AW9" s="27"/>
      <c r="AX9" s="27"/>
      <c r="AY9" s="27"/>
    </row>
    <row r="10" spans="1:51" ht="15.75" customHeight="1">
      <c r="A10" s="47" t="str">
        <f t="shared" si="2"/>
        <v/>
      </c>
      <c r="B10" s="12"/>
      <c r="C10" s="8"/>
      <c r="D10" s="8"/>
      <c r="E10" s="8"/>
      <c r="F10" s="8"/>
      <c r="G10" s="8"/>
      <c r="H10" s="15"/>
      <c r="I10" s="15"/>
      <c r="J10" s="15"/>
      <c r="K10" s="15"/>
      <c r="L10" s="15"/>
      <c r="M10" s="15">
        <f t="shared" si="1"/>
        <v>0</v>
      </c>
      <c r="N10" s="15"/>
      <c r="O10" s="15"/>
      <c r="P10" s="15" t="str">
        <f t="shared" si="0"/>
        <v/>
      </c>
      <c r="Q10" s="21"/>
      <c r="S10" s="22"/>
      <c r="T10" s="22"/>
      <c r="U10" s="22"/>
      <c r="V10" s="22"/>
      <c r="W10" s="22"/>
      <c r="X10" s="22"/>
      <c r="Y10" s="22"/>
      <c r="Z10" s="22"/>
      <c r="AA10" s="22"/>
      <c r="AB10" s="22"/>
      <c r="AC10" s="28"/>
      <c r="AD10" s="27"/>
      <c r="AE10" s="22"/>
      <c r="AF10" s="27"/>
      <c r="AG10" s="27"/>
      <c r="AH10" s="27"/>
      <c r="AI10" s="27"/>
      <c r="AJ10" s="27"/>
      <c r="AK10" s="27"/>
      <c r="AL10" s="27"/>
      <c r="AM10" s="27"/>
      <c r="AN10" s="27"/>
      <c r="AO10" s="27"/>
      <c r="AP10" s="27"/>
      <c r="AQ10" s="27"/>
      <c r="AR10" s="27"/>
      <c r="AS10" s="27"/>
      <c r="AT10" s="27"/>
      <c r="AU10" s="27"/>
      <c r="AV10" s="30" t="str">
        <f t="shared" si="3"/>
        <v/>
      </c>
      <c r="AW10" s="27"/>
      <c r="AX10" s="27"/>
      <c r="AY10" s="27"/>
    </row>
    <row r="11" spans="1:51" ht="15.75" customHeight="1">
      <c r="A11" s="47" t="str">
        <f t="shared" si="2"/>
        <v/>
      </c>
      <c r="B11" s="12"/>
      <c r="C11" s="8"/>
      <c r="D11" s="8"/>
      <c r="E11" s="8"/>
      <c r="F11" s="8"/>
      <c r="G11" s="8"/>
      <c r="H11" s="15"/>
      <c r="I11" s="15"/>
      <c r="J11" s="15"/>
      <c r="K11" s="15"/>
      <c r="L11" s="15"/>
      <c r="M11" s="15">
        <f t="shared" ref="M11:M24" si="4">K11+I11</f>
        <v>0</v>
      </c>
      <c r="N11" s="15"/>
      <c r="O11" s="15"/>
      <c r="P11" s="15" t="str">
        <f t="shared" si="0"/>
        <v/>
      </c>
      <c r="Q11" s="21"/>
      <c r="S11" s="22"/>
      <c r="T11" s="22"/>
      <c r="U11" s="22"/>
      <c r="V11" s="22"/>
      <c r="W11" s="22"/>
      <c r="X11" s="22"/>
      <c r="Y11" s="22"/>
      <c r="Z11" s="22"/>
      <c r="AA11" s="22"/>
      <c r="AB11" s="22"/>
      <c r="AC11" s="28"/>
      <c r="AD11" s="27"/>
      <c r="AE11" s="22"/>
      <c r="AF11" s="27"/>
      <c r="AG11" s="27"/>
      <c r="AH11" s="27"/>
      <c r="AI11" s="27"/>
      <c r="AJ11" s="27"/>
      <c r="AK11" s="27"/>
      <c r="AL11" s="27"/>
      <c r="AM11" s="27"/>
      <c r="AN11" s="27"/>
      <c r="AO11" s="27"/>
      <c r="AP11" s="27"/>
      <c r="AQ11" s="27"/>
      <c r="AR11" s="27"/>
      <c r="AS11" s="27"/>
      <c r="AT11" s="27"/>
      <c r="AU11" s="27"/>
      <c r="AV11" s="30" t="str">
        <f t="shared" si="3"/>
        <v/>
      </c>
      <c r="AW11" s="27"/>
      <c r="AX11" s="27"/>
      <c r="AY11" s="27"/>
    </row>
    <row r="12" spans="1:51" ht="15.75" customHeight="1">
      <c r="A12" s="47" t="str">
        <f t="shared" si="2"/>
        <v/>
      </c>
      <c r="B12" s="12"/>
      <c r="C12" s="8"/>
      <c r="D12" s="8"/>
      <c r="E12" s="8"/>
      <c r="F12" s="8"/>
      <c r="G12" s="8"/>
      <c r="H12" s="15"/>
      <c r="I12" s="15"/>
      <c r="J12" s="15"/>
      <c r="K12" s="15"/>
      <c r="L12" s="15"/>
      <c r="M12" s="15">
        <f t="shared" si="4"/>
        <v>0</v>
      </c>
      <c r="N12" s="15"/>
      <c r="O12" s="15"/>
      <c r="P12" s="15" t="str">
        <f t="shared" si="0"/>
        <v/>
      </c>
      <c r="Q12" s="21"/>
      <c r="S12" s="22"/>
      <c r="T12" s="22"/>
      <c r="U12" s="22"/>
      <c r="V12" s="22"/>
      <c r="W12" s="22"/>
      <c r="X12" s="22"/>
      <c r="Y12" s="22"/>
      <c r="Z12" s="22"/>
      <c r="AA12" s="22"/>
      <c r="AB12" s="22"/>
      <c r="AC12" s="28"/>
      <c r="AD12" s="27"/>
      <c r="AE12" s="22"/>
      <c r="AF12" s="27"/>
      <c r="AG12" s="27"/>
      <c r="AH12" s="27"/>
      <c r="AI12" s="27"/>
      <c r="AJ12" s="27"/>
      <c r="AK12" s="27"/>
      <c r="AL12" s="27"/>
      <c r="AM12" s="27"/>
      <c r="AN12" s="27"/>
      <c r="AO12" s="27"/>
      <c r="AP12" s="27"/>
      <c r="AQ12" s="27"/>
      <c r="AR12" s="27"/>
      <c r="AS12" s="27"/>
      <c r="AT12" s="27"/>
      <c r="AU12" s="27"/>
      <c r="AV12" s="30" t="str">
        <f t="shared" si="3"/>
        <v/>
      </c>
      <c r="AW12" s="27"/>
      <c r="AX12" s="27"/>
      <c r="AY12" s="27"/>
    </row>
    <row r="13" spans="1:51" ht="15.75" customHeight="1">
      <c r="A13" s="47" t="str">
        <f t="shared" si="2"/>
        <v/>
      </c>
      <c r="B13" s="12"/>
      <c r="C13" s="8"/>
      <c r="D13" s="8"/>
      <c r="E13" s="8"/>
      <c r="F13" s="8"/>
      <c r="G13" s="8"/>
      <c r="H13" s="15"/>
      <c r="I13" s="15"/>
      <c r="J13" s="15"/>
      <c r="K13" s="15"/>
      <c r="L13" s="15"/>
      <c r="M13" s="15">
        <f t="shared" si="4"/>
        <v>0</v>
      </c>
      <c r="N13" s="15"/>
      <c r="O13" s="15"/>
      <c r="P13" s="15" t="str">
        <f t="shared" si="0"/>
        <v/>
      </c>
      <c r="Q13" s="21"/>
      <c r="S13" s="22"/>
      <c r="T13" s="22"/>
      <c r="U13" s="22"/>
      <c r="V13" s="22"/>
      <c r="W13" s="22"/>
      <c r="X13" s="22"/>
      <c r="Y13" s="22"/>
      <c r="Z13" s="22"/>
      <c r="AA13" s="22"/>
      <c r="AB13" s="22"/>
      <c r="AC13" s="28"/>
      <c r="AD13" s="27"/>
      <c r="AE13" s="22"/>
      <c r="AF13" s="27"/>
      <c r="AG13" s="27"/>
      <c r="AH13" s="27"/>
      <c r="AI13" s="27"/>
      <c r="AJ13" s="27"/>
      <c r="AK13" s="27"/>
      <c r="AL13" s="27"/>
      <c r="AM13" s="27"/>
      <c r="AN13" s="27"/>
      <c r="AO13" s="27"/>
      <c r="AP13" s="27"/>
      <c r="AQ13" s="27"/>
      <c r="AR13" s="27"/>
      <c r="AS13" s="27"/>
      <c r="AT13" s="27"/>
      <c r="AU13" s="27"/>
      <c r="AV13" s="30" t="str">
        <f t="shared" si="3"/>
        <v/>
      </c>
      <c r="AW13" s="27"/>
      <c r="AX13" s="27"/>
      <c r="AY13" s="27"/>
    </row>
    <row r="14" spans="1:51" ht="15.75" customHeight="1">
      <c r="A14" s="47" t="str">
        <f t="shared" si="2"/>
        <v/>
      </c>
      <c r="B14" s="12"/>
      <c r="C14" s="8"/>
      <c r="D14" s="8"/>
      <c r="E14" s="8"/>
      <c r="F14" s="8"/>
      <c r="G14" s="8"/>
      <c r="H14" s="15"/>
      <c r="I14" s="15"/>
      <c r="J14" s="15"/>
      <c r="K14" s="15"/>
      <c r="L14" s="15"/>
      <c r="M14" s="15">
        <f t="shared" si="4"/>
        <v>0</v>
      </c>
      <c r="N14" s="15"/>
      <c r="O14" s="15"/>
      <c r="P14" s="15" t="str">
        <f t="shared" si="0"/>
        <v/>
      </c>
      <c r="Q14" s="21"/>
      <c r="S14" s="22"/>
      <c r="T14" s="22"/>
      <c r="U14" s="22"/>
      <c r="V14" s="22"/>
      <c r="W14" s="22"/>
      <c r="X14" s="22"/>
      <c r="Y14" s="22"/>
      <c r="Z14" s="22"/>
      <c r="AA14" s="22"/>
      <c r="AB14" s="22"/>
      <c r="AC14" s="28"/>
      <c r="AD14" s="27"/>
      <c r="AE14" s="22"/>
      <c r="AF14" s="27"/>
      <c r="AG14" s="27"/>
      <c r="AH14" s="27"/>
      <c r="AI14" s="27"/>
      <c r="AJ14" s="27"/>
      <c r="AK14" s="27"/>
      <c r="AL14" s="27"/>
      <c r="AM14" s="27"/>
      <c r="AN14" s="27"/>
      <c r="AO14" s="27"/>
      <c r="AP14" s="27"/>
      <c r="AQ14" s="27"/>
      <c r="AR14" s="27"/>
      <c r="AS14" s="27"/>
      <c r="AT14" s="27"/>
      <c r="AU14" s="27"/>
      <c r="AV14" s="30" t="str">
        <f t="shared" si="3"/>
        <v/>
      </c>
      <c r="AW14" s="27"/>
      <c r="AX14" s="27"/>
      <c r="AY14" s="27"/>
    </row>
    <row r="15" spans="1:51" ht="15.75" customHeight="1">
      <c r="A15" s="47" t="str">
        <f t="shared" si="2"/>
        <v/>
      </c>
      <c r="B15" s="12"/>
      <c r="C15" s="8"/>
      <c r="D15" s="8"/>
      <c r="E15" s="8"/>
      <c r="F15" s="8"/>
      <c r="G15" s="8"/>
      <c r="H15" s="15"/>
      <c r="I15" s="15"/>
      <c r="J15" s="15"/>
      <c r="K15" s="15"/>
      <c r="L15" s="15"/>
      <c r="M15" s="15">
        <f t="shared" si="4"/>
        <v>0</v>
      </c>
      <c r="N15" s="15"/>
      <c r="O15" s="15"/>
      <c r="P15" s="15" t="str">
        <f t="shared" si="0"/>
        <v/>
      </c>
      <c r="Q15" s="21"/>
      <c r="S15" s="22"/>
      <c r="T15" s="22"/>
      <c r="U15" s="22"/>
      <c r="V15" s="22"/>
      <c r="W15" s="22"/>
      <c r="X15" s="22"/>
      <c r="Y15" s="22"/>
      <c r="Z15" s="22"/>
      <c r="AA15" s="22"/>
      <c r="AB15" s="22"/>
      <c r="AC15" s="28"/>
      <c r="AD15" s="27"/>
      <c r="AE15" s="22"/>
      <c r="AF15" s="27"/>
      <c r="AG15" s="27"/>
      <c r="AH15" s="27"/>
      <c r="AI15" s="27"/>
      <c r="AJ15" s="27"/>
      <c r="AK15" s="27"/>
      <c r="AL15" s="27"/>
      <c r="AM15" s="27"/>
      <c r="AN15" s="27"/>
      <c r="AO15" s="27"/>
      <c r="AP15" s="27"/>
      <c r="AQ15" s="27"/>
      <c r="AR15" s="27"/>
      <c r="AS15" s="27"/>
      <c r="AT15" s="27"/>
      <c r="AU15" s="27"/>
      <c r="AV15" s="30" t="str">
        <f t="shared" si="3"/>
        <v/>
      </c>
      <c r="AW15" s="27"/>
      <c r="AX15" s="27"/>
      <c r="AY15" s="27"/>
    </row>
    <row r="16" spans="1:51" ht="15.75" customHeight="1">
      <c r="A16" s="47" t="str">
        <f t="shared" si="2"/>
        <v/>
      </c>
      <c r="B16" s="12"/>
      <c r="C16" s="8"/>
      <c r="D16" s="8"/>
      <c r="E16" s="8"/>
      <c r="F16" s="8"/>
      <c r="G16" s="8"/>
      <c r="H16" s="15"/>
      <c r="I16" s="15"/>
      <c r="J16" s="15"/>
      <c r="K16" s="15"/>
      <c r="L16" s="15"/>
      <c r="M16" s="15">
        <f t="shared" si="4"/>
        <v>0</v>
      </c>
      <c r="N16" s="15"/>
      <c r="O16" s="15"/>
      <c r="P16" s="15" t="str">
        <f t="shared" si="0"/>
        <v/>
      </c>
      <c r="Q16" s="21"/>
      <c r="S16" s="22"/>
      <c r="T16" s="22"/>
      <c r="U16" s="22"/>
      <c r="V16" s="22"/>
      <c r="W16" s="22"/>
      <c r="X16" s="22"/>
      <c r="Y16" s="22"/>
      <c r="Z16" s="22"/>
      <c r="AA16" s="22"/>
      <c r="AB16" s="22"/>
      <c r="AC16" s="28"/>
      <c r="AD16" s="27"/>
      <c r="AE16" s="22"/>
      <c r="AF16" s="27"/>
      <c r="AG16" s="27"/>
      <c r="AH16" s="27"/>
      <c r="AI16" s="27"/>
      <c r="AJ16" s="27"/>
      <c r="AK16" s="27"/>
      <c r="AL16" s="27"/>
      <c r="AM16" s="27"/>
      <c r="AN16" s="27"/>
      <c r="AO16" s="27"/>
      <c r="AP16" s="27"/>
      <c r="AQ16" s="27"/>
      <c r="AR16" s="27"/>
      <c r="AS16" s="27"/>
      <c r="AT16" s="27"/>
      <c r="AU16" s="27"/>
      <c r="AV16" s="30" t="str">
        <f t="shared" si="3"/>
        <v/>
      </c>
      <c r="AW16" s="27"/>
      <c r="AX16" s="27"/>
      <c r="AY16" s="27"/>
    </row>
    <row r="17" spans="1:51" ht="15.75" customHeight="1">
      <c r="A17" s="47" t="str">
        <f t="shared" si="2"/>
        <v/>
      </c>
      <c r="B17" s="12"/>
      <c r="C17" s="8"/>
      <c r="D17" s="8"/>
      <c r="E17" s="8"/>
      <c r="F17" s="8"/>
      <c r="G17" s="8"/>
      <c r="H17" s="15"/>
      <c r="I17" s="15"/>
      <c r="J17" s="15"/>
      <c r="K17" s="15"/>
      <c r="L17" s="15"/>
      <c r="M17" s="15">
        <f t="shared" si="4"/>
        <v>0</v>
      </c>
      <c r="N17" s="15"/>
      <c r="O17" s="15"/>
      <c r="P17" s="15" t="str">
        <f t="shared" si="0"/>
        <v/>
      </c>
      <c r="Q17" s="21"/>
      <c r="S17" s="22"/>
      <c r="T17" s="22"/>
      <c r="U17" s="22"/>
      <c r="V17" s="22"/>
      <c r="W17" s="22"/>
      <c r="X17" s="22"/>
      <c r="Y17" s="22"/>
      <c r="Z17" s="22"/>
      <c r="AA17" s="22"/>
      <c r="AB17" s="22"/>
      <c r="AC17" s="28"/>
      <c r="AD17" s="27"/>
      <c r="AE17" s="22"/>
      <c r="AF17" s="27"/>
      <c r="AG17" s="27"/>
      <c r="AH17" s="27"/>
      <c r="AI17" s="27"/>
      <c r="AJ17" s="27"/>
      <c r="AK17" s="27"/>
      <c r="AL17" s="27"/>
      <c r="AM17" s="27"/>
      <c r="AN17" s="27"/>
      <c r="AO17" s="27"/>
      <c r="AP17" s="27"/>
      <c r="AQ17" s="27"/>
      <c r="AR17" s="27"/>
      <c r="AS17" s="27"/>
      <c r="AT17" s="27"/>
      <c r="AU17" s="27"/>
      <c r="AV17" s="30" t="str">
        <f t="shared" si="3"/>
        <v/>
      </c>
      <c r="AW17" s="27"/>
      <c r="AX17" s="27"/>
      <c r="AY17" s="27"/>
    </row>
    <row r="18" spans="1:51" ht="15.75" customHeight="1">
      <c r="A18" s="47"/>
      <c r="B18" s="12"/>
      <c r="C18" s="8"/>
      <c r="D18" s="8"/>
      <c r="E18" s="8"/>
      <c r="F18" s="8"/>
      <c r="G18" s="8"/>
      <c r="H18" s="15"/>
      <c r="I18" s="15"/>
      <c r="J18" s="15"/>
      <c r="K18" s="15"/>
      <c r="L18" s="15"/>
      <c r="M18" s="15">
        <f t="shared" ref="M18:M20" si="5">K18+I18</f>
        <v>0</v>
      </c>
      <c r="N18" s="15"/>
      <c r="O18" s="15"/>
      <c r="P18" s="15" t="str">
        <f t="shared" ref="P18:P20" si="6">IF(M18-N18=0,"",(O18-M18+N18)/(M18-N18)*100)</f>
        <v/>
      </c>
      <c r="Q18" s="21"/>
      <c r="S18" s="22"/>
      <c r="T18" s="22"/>
      <c r="U18" s="22"/>
      <c r="V18" s="22"/>
      <c r="W18" s="22"/>
      <c r="X18" s="22"/>
      <c r="Y18" s="22"/>
      <c r="Z18" s="22"/>
      <c r="AA18" s="22"/>
      <c r="AB18" s="22"/>
      <c r="AC18" s="28"/>
      <c r="AD18" s="27"/>
      <c r="AE18" s="22"/>
      <c r="AF18" s="27"/>
      <c r="AG18" s="27"/>
      <c r="AH18" s="27"/>
      <c r="AI18" s="27"/>
      <c r="AJ18" s="27"/>
      <c r="AK18" s="27"/>
      <c r="AL18" s="27"/>
      <c r="AM18" s="27"/>
      <c r="AN18" s="27"/>
      <c r="AO18" s="27"/>
      <c r="AP18" s="27"/>
      <c r="AQ18" s="27"/>
      <c r="AR18" s="27"/>
      <c r="AS18" s="27"/>
      <c r="AT18" s="27"/>
      <c r="AU18" s="27"/>
      <c r="AV18" s="30"/>
      <c r="AW18" s="27"/>
      <c r="AX18" s="27"/>
      <c r="AY18" s="27"/>
    </row>
    <row r="19" spans="1:51" ht="15.75" customHeight="1">
      <c r="A19" s="47"/>
      <c r="B19" s="12"/>
      <c r="C19" s="8"/>
      <c r="D19" s="8"/>
      <c r="E19" s="8"/>
      <c r="F19" s="8"/>
      <c r="G19" s="8"/>
      <c r="H19" s="15"/>
      <c r="I19" s="15"/>
      <c r="J19" s="15"/>
      <c r="K19" s="15"/>
      <c r="L19" s="15"/>
      <c r="M19" s="15">
        <f t="shared" si="5"/>
        <v>0</v>
      </c>
      <c r="N19" s="15"/>
      <c r="O19" s="15"/>
      <c r="P19" s="15" t="str">
        <f t="shared" si="6"/>
        <v/>
      </c>
      <c r="Q19" s="21"/>
      <c r="S19" s="22"/>
      <c r="T19" s="22"/>
      <c r="U19" s="22"/>
      <c r="V19" s="22"/>
      <c r="W19" s="22"/>
      <c r="X19" s="22"/>
      <c r="Y19" s="22"/>
      <c r="Z19" s="22"/>
      <c r="AA19" s="22"/>
      <c r="AB19" s="22"/>
      <c r="AC19" s="28"/>
      <c r="AD19" s="27"/>
      <c r="AE19" s="22"/>
      <c r="AF19" s="27"/>
      <c r="AG19" s="27"/>
      <c r="AH19" s="27"/>
      <c r="AI19" s="27"/>
      <c r="AJ19" s="27"/>
      <c r="AK19" s="27"/>
      <c r="AL19" s="27"/>
      <c r="AM19" s="27"/>
      <c r="AN19" s="27"/>
      <c r="AO19" s="27"/>
      <c r="AP19" s="27"/>
      <c r="AQ19" s="27"/>
      <c r="AR19" s="27"/>
      <c r="AS19" s="27"/>
      <c r="AT19" s="27"/>
      <c r="AU19" s="27"/>
      <c r="AV19" s="30"/>
      <c r="AW19" s="27"/>
      <c r="AX19" s="27"/>
      <c r="AY19" s="27"/>
    </row>
    <row r="20" spans="1:51" ht="15.75" customHeight="1">
      <c r="A20" s="47"/>
      <c r="B20" s="12"/>
      <c r="C20" s="8"/>
      <c r="D20" s="8"/>
      <c r="E20" s="8"/>
      <c r="F20" s="8"/>
      <c r="G20" s="8"/>
      <c r="H20" s="15"/>
      <c r="I20" s="15"/>
      <c r="J20" s="15"/>
      <c r="K20" s="15"/>
      <c r="L20" s="15"/>
      <c r="M20" s="15">
        <f t="shared" si="5"/>
        <v>0</v>
      </c>
      <c r="N20" s="15"/>
      <c r="O20" s="15"/>
      <c r="P20" s="15" t="str">
        <f t="shared" si="6"/>
        <v/>
      </c>
      <c r="Q20" s="21"/>
      <c r="S20" s="22"/>
      <c r="T20" s="22"/>
      <c r="U20" s="22"/>
      <c r="V20" s="22"/>
      <c r="W20" s="22"/>
      <c r="X20" s="22"/>
      <c r="Y20" s="22"/>
      <c r="Z20" s="22"/>
      <c r="AA20" s="22"/>
      <c r="AB20" s="22"/>
      <c r="AC20" s="28"/>
      <c r="AD20" s="27"/>
      <c r="AE20" s="22"/>
      <c r="AF20" s="27"/>
      <c r="AG20" s="27"/>
      <c r="AH20" s="27"/>
      <c r="AI20" s="27"/>
      <c r="AJ20" s="27"/>
      <c r="AK20" s="27"/>
      <c r="AL20" s="27"/>
      <c r="AM20" s="27"/>
      <c r="AN20" s="27"/>
      <c r="AO20" s="27"/>
      <c r="AP20" s="27"/>
      <c r="AQ20" s="27"/>
      <c r="AR20" s="27"/>
      <c r="AS20" s="27"/>
      <c r="AT20" s="27"/>
      <c r="AU20" s="27"/>
      <c r="AV20" s="30"/>
      <c r="AW20" s="27"/>
      <c r="AX20" s="27"/>
      <c r="AY20" s="27"/>
    </row>
    <row r="21" spans="1:51" ht="15.75" customHeight="1">
      <c r="A21" s="47" t="str">
        <f t="shared" si="2"/>
        <v/>
      </c>
      <c r="B21" s="12"/>
      <c r="C21" s="8"/>
      <c r="D21" s="8"/>
      <c r="E21" s="8"/>
      <c r="F21" s="8"/>
      <c r="G21" s="8"/>
      <c r="H21" s="15"/>
      <c r="I21" s="15"/>
      <c r="J21" s="15"/>
      <c r="K21" s="15"/>
      <c r="L21" s="15"/>
      <c r="M21" s="15">
        <f t="shared" si="4"/>
        <v>0</v>
      </c>
      <c r="N21" s="15"/>
      <c r="O21" s="15"/>
      <c r="P21" s="15" t="str">
        <f t="shared" si="0"/>
        <v/>
      </c>
      <c r="Q21" s="21"/>
      <c r="S21" s="22"/>
      <c r="T21" s="22"/>
      <c r="U21" s="22"/>
      <c r="V21" s="22"/>
      <c r="W21" s="22"/>
      <c r="X21" s="22"/>
      <c r="Y21" s="22"/>
      <c r="Z21" s="22"/>
      <c r="AA21" s="22"/>
      <c r="AB21" s="22"/>
      <c r="AC21" s="28"/>
      <c r="AD21" s="27"/>
      <c r="AE21" s="22"/>
      <c r="AF21" s="27"/>
      <c r="AG21" s="27"/>
      <c r="AH21" s="27"/>
      <c r="AI21" s="27"/>
      <c r="AJ21" s="27"/>
      <c r="AK21" s="27"/>
      <c r="AL21" s="27"/>
      <c r="AM21" s="27"/>
      <c r="AN21" s="27"/>
      <c r="AO21" s="27"/>
      <c r="AP21" s="27"/>
      <c r="AQ21" s="27"/>
      <c r="AR21" s="27"/>
      <c r="AS21" s="27"/>
      <c r="AT21" s="27"/>
      <c r="AU21" s="27"/>
      <c r="AV21" s="30" t="str">
        <f t="shared" si="3"/>
        <v/>
      </c>
      <c r="AW21" s="27"/>
      <c r="AX21" s="27"/>
      <c r="AY21" s="27"/>
    </row>
    <row r="22" spans="1:51" ht="15.75" customHeight="1">
      <c r="A22" s="47" t="str">
        <f t="shared" si="2"/>
        <v/>
      </c>
      <c r="B22" s="12"/>
      <c r="C22" s="8"/>
      <c r="D22" s="8"/>
      <c r="E22" s="8"/>
      <c r="F22" s="8"/>
      <c r="G22" s="8"/>
      <c r="H22" s="15"/>
      <c r="I22" s="15"/>
      <c r="J22" s="15"/>
      <c r="K22" s="15"/>
      <c r="L22" s="15"/>
      <c r="M22" s="15">
        <f t="shared" si="4"/>
        <v>0</v>
      </c>
      <c r="N22" s="15"/>
      <c r="O22" s="15"/>
      <c r="P22" s="15" t="str">
        <f t="shared" si="0"/>
        <v/>
      </c>
      <c r="Q22" s="21"/>
      <c r="S22" s="22"/>
      <c r="T22" s="22"/>
      <c r="U22" s="22"/>
      <c r="V22" s="22"/>
      <c r="W22" s="22"/>
      <c r="X22" s="22"/>
      <c r="Y22" s="22"/>
      <c r="Z22" s="22"/>
      <c r="AA22" s="22"/>
      <c r="AB22" s="22"/>
      <c r="AC22" s="28"/>
      <c r="AD22" s="27"/>
      <c r="AE22" s="22"/>
      <c r="AF22" s="27"/>
      <c r="AG22" s="27"/>
      <c r="AH22" s="27"/>
      <c r="AI22" s="27"/>
      <c r="AJ22" s="27"/>
      <c r="AK22" s="27"/>
      <c r="AL22" s="27"/>
      <c r="AM22" s="27"/>
      <c r="AN22" s="27"/>
      <c r="AO22" s="27"/>
      <c r="AP22" s="27"/>
      <c r="AQ22" s="27"/>
      <c r="AR22" s="27"/>
      <c r="AS22" s="27"/>
      <c r="AT22" s="27"/>
      <c r="AU22" s="27"/>
      <c r="AV22" s="30" t="str">
        <f t="shared" si="3"/>
        <v/>
      </c>
      <c r="AW22" s="27"/>
      <c r="AX22" s="27"/>
      <c r="AY22" s="27"/>
    </row>
    <row r="23" spans="1:51" ht="15.75" customHeight="1">
      <c r="A23" s="47" t="str">
        <f t="shared" si="2"/>
        <v/>
      </c>
      <c r="B23" s="12"/>
      <c r="C23" s="8"/>
      <c r="D23" s="8"/>
      <c r="E23" s="8"/>
      <c r="F23" s="8"/>
      <c r="G23" s="8"/>
      <c r="H23" s="15"/>
      <c r="I23" s="15"/>
      <c r="J23" s="15"/>
      <c r="K23" s="15"/>
      <c r="L23" s="15"/>
      <c r="M23" s="15">
        <f t="shared" si="4"/>
        <v>0</v>
      </c>
      <c r="N23" s="15"/>
      <c r="O23" s="15"/>
      <c r="P23" s="15" t="str">
        <f t="shared" si="0"/>
        <v/>
      </c>
      <c r="Q23" s="21"/>
      <c r="S23" s="22"/>
      <c r="T23" s="22"/>
      <c r="U23" s="22"/>
      <c r="V23" s="22"/>
      <c r="W23" s="22"/>
      <c r="X23" s="22"/>
      <c r="Y23" s="22"/>
      <c r="Z23" s="22"/>
      <c r="AA23" s="22"/>
      <c r="AB23" s="22"/>
      <c r="AC23" s="28"/>
      <c r="AD23" s="27"/>
      <c r="AE23" s="22"/>
      <c r="AF23" s="27"/>
      <c r="AG23" s="27"/>
      <c r="AH23" s="27"/>
      <c r="AI23" s="27"/>
      <c r="AJ23" s="27"/>
      <c r="AK23" s="27"/>
      <c r="AL23" s="27"/>
      <c r="AM23" s="27"/>
      <c r="AN23" s="27"/>
      <c r="AO23" s="27"/>
      <c r="AP23" s="27"/>
      <c r="AQ23" s="27"/>
      <c r="AR23" s="27"/>
      <c r="AS23" s="27"/>
      <c r="AT23" s="27"/>
      <c r="AU23" s="27"/>
      <c r="AV23" s="30" t="str">
        <f t="shared" si="3"/>
        <v/>
      </c>
      <c r="AW23" s="27"/>
      <c r="AX23" s="27"/>
      <c r="AY23" s="27"/>
    </row>
    <row r="24" spans="1:51" ht="15.75" customHeight="1">
      <c r="A24" s="47" t="str">
        <f t="shared" si="2"/>
        <v/>
      </c>
      <c r="B24" s="12"/>
      <c r="C24" s="8"/>
      <c r="D24" s="8"/>
      <c r="E24" s="8"/>
      <c r="F24" s="8"/>
      <c r="G24" s="8"/>
      <c r="H24" s="15"/>
      <c r="I24" s="15"/>
      <c r="J24" s="15"/>
      <c r="K24" s="15"/>
      <c r="L24" s="15"/>
      <c r="M24" s="15">
        <f t="shared" si="4"/>
        <v>0</v>
      </c>
      <c r="N24" s="15"/>
      <c r="O24" s="15"/>
      <c r="P24" s="15" t="str">
        <f t="shared" si="0"/>
        <v/>
      </c>
      <c r="Q24" s="21"/>
      <c r="S24" s="22"/>
      <c r="T24" s="22"/>
      <c r="U24" s="22"/>
      <c r="V24" s="22"/>
      <c r="W24" s="22"/>
      <c r="X24" s="22"/>
      <c r="Y24" s="22"/>
      <c r="Z24" s="22"/>
      <c r="AA24" s="22"/>
      <c r="AB24" s="22"/>
      <c r="AC24" s="28"/>
      <c r="AD24" s="27"/>
      <c r="AE24" s="22"/>
      <c r="AF24" s="27"/>
      <c r="AG24" s="27"/>
      <c r="AH24" s="27"/>
      <c r="AI24" s="27"/>
      <c r="AJ24" s="27"/>
      <c r="AK24" s="27"/>
      <c r="AL24" s="27"/>
      <c r="AM24" s="27"/>
      <c r="AN24" s="27"/>
      <c r="AO24" s="27"/>
      <c r="AP24" s="27"/>
      <c r="AQ24" s="27"/>
      <c r="AR24" s="27"/>
      <c r="AS24" s="27"/>
      <c r="AT24" s="27"/>
      <c r="AU24" s="27"/>
      <c r="AV24" s="30" t="str">
        <f t="shared" si="3"/>
        <v/>
      </c>
      <c r="AW24" s="27"/>
      <c r="AX24" s="27"/>
      <c r="AY24" s="27"/>
    </row>
    <row r="25" spans="1:51" ht="15.75" customHeight="1">
      <c r="A25" s="526" t="s">
        <v>897</v>
      </c>
      <c r="B25" s="527"/>
      <c r="C25" s="15"/>
      <c r="D25" s="15"/>
      <c r="E25" s="15"/>
      <c r="F25" s="15"/>
      <c r="G25" s="15" t="s">
        <v>579</v>
      </c>
      <c r="H25" s="21"/>
      <c r="I25" s="178">
        <f t="shared" ref="I25:O25" si="7">SUM(I7:I24)</f>
        <v>0</v>
      </c>
      <c r="J25" s="178">
        <f t="shared" si="7"/>
        <v>0</v>
      </c>
      <c r="K25" s="178">
        <f t="shared" si="7"/>
        <v>0</v>
      </c>
      <c r="L25" s="178">
        <f t="shared" si="7"/>
        <v>0</v>
      </c>
      <c r="M25" s="178">
        <f t="shared" si="7"/>
        <v>0</v>
      </c>
      <c r="N25" s="178">
        <f t="shared" si="7"/>
        <v>0</v>
      </c>
      <c r="O25" s="178">
        <f t="shared" si="7"/>
        <v>0</v>
      </c>
      <c r="P25" s="15" t="str">
        <f t="shared" si="0"/>
        <v/>
      </c>
      <c r="Q25" s="21"/>
      <c r="S25" s="22"/>
      <c r="T25" s="22"/>
      <c r="U25" s="22"/>
      <c r="V25" s="22"/>
      <c r="W25" s="22"/>
      <c r="X25" s="22"/>
      <c r="Y25" s="22"/>
      <c r="Z25" s="22"/>
      <c r="AA25" s="22"/>
      <c r="AB25" s="22"/>
      <c r="AC25" s="28"/>
      <c r="AD25" s="27"/>
      <c r="AE25" s="22"/>
      <c r="AF25" s="27"/>
      <c r="AG25" s="27"/>
      <c r="AH25" s="27"/>
      <c r="AI25" s="27"/>
      <c r="AJ25" s="27"/>
      <c r="AK25" s="27"/>
      <c r="AL25" s="27"/>
      <c r="AM25" s="27"/>
      <c r="AN25" s="27"/>
      <c r="AO25" s="27"/>
      <c r="AP25" s="27"/>
      <c r="AQ25" s="27"/>
      <c r="AR25" s="27"/>
      <c r="AS25" s="27"/>
      <c r="AT25" s="27"/>
      <c r="AU25" s="27"/>
      <c r="AV25" s="30" t="str">
        <f t="shared" si="3"/>
        <v/>
      </c>
      <c r="AW25" s="27"/>
      <c r="AX25" s="27"/>
      <c r="AY25" s="27"/>
    </row>
    <row r="26" spans="1:51" ht="15.75" customHeight="1">
      <c r="A26" s="526" t="s">
        <v>898</v>
      </c>
      <c r="B26" s="527"/>
      <c r="C26" s="15"/>
      <c r="D26" s="15"/>
      <c r="E26" s="15"/>
      <c r="F26" s="15"/>
      <c r="G26" s="15" t="s">
        <v>579</v>
      </c>
      <c r="H26" s="21"/>
      <c r="I26" s="178">
        <f>J25</f>
        <v>0</v>
      </c>
      <c r="J26" s="178"/>
      <c r="K26" s="178">
        <f>L25</f>
        <v>0</v>
      </c>
      <c r="L26" s="178"/>
      <c r="M26" s="178">
        <f>N25</f>
        <v>0</v>
      </c>
      <c r="N26" s="178"/>
      <c r="O26" s="15"/>
      <c r="P26" s="15" t="str">
        <f t="shared" si="0"/>
        <v/>
      </c>
      <c r="Q26" s="21"/>
      <c r="S26" s="22"/>
      <c r="T26" s="22"/>
      <c r="U26" s="22"/>
      <c r="V26" s="22"/>
      <c r="W26" s="22"/>
      <c r="X26" s="22"/>
      <c r="Y26" s="22"/>
      <c r="Z26" s="22"/>
      <c r="AA26" s="22"/>
      <c r="AB26" s="22"/>
      <c r="AC26" s="28"/>
      <c r="AD26" s="27"/>
      <c r="AE26" s="22"/>
      <c r="AF26" s="27"/>
      <c r="AG26" s="27"/>
      <c r="AH26" s="27"/>
      <c r="AI26" s="27"/>
      <c r="AJ26" s="27"/>
      <c r="AK26" s="27"/>
      <c r="AL26" s="27"/>
      <c r="AM26" s="27"/>
      <c r="AN26" s="27"/>
      <c r="AO26" s="27"/>
      <c r="AP26" s="27"/>
      <c r="AQ26" s="27"/>
      <c r="AR26" s="27"/>
      <c r="AS26" s="27"/>
      <c r="AT26" s="27"/>
      <c r="AU26" s="27"/>
      <c r="AV26" s="30" t="str">
        <f t="shared" si="3"/>
        <v/>
      </c>
      <c r="AW26" s="27"/>
      <c r="AX26" s="27"/>
      <c r="AY26" s="27"/>
    </row>
    <row r="27" spans="1:51" ht="15.75" customHeight="1">
      <c r="A27" s="526" t="s">
        <v>899</v>
      </c>
      <c r="B27" s="527"/>
      <c r="C27" s="21"/>
      <c r="D27" s="21"/>
      <c r="E27" s="21"/>
      <c r="F27" s="15"/>
      <c r="G27" s="15" t="s">
        <v>579</v>
      </c>
      <c r="H27" s="21"/>
      <c r="I27" s="14">
        <f>I25-I26</f>
        <v>0</v>
      </c>
      <c r="J27" s="14"/>
      <c r="K27" s="14">
        <f>K25-K26</f>
        <v>0</v>
      </c>
      <c r="L27" s="14"/>
      <c r="M27" s="14">
        <f>M25-M26</f>
        <v>0</v>
      </c>
      <c r="N27" s="14"/>
      <c r="O27" s="15">
        <f>O25</f>
        <v>0</v>
      </c>
      <c r="P27" s="15" t="str">
        <f t="shared" si="0"/>
        <v/>
      </c>
      <c r="Q27" s="21"/>
      <c r="S27" s="22"/>
      <c r="T27" s="22"/>
      <c r="U27" s="22"/>
      <c r="V27" s="22"/>
      <c r="W27" s="22"/>
      <c r="X27" s="22"/>
      <c r="Y27" s="22"/>
      <c r="Z27" s="22"/>
      <c r="AA27" s="22"/>
      <c r="AB27" s="22"/>
      <c r="AC27" s="28"/>
      <c r="AD27" s="27"/>
      <c r="AE27" s="22"/>
      <c r="AF27" s="27"/>
      <c r="AG27" s="27"/>
      <c r="AH27" s="27"/>
      <c r="AI27" s="27"/>
      <c r="AJ27" s="27"/>
      <c r="AK27" s="27"/>
      <c r="AL27" s="27"/>
      <c r="AM27" s="27"/>
      <c r="AN27" s="27"/>
      <c r="AO27" s="27"/>
      <c r="AP27" s="27"/>
      <c r="AQ27" s="27"/>
      <c r="AR27" s="27"/>
      <c r="AS27" s="27"/>
      <c r="AT27" s="27"/>
      <c r="AU27" s="27"/>
      <c r="AV27" s="30" t="str">
        <f t="shared" si="3"/>
        <v/>
      </c>
      <c r="AW27" s="27"/>
      <c r="AX27" s="27"/>
      <c r="AY27" s="27"/>
    </row>
    <row r="28" spans="1:51" ht="15.75" customHeight="1">
      <c r="A28" s="3" t="str">
        <f>基本信息输入表!$K$6&amp;"填表人："&amp;基本信息输入表!$M$39</f>
        <v>被评估单位填表人：徐刚、杨灵芝</v>
      </c>
      <c r="O28" s="3" t="str">
        <f>"评估人员："&amp;基本信息输入表!$Q$39</f>
        <v>评估人员：雍国锋、路育</v>
      </c>
    </row>
    <row r="29" spans="1:51" ht="15.75" customHeight="1">
      <c r="A29" s="3" t="str">
        <f>"填表日期："&amp;YEAR(基本信息输入表!$O$39)&amp;"年"&amp;MONTH(基本信息输入表!$O$39)&amp;"月"&amp;DAY(基本信息输入表!$O$39)&amp;"日"</f>
        <v>填表日期：2023年2月1日</v>
      </c>
    </row>
    <row r="30" spans="1:51" ht="15.75" customHeight="1">
      <c r="R30" s="23" t="s">
        <v>461</v>
      </c>
    </row>
  </sheetData>
  <mergeCells count="45">
    <mergeCell ref="AV6:AV7"/>
    <mergeCell ref="AW6:AW7"/>
    <mergeCell ref="AX6:AX7"/>
    <mergeCell ref="AY6:AY7"/>
    <mergeCell ref="AI6:AI7"/>
    <mergeCell ref="AJ6:AJ7"/>
    <mergeCell ref="AK6:AK7"/>
    <mergeCell ref="AT6:AT7"/>
    <mergeCell ref="AU6:AU7"/>
    <mergeCell ref="H6:H7"/>
    <mergeCell ref="M6:M7"/>
    <mergeCell ref="N6:N7"/>
    <mergeCell ref="O6:O7"/>
    <mergeCell ref="P6:P7"/>
    <mergeCell ref="C6:C7"/>
    <mergeCell ref="D6:D7"/>
    <mergeCell ref="E6:E7"/>
    <mergeCell ref="F6:F7"/>
    <mergeCell ref="G6:G7"/>
    <mergeCell ref="A25:B25"/>
    <mergeCell ref="A26:B26"/>
    <mergeCell ref="A27:B27"/>
    <mergeCell ref="A6:A7"/>
    <mergeCell ref="B6:B7"/>
    <mergeCell ref="AV5:AY5"/>
    <mergeCell ref="I6:J6"/>
    <mergeCell ref="K6:L6"/>
    <mergeCell ref="Z6:AD6"/>
    <mergeCell ref="AE6:AF6"/>
    <mergeCell ref="AG6:AH6"/>
    <mergeCell ref="AL6:AM6"/>
    <mergeCell ref="AN6:AS6"/>
    <mergeCell ref="Q6:Q7"/>
    <mergeCell ref="S6:S7"/>
    <mergeCell ref="T6:T7"/>
    <mergeCell ref="U6:U7"/>
    <mergeCell ref="V6:V7"/>
    <mergeCell ref="W6:W7"/>
    <mergeCell ref="X6:X7"/>
    <mergeCell ref="Y6:Y7"/>
    <mergeCell ref="A2:Q2"/>
    <mergeCell ref="A3:Q3"/>
    <mergeCell ref="S5:Y5"/>
    <mergeCell ref="Z5:AJ5"/>
    <mergeCell ref="AK5:AU5"/>
  </mergeCells>
  <phoneticPr fontId="13" type="noConversion"/>
  <dataValidations count="1">
    <dataValidation type="list" allowBlank="1" showInputMessage="1" showErrorMessage="1" sqref="S8:W27" xr:uid="{00000000-0002-0000-2500-000001000000}">
      <formula1>$A$108:$A$109</formula1>
    </dataValidation>
  </dataValidations>
  <hyperlinks>
    <hyperlink ref="A1" location="索引目录!A1" display="返回索引目录" xr:uid="{00000000-0004-0000-2500-000000000000}"/>
  </hyperlinks>
  <printOptions horizontalCentered="1"/>
  <pageMargins left="0.98402777777777795" right="0.98402777777777795" top="0.98402777777777795" bottom="0.98402777777777795" header="0.31388888888888899" footer="0.35416666666666702"/>
  <pageSetup paperSize="9" scale="9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基本信息输入表!$A$121:$A$123</xm:f>
          </x14:formula1>
          <xm:sqref>AE8:AE27</xm:sqref>
        </x14:dataValidation>
        <x14:dataValidation type="list" allowBlank="1" showInputMessage="1" showErrorMessage="1" xr:uid="{00000000-0002-0000-2500-000002000000}">
          <x14:formula1>
            <xm:f>基本信息输入表!$A$124:$A$127</xm:f>
          </x14:formula1>
          <xm:sqref>AG8:AG27</xm:sqref>
        </x14:dataValidation>
        <x14:dataValidation type="list" allowBlank="1" showInputMessage="1" showErrorMessage="1" xr:uid="{00000000-0002-0000-2500-000003000000}">
          <x14:formula1>
            <xm:f>基本信息输入表!$A$109:$A$110</xm:f>
          </x14:formula1>
          <xm:sqref>Z8:AB27</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AY33"/>
  <sheetViews>
    <sheetView showGridLines="0" topLeftCell="A4" workbookViewId="0">
      <selection activeCell="F8" sqref="F8"/>
    </sheetView>
  </sheetViews>
  <sheetFormatPr defaultColWidth="9" defaultRowHeight="15.75" customHeight="1" outlineLevelCol="2"/>
  <cols>
    <col min="1" max="1" width="4.25" style="3" customWidth="1"/>
    <col min="2" max="2" width="17.25" style="3" customWidth="1"/>
    <col min="3" max="4" width="8.25" style="3" customWidth="1"/>
    <col min="5" max="5" width="7.75" style="3" customWidth="1"/>
    <col min="6" max="6" width="9" style="3"/>
    <col min="7" max="7" width="9.25" style="3" customWidth="1"/>
    <col min="8" max="8" width="13.08203125" style="3" customWidth="1"/>
    <col min="9" max="12" width="10.58203125" style="3" hidden="1" customWidth="1" outlineLevel="1"/>
    <col min="13" max="13" width="12.25" style="3" customWidth="1" collapsed="1"/>
    <col min="14" max="14" width="10.58203125" style="3" customWidth="1"/>
    <col min="15" max="15" width="12.25" style="3" customWidth="1"/>
    <col min="16" max="16" width="8.58203125" style="3" customWidth="1"/>
    <col min="17" max="17" width="9.75" style="3" customWidth="1"/>
    <col min="18" max="18" width="9" style="3"/>
    <col min="19" max="23" width="5.58203125" style="4" customWidth="1" outlineLevel="1"/>
    <col min="24" max="24" width="14.75" style="4" customWidth="1" outlineLevel="1"/>
    <col min="25" max="25" width="13.58203125" style="4" customWidth="1"/>
    <col min="26" max="27" width="5.58203125" style="4" customWidth="1" outlineLevel="1"/>
    <col min="28" max="29" width="7.25" style="4" customWidth="1" outlineLevel="1"/>
    <col min="30" max="30" width="5.58203125" style="4" customWidth="1" outlineLevel="1"/>
    <col min="31" max="34" width="8.58203125" style="4" customWidth="1" outlineLevel="1"/>
    <col min="35" max="35" width="14.58203125" style="4" customWidth="1" outlineLevel="1"/>
    <col min="36" max="36" width="13.58203125" style="4" customWidth="1"/>
    <col min="37" max="38" width="8.58203125" style="4" customWidth="1" outlineLevel="2"/>
    <col min="39" max="39" width="11.25" style="4" customWidth="1" outlineLevel="2"/>
    <col min="40" max="45" width="8.58203125" style="4" customWidth="1" outlineLevel="2"/>
    <col min="46" max="46" width="8.58203125" style="4" customWidth="1" outlineLevel="1"/>
    <col min="47" max="47" width="13.75" style="4" customWidth="1"/>
    <col min="48" max="50" width="13.58203125" style="4" customWidth="1" outlineLevel="1"/>
    <col min="51" max="51" width="13.58203125" style="4" customWidth="1"/>
    <col min="52" max="16384" width="9" style="3"/>
  </cols>
  <sheetData>
    <row r="1" spans="1:51" ht="15.75" customHeight="1">
      <c r="A1" s="5" t="s">
        <v>430</v>
      </c>
    </row>
    <row r="2" spans="1:51" s="1" customFormat="1" ht="30" customHeight="1">
      <c r="A2" s="519" t="s">
        <v>900</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2"/>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row>
    <row r="4" spans="1:51" ht="14.15" customHeight="1">
      <c r="A4" s="2"/>
      <c r="B4" s="2"/>
      <c r="C4" s="2"/>
      <c r="D4" s="2"/>
      <c r="E4" s="2"/>
      <c r="F4" s="2"/>
      <c r="G4" s="2"/>
      <c r="H4" s="2"/>
      <c r="I4" s="2"/>
      <c r="J4" s="2"/>
      <c r="K4" s="2"/>
      <c r="L4" s="2"/>
      <c r="M4" s="2"/>
      <c r="N4" s="2"/>
      <c r="O4" s="2"/>
      <c r="P4" s="2"/>
      <c r="Q4" s="18" t="s">
        <v>901</v>
      </c>
      <c r="R4" s="2"/>
    </row>
    <row r="5" spans="1:51" ht="15.75" customHeight="1">
      <c r="A5" s="3" t="str">
        <f>基本信息输入表!K6&amp;"："&amp;基本信息输入表!M6</f>
        <v>被评估单位：贵州华能焦化制气股份有限公司</v>
      </c>
      <c r="Q5" s="18" t="s">
        <v>464</v>
      </c>
      <c r="S5" s="531" t="s">
        <v>595</v>
      </c>
      <c r="T5" s="531"/>
      <c r="U5" s="531"/>
      <c r="V5" s="531"/>
      <c r="W5" s="531"/>
      <c r="X5" s="531"/>
      <c r="Y5" s="531"/>
      <c r="Z5" s="532" t="s">
        <v>596</v>
      </c>
      <c r="AA5" s="533"/>
      <c r="AB5" s="533"/>
      <c r="AC5" s="533"/>
      <c r="AD5" s="533"/>
      <c r="AE5" s="533"/>
      <c r="AF5" s="533"/>
      <c r="AG5" s="533"/>
      <c r="AH5" s="533"/>
      <c r="AI5" s="533"/>
      <c r="AJ5" s="534"/>
      <c r="AK5" s="535" t="s">
        <v>597</v>
      </c>
      <c r="AL5" s="536"/>
      <c r="AM5" s="536"/>
      <c r="AN5" s="536"/>
      <c r="AO5" s="536"/>
      <c r="AP5" s="536"/>
      <c r="AQ5" s="536"/>
      <c r="AR5" s="536"/>
      <c r="AS5" s="536"/>
      <c r="AT5" s="536"/>
      <c r="AU5" s="537"/>
      <c r="AV5" s="538" t="s">
        <v>598</v>
      </c>
      <c r="AW5" s="538"/>
      <c r="AX5" s="538"/>
      <c r="AY5" s="538"/>
    </row>
    <row r="6" spans="1:51" s="2" customFormat="1" ht="15.75" customHeight="1">
      <c r="A6" s="563" t="s">
        <v>465</v>
      </c>
      <c r="B6" s="563" t="s">
        <v>656</v>
      </c>
      <c r="C6" s="563" t="s">
        <v>902</v>
      </c>
      <c r="D6" s="563" t="s">
        <v>676</v>
      </c>
      <c r="E6" s="563" t="s">
        <v>677</v>
      </c>
      <c r="F6" s="563" t="s">
        <v>903</v>
      </c>
      <c r="G6" s="563" t="s">
        <v>678</v>
      </c>
      <c r="H6" s="563" t="s">
        <v>904</v>
      </c>
      <c r="I6" s="565" t="s">
        <v>692</v>
      </c>
      <c r="J6" s="565"/>
      <c r="K6" s="565" t="s">
        <v>693</v>
      </c>
      <c r="L6" s="565"/>
      <c r="M6" s="570" t="s">
        <v>437</v>
      </c>
      <c r="N6" s="570" t="s">
        <v>780</v>
      </c>
      <c r="O6" s="563" t="s">
        <v>438</v>
      </c>
      <c r="P6" s="563" t="s">
        <v>440</v>
      </c>
      <c r="Q6" s="563" t="s">
        <v>585</v>
      </c>
      <c r="S6" s="531" t="s">
        <v>599</v>
      </c>
      <c r="T6" s="553" t="s">
        <v>895</v>
      </c>
      <c r="U6" s="531" t="s">
        <v>652</v>
      </c>
      <c r="V6" s="542" t="s">
        <v>627</v>
      </c>
      <c r="W6" s="542" t="s">
        <v>601</v>
      </c>
      <c r="X6" s="531" t="s">
        <v>602</v>
      </c>
      <c r="Y6" s="531"/>
      <c r="Z6" s="532" t="s">
        <v>603</v>
      </c>
      <c r="AA6" s="533"/>
      <c r="AB6" s="533"/>
      <c r="AC6" s="533"/>
      <c r="AD6" s="534"/>
      <c r="AE6" s="538" t="s">
        <v>604</v>
      </c>
      <c r="AF6" s="538"/>
      <c r="AG6" s="538" t="s">
        <v>653</v>
      </c>
      <c r="AH6" s="538"/>
      <c r="AI6" s="538" t="s">
        <v>605</v>
      </c>
      <c r="AJ6" s="543"/>
      <c r="AK6" s="531" t="s">
        <v>606</v>
      </c>
      <c r="AL6" s="531" t="s">
        <v>654</v>
      </c>
      <c r="AM6" s="531"/>
      <c r="AN6" s="555" t="s">
        <v>655</v>
      </c>
      <c r="AO6" s="556"/>
      <c r="AP6" s="556"/>
      <c r="AQ6" s="556"/>
      <c r="AR6" s="556"/>
      <c r="AS6" s="557"/>
      <c r="AT6" s="531" t="s">
        <v>438</v>
      </c>
      <c r="AU6" s="558"/>
      <c r="AV6" s="543" t="s">
        <v>607</v>
      </c>
      <c r="AW6" s="543" t="s">
        <v>608</v>
      </c>
      <c r="AX6" s="538" t="s">
        <v>609</v>
      </c>
      <c r="AY6" s="543"/>
    </row>
    <row r="7" spans="1:51" ht="26">
      <c r="A7" s="564"/>
      <c r="B7" s="564"/>
      <c r="C7" s="564"/>
      <c r="D7" s="564"/>
      <c r="E7" s="564"/>
      <c r="F7" s="564"/>
      <c r="G7" s="564"/>
      <c r="H7" s="564"/>
      <c r="I7" s="52" t="s">
        <v>437</v>
      </c>
      <c r="J7" s="52" t="s">
        <v>780</v>
      </c>
      <c r="K7" s="52" t="s">
        <v>437</v>
      </c>
      <c r="L7" s="52" t="s">
        <v>780</v>
      </c>
      <c r="M7" s="571"/>
      <c r="N7" s="571"/>
      <c r="O7" s="564"/>
      <c r="P7" s="564" t="str">
        <f t="shared" ref="P7:P30" si="0">IF(M7-N7=0,"",(O7-M7+N7)/(M7-N7)*100)</f>
        <v/>
      </c>
      <c r="Q7" s="564"/>
      <c r="S7" s="531"/>
      <c r="T7" s="531"/>
      <c r="U7" s="531"/>
      <c r="V7" s="531"/>
      <c r="W7" s="531"/>
      <c r="X7" s="531"/>
      <c r="Y7" s="531"/>
      <c r="Z7" s="26" t="s">
        <v>614</v>
      </c>
      <c r="AA7" s="26" t="s">
        <v>615</v>
      </c>
      <c r="AB7" s="26" t="s">
        <v>664</v>
      </c>
      <c r="AC7" s="26" t="s">
        <v>617</v>
      </c>
      <c r="AD7" s="24" t="s">
        <v>618</v>
      </c>
      <c r="AE7" s="26" t="s">
        <v>619</v>
      </c>
      <c r="AF7" s="26" t="s">
        <v>620</v>
      </c>
      <c r="AG7" s="26" t="s">
        <v>619</v>
      </c>
      <c r="AH7" s="26" t="s">
        <v>665</v>
      </c>
      <c r="AI7" s="538"/>
      <c r="AJ7" s="544"/>
      <c r="AK7" s="531"/>
      <c r="AL7" s="19" t="s">
        <v>666</v>
      </c>
      <c r="AM7" s="19" t="s">
        <v>667</v>
      </c>
      <c r="AN7" s="49" t="s">
        <v>896</v>
      </c>
      <c r="AO7" s="49" t="s">
        <v>669</v>
      </c>
      <c r="AP7" s="49" t="s">
        <v>670</v>
      </c>
      <c r="AQ7" s="19"/>
      <c r="AR7" s="19"/>
      <c r="AS7" s="19"/>
      <c r="AT7" s="531"/>
      <c r="AU7" s="559"/>
      <c r="AV7" s="544"/>
      <c r="AW7" s="544"/>
      <c r="AX7" s="538"/>
      <c r="AY7" s="544"/>
    </row>
    <row r="8" spans="1:51" ht="15.75" customHeight="1">
      <c r="A8" s="47" t="str">
        <f>IF(B8="","",ROW()-7)</f>
        <v/>
      </c>
      <c r="B8" s="12"/>
      <c r="C8" s="8"/>
      <c r="D8" s="8"/>
      <c r="E8" s="8"/>
      <c r="F8" s="8"/>
      <c r="G8" s="8"/>
      <c r="H8" s="8"/>
      <c r="I8" s="15"/>
      <c r="J8" s="15"/>
      <c r="K8" s="15"/>
      <c r="L8" s="15"/>
      <c r="M8" s="15">
        <f t="shared" ref="M8:N16" si="1">K8+I8</f>
        <v>0</v>
      </c>
      <c r="N8" s="15">
        <f t="shared" si="1"/>
        <v>0</v>
      </c>
      <c r="O8" s="15"/>
      <c r="P8" s="15" t="str">
        <f t="shared" si="0"/>
        <v/>
      </c>
      <c r="Q8" s="21"/>
      <c r="S8" s="22"/>
      <c r="T8" s="22"/>
      <c r="U8" s="22"/>
      <c r="V8" s="22"/>
      <c r="W8" s="22"/>
      <c r="X8" s="22"/>
      <c r="Y8" s="22"/>
      <c r="Z8" s="22"/>
      <c r="AA8" s="22"/>
      <c r="AB8" s="22"/>
      <c r="AC8" s="27"/>
      <c r="AD8" s="27"/>
      <c r="AE8" s="22"/>
      <c r="AF8" s="27"/>
      <c r="AG8" s="27"/>
      <c r="AH8" s="27"/>
      <c r="AI8" s="27"/>
      <c r="AJ8" s="27"/>
      <c r="AK8" s="27"/>
      <c r="AL8" s="27" t="s">
        <v>203</v>
      </c>
      <c r="AM8" s="27"/>
      <c r="AN8" s="27"/>
      <c r="AO8" s="27"/>
      <c r="AP8" s="27"/>
      <c r="AQ8" s="27"/>
      <c r="AR8" s="27"/>
      <c r="AS8" s="27"/>
      <c r="AT8" s="27"/>
      <c r="AU8" s="27"/>
      <c r="AV8" s="30" t="str">
        <f>IFERROR((AT8-M8+N8)/(M8-N8)*100,"")</f>
        <v/>
      </c>
      <c r="AW8" s="27"/>
      <c r="AX8" s="27"/>
      <c r="AY8" s="27"/>
    </row>
    <row r="9" spans="1:51" ht="15.75" customHeight="1">
      <c r="A9" s="47" t="str">
        <f t="shared" ref="A9:A27" si="2">IF(B9="","",ROW()-7)</f>
        <v/>
      </c>
      <c r="B9" s="12"/>
      <c r="C9" s="8"/>
      <c r="D9" s="8"/>
      <c r="E9" s="8"/>
      <c r="F9" s="8"/>
      <c r="G9" s="8"/>
      <c r="H9" s="8"/>
      <c r="I9" s="15"/>
      <c r="J9" s="15"/>
      <c r="K9" s="15"/>
      <c r="L9" s="15"/>
      <c r="M9" s="15">
        <f t="shared" si="1"/>
        <v>0</v>
      </c>
      <c r="N9" s="15">
        <f t="shared" si="1"/>
        <v>0</v>
      </c>
      <c r="O9" s="15"/>
      <c r="P9" s="15" t="str">
        <f t="shared" si="0"/>
        <v/>
      </c>
      <c r="Q9" s="21"/>
      <c r="S9" s="22"/>
      <c r="T9" s="22"/>
      <c r="U9" s="22"/>
      <c r="V9" s="22"/>
      <c r="W9" s="22"/>
      <c r="X9" s="22"/>
      <c r="Y9" s="22"/>
      <c r="Z9" s="22"/>
      <c r="AA9" s="22"/>
      <c r="AB9" s="22"/>
      <c r="AC9" s="28"/>
      <c r="AD9" s="27"/>
      <c r="AE9" s="22"/>
      <c r="AF9" s="27"/>
      <c r="AG9" s="27"/>
      <c r="AH9" s="27"/>
      <c r="AI9" s="27"/>
      <c r="AJ9" s="27"/>
      <c r="AK9" s="27"/>
      <c r="AL9" s="27"/>
      <c r="AM9" s="27"/>
      <c r="AN9" s="27"/>
      <c r="AO9" s="27"/>
      <c r="AP9" s="27"/>
      <c r="AQ9" s="27"/>
      <c r="AR9" s="27"/>
      <c r="AS9" s="27"/>
      <c r="AT9" s="27"/>
      <c r="AU9" s="27"/>
      <c r="AV9" s="30" t="str">
        <f t="shared" ref="AV9:AV30" si="3">IFERROR((AT9-M9+N9)/(M9-N9)*100,"")</f>
        <v/>
      </c>
      <c r="AW9" s="27"/>
      <c r="AX9" s="27"/>
      <c r="AY9" s="27"/>
    </row>
    <row r="10" spans="1:51" ht="15.75" customHeight="1">
      <c r="A10" s="47" t="str">
        <f t="shared" si="2"/>
        <v/>
      </c>
      <c r="B10" s="12"/>
      <c r="C10" s="8"/>
      <c r="D10" s="8"/>
      <c r="E10" s="8"/>
      <c r="F10" s="8"/>
      <c r="G10" s="8"/>
      <c r="H10" s="8"/>
      <c r="I10" s="15"/>
      <c r="J10" s="15"/>
      <c r="K10" s="15"/>
      <c r="L10" s="15"/>
      <c r="M10" s="15">
        <f t="shared" si="1"/>
        <v>0</v>
      </c>
      <c r="N10" s="15">
        <f t="shared" si="1"/>
        <v>0</v>
      </c>
      <c r="O10" s="15"/>
      <c r="P10" s="15" t="str">
        <f t="shared" si="0"/>
        <v/>
      </c>
      <c r="Q10" s="21"/>
      <c r="S10" s="22"/>
      <c r="T10" s="22"/>
      <c r="U10" s="22"/>
      <c r="V10" s="22"/>
      <c r="W10" s="22"/>
      <c r="X10" s="22"/>
      <c r="Y10" s="22"/>
      <c r="Z10" s="22"/>
      <c r="AA10" s="22"/>
      <c r="AB10" s="22"/>
      <c r="AC10" s="28"/>
      <c r="AD10" s="27"/>
      <c r="AE10" s="22"/>
      <c r="AF10" s="27"/>
      <c r="AG10" s="27"/>
      <c r="AH10" s="27"/>
      <c r="AI10" s="27"/>
      <c r="AJ10" s="27"/>
      <c r="AK10" s="27"/>
      <c r="AL10" s="27"/>
      <c r="AM10" s="27"/>
      <c r="AN10" s="27"/>
      <c r="AO10" s="27"/>
      <c r="AP10" s="27"/>
      <c r="AQ10" s="27"/>
      <c r="AR10" s="27"/>
      <c r="AS10" s="27"/>
      <c r="AT10" s="27"/>
      <c r="AU10" s="27"/>
      <c r="AV10" s="30" t="str">
        <f t="shared" si="3"/>
        <v/>
      </c>
      <c r="AW10" s="27"/>
      <c r="AX10" s="27"/>
      <c r="AY10" s="27"/>
    </row>
    <row r="11" spans="1:51" ht="15.75" customHeight="1">
      <c r="A11" s="47" t="str">
        <f t="shared" si="2"/>
        <v/>
      </c>
      <c r="B11" s="12"/>
      <c r="C11" s="8"/>
      <c r="D11" s="8"/>
      <c r="E11" s="8"/>
      <c r="F11" s="8"/>
      <c r="G11" s="8"/>
      <c r="H11" s="8"/>
      <c r="I11" s="15"/>
      <c r="J11" s="15"/>
      <c r="K11" s="15"/>
      <c r="L11" s="15"/>
      <c r="M11" s="15">
        <f t="shared" ref="M11:N27" si="4">K11+I11</f>
        <v>0</v>
      </c>
      <c r="N11" s="15">
        <f t="shared" si="1"/>
        <v>0</v>
      </c>
      <c r="O11" s="15"/>
      <c r="P11" s="15" t="str">
        <f t="shared" si="0"/>
        <v/>
      </c>
      <c r="Q11" s="21"/>
      <c r="S11" s="22"/>
      <c r="T11" s="22"/>
      <c r="U11" s="22"/>
      <c r="V11" s="22"/>
      <c r="W11" s="22"/>
      <c r="X11" s="22"/>
      <c r="Y11" s="22"/>
      <c r="Z11" s="22"/>
      <c r="AA11" s="22"/>
      <c r="AB11" s="22"/>
      <c r="AC11" s="28"/>
      <c r="AD11" s="27"/>
      <c r="AE11" s="22"/>
      <c r="AF11" s="27"/>
      <c r="AG11" s="27"/>
      <c r="AH11" s="27"/>
      <c r="AI11" s="27"/>
      <c r="AJ11" s="27"/>
      <c r="AK11" s="27"/>
      <c r="AL11" s="27"/>
      <c r="AM11" s="27"/>
      <c r="AN11" s="27"/>
      <c r="AO11" s="27"/>
      <c r="AP11" s="27"/>
      <c r="AQ11" s="27"/>
      <c r="AR11" s="27"/>
      <c r="AS11" s="27"/>
      <c r="AT11" s="27"/>
      <c r="AU11" s="27"/>
      <c r="AV11" s="30" t="str">
        <f t="shared" si="3"/>
        <v/>
      </c>
      <c r="AW11" s="27"/>
      <c r="AX11" s="27"/>
      <c r="AY11" s="27"/>
    </row>
    <row r="12" spans="1:51" ht="15.75" customHeight="1">
      <c r="A12" s="47" t="str">
        <f t="shared" si="2"/>
        <v/>
      </c>
      <c r="B12" s="12"/>
      <c r="C12" s="8"/>
      <c r="D12" s="8"/>
      <c r="E12" s="8"/>
      <c r="F12" s="8"/>
      <c r="G12" s="8"/>
      <c r="H12" s="8"/>
      <c r="I12" s="15"/>
      <c r="J12" s="15"/>
      <c r="K12" s="15"/>
      <c r="L12" s="15"/>
      <c r="M12" s="15">
        <f t="shared" si="4"/>
        <v>0</v>
      </c>
      <c r="N12" s="15">
        <f t="shared" si="1"/>
        <v>0</v>
      </c>
      <c r="O12" s="15"/>
      <c r="P12" s="15" t="str">
        <f t="shared" si="0"/>
        <v/>
      </c>
      <c r="Q12" s="21"/>
      <c r="S12" s="22"/>
      <c r="T12" s="22"/>
      <c r="U12" s="22"/>
      <c r="V12" s="22"/>
      <c r="W12" s="22"/>
      <c r="X12" s="22"/>
      <c r="Y12" s="22"/>
      <c r="Z12" s="22"/>
      <c r="AA12" s="22"/>
      <c r="AB12" s="22"/>
      <c r="AC12" s="28"/>
      <c r="AD12" s="27"/>
      <c r="AE12" s="22"/>
      <c r="AF12" s="27"/>
      <c r="AG12" s="27"/>
      <c r="AH12" s="27"/>
      <c r="AI12" s="27"/>
      <c r="AJ12" s="27"/>
      <c r="AK12" s="27"/>
      <c r="AL12" s="27"/>
      <c r="AM12" s="27"/>
      <c r="AN12" s="27"/>
      <c r="AO12" s="27"/>
      <c r="AP12" s="27"/>
      <c r="AQ12" s="27"/>
      <c r="AR12" s="27"/>
      <c r="AS12" s="27"/>
      <c r="AT12" s="27"/>
      <c r="AU12" s="27"/>
      <c r="AV12" s="30" t="str">
        <f t="shared" si="3"/>
        <v/>
      </c>
      <c r="AW12" s="27"/>
      <c r="AX12" s="27"/>
      <c r="AY12" s="27"/>
    </row>
    <row r="13" spans="1:51" ht="15.75" customHeight="1">
      <c r="A13" s="47" t="str">
        <f t="shared" si="2"/>
        <v/>
      </c>
      <c r="B13" s="12"/>
      <c r="C13" s="8"/>
      <c r="D13" s="8"/>
      <c r="E13" s="8"/>
      <c r="F13" s="8"/>
      <c r="G13" s="8"/>
      <c r="H13" s="8"/>
      <c r="I13" s="15"/>
      <c r="J13" s="15"/>
      <c r="K13" s="15"/>
      <c r="L13" s="15"/>
      <c r="M13" s="15">
        <f t="shared" si="4"/>
        <v>0</v>
      </c>
      <c r="N13" s="15">
        <f t="shared" si="1"/>
        <v>0</v>
      </c>
      <c r="O13" s="15"/>
      <c r="P13" s="15" t="str">
        <f t="shared" si="0"/>
        <v/>
      </c>
      <c r="Q13" s="21"/>
      <c r="S13" s="22"/>
      <c r="T13" s="22"/>
      <c r="U13" s="22"/>
      <c r="V13" s="22"/>
      <c r="W13" s="22"/>
      <c r="X13" s="22"/>
      <c r="Y13" s="22"/>
      <c r="Z13" s="22"/>
      <c r="AA13" s="22"/>
      <c r="AB13" s="22"/>
      <c r="AC13" s="28"/>
      <c r="AD13" s="27"/>
      <c r="AE13" s="22"/>
      <c r="AF13" s="27"/>
      <c r="AG13" s="27"/>
      <c r="AH13" s="27"/>
      <c r="AI13" s="27"/>
      <c r="AJ13" s="27"/>
      <c r="AK13" s="27"/>
      <c r="AL13" s="27"/>
      <c r="AM13" s="27"/>
      <c r="AN13" s="27"/>
      <c r="AO13" s="27"/>
      <c r="AP13" s="27"/>
      <c r="AQ13" s="27"/>
      <c r="AR13" s="27"/>
      <c r="AS13" s="27"/>
      <c r="AT13" s="27"/>
      <c r="AU13" s="27"/>
      <c r="AV13" s="30" t="str">
        <f t="shared" si="3"/>
        <v/>
      </c>
      <c r="AW13" s="27"/>
      <c r="AX13" s="27"/>
      <c r="AY13" s="27"/>
    </row>
    <row r="14" spans="1:51" ht="15.75" customHeight="1">
      <c r="A14" s="47" t="str">
        <f t="shared" si="2"/>
        <v/>
      </c>
      <c r="B14" s="12"/>
      <c r="C14" s="8"/>
      <c r="D14" s="8"/>
      <c r="E14" s="8"/>
      <c r="F14" s="8"/>
      <c r="G14" s="8"/>
      <c r="H14" s="8"/>
      <c r="I14" s="15"/>
      <c r="J14" s="15"/>
      <c r="K14" s="15"/>
      <c r="L14" s="15"/>
      <c r="M14" s="15">
        <f t="shared" si="4"/>
        <v>0</v>
      </c>
      <c r="N14" s="15">
        <f t="shared" si="1"/>
        <v>0</v>
      </c>
      <c r="O14" s="15"/>
      <c r="P14" s="15" t="str">
        <f t="shared" si="0"/>
        <v/>
      </c>
      <c r="Q14" s="21"/>
      <c r="S14" s="22"/>
      <c r="T14" s="22"/>
      <c r="U14" s="22"/>
      <c r="V14" s="22"/>
      <c r="W14" s="22"/>
      <c r="X14" s="22"/>
      <c r="Y14" s="22"/>
      <c r="Z14" s="22"/>
      <c r="AA14" s="22"/>
      <c r="AB14" s="22"/>
      <c r="AC14" s="28"/>
      <c r="AD14" s="27"/>
      <c r="AE14" s="22"/>
      <c r="AF14" s="27"/>
      <c r="AG14" s="27"/>
      <c r="AH14" s="27"/>
      <c r="AI14" s="27"/>
      <c r="AJ14" s="27"/>
      <c r="AK14" s="27"/>
      <c r="AL14" s="27"/>
      <c r="AM14" s="27"/>
      <c r="AN14" s="27"/>
      <c r="AO14" s="27"/>
      <c r="AP14" s="27"/>
      <c r="AQ14" s="27"/>
      <c r="AR14" s="27"/>
      <c r="AS14" s="27"/>
      <c r="AT14" s="27"/>
      <c r="AU14" s="27"/>
      <c r="AV14" s="30" t="str">
        <f t="shared" si="3"/>
        <v/>
      </c>
      <c r="AW14" s="27"/>
      <c r="AX14" s="27"/>
      <c r="AY14" s="27"/>
    </row>
    <row r="15" spans="1:51" ht="15.75" customHeight="1">
      <c r="A15" s="47" t="str">
        <f t="shared" si="2"/>
        <v/>
      </c>
      <c r="B15" s="12"/>
      <c r="C15" s="8"/>
      <c r="D15" s="8"/>
      <c r="E15" s="8"/>
      <c r="F15" s="8"/>
      <c r="G15" s="8"/>
      <c r="H15" s="8"/>
      <c r="I15" s="15"/>
      <c r="J15" s="15"/>
      <c r="K15" s="15"/>
      <c r="L15" s="15"/>
      <c r="M15" s="15">
        <f t="shared" si="4"/>
        <v>0</v>
      </c>
      <c r="N15" s="15">
        <f t="shared" si="1"/>
        <v>0</v>
      </c>
      <c r="O15" s="15"/>
      <c r="P15" s="15" t="str">
        <f t="shared" si="0"/>
        <v/>
      </c>
      <c r="Q15" s="21"/>
      <c r="S15" s="22"/>
      <c r="T15" s="22"/>
      <c r="U15" s="22"/>
      <c r="V15" s="22"/>
      <c r="W15" s="22"/>
      <c r="X15" s="22"/>
      <c r="Y15" s="22"/>
      <c r="Z15" s="22"/>
      <c r="AA15" s="22"/>
      <c r="AB15" s="22"/>
      <c r="AC15" s="28"/>
      <c r="AD15" s="27"/>
      <c r="AE15" s="22"/>
      <c r="AF15" s="27"/>
      <c r="AG15" s="27"/>
      <c r="AH15" s="27"/>
      <c r="AI15" s="27"/>
      <c r="AJ15" s="27"/>
      <c r="AK15" s="27"/>
      <c r="AL15" s="27"/>
      <c r="AM15" s="27"/>
      <c r="AN15" s="27"/>
      <c r="AO15" s="27"/>
      <c r="AP15" s="27"/>
      <c r="AQ15" s="27"/>
      <c r="AR15" s="27"/>
      <c r="AS15" s="27"/>
      <c r="AT15" s="27"/>
      <c r="AU15" s="27"/>
      <c r="AV15" s="30" t="str">
        <f t="shared" si="3"/>
        <v/>
      </c>
      <c r="AW15" s="27"/>
      <c r="AX15" s="27"/>
      <c r="AY15" s="27"/>
    </row>
    <row r="16" spans="1:51" ht="15.75" customHeight="1">
      <c r="A16" s="47" t="str">
        <f t="shared" si="2"/>
        <v/>
      </c>
      <c r="B16" s="12"/>
      <c r="C16" s="8"/>
      <c r="D16" s="8"/>
      <c r="E16" s="8"/>
      <c r="F16" s="8"/>
      <c r="G16" s="8"/>
      <c r="H16" s="8"/>
      <c r="I16" s="15"/>
      <c r="J16" s="15"/>
      <c r="K16" s="15"/>
      <c r="L16" s="15"/>
      <c r="M16" s="15">
        <f t="shared" si="4"/>
        <v>0</v>
      </c>
      <c r="N16" s="15">
        <f t="shared" si="1"/>
        <v>0</v>
      </c>
      <c r="O16" s="15"/>
      <c r="P16" s="15" t="str">
        <f t="shared" si="0"/>
        <v/>
      </c>
      <c r="Q16" s="21"/>
      <c r="S16" s="22"/>
      <c r="T16" s="22"/>
      <c r="U16" s="22"/>
      <c r="V16" s="22"/>
      <c r="W16" s="22"/>
      <c r="X16" s="22"/>
      <c r="Y16" s="22"/>
      <c r="Z16" s="22"/>
      <c r="AA16" s="22"/>
      <c r="AB16" s="22"/>
      <c r="AC16" s="28"/>
      <c r="AD16" s="27"/>
      <c r="AE16" s="22"/>
      <c r="AF16" s="27"/>
      <c r="AG16" s="27"/>
      <c r="AH16" s="27"/>
      <c r="AI16" s="27"/>
      <c r="AJ16" s="27"/>
      <c r="AK16" s="27"/>
      <c r="AL16" s="27"/>
      <c r="AM16" s="27"/>
      <c r="AN16" s="27"/>
      <c r="AO16" s="27"/>
      <c r="AP16" s="27"/>
      <c r="AQ16" s="27"/>
      <c r="AR16" s="27"/>
      <c r="AS16" s="27"/>
      <c r="AT16" s="27"/>
      <c r="AU16" s="27"/>
      <c r="AV16" s="30" t="str">
        <f t="shared" si="3"/>
        <v/>
      </c>
      <c r="AW16" s="27"/>
      <c r="AX16" s="27"/>
      <c r="AY16" s="27"/>
    </row>
    <row r="17" spans="1:51" ht="15.75" customHeight="1">
      <c r="A17" s="47" t="str">
        <f t="shared" si="2"/>
        <v/>
      </c>
      <c r="B17" s="12"/>
      <c r="C17" s="8"/>
      <c r="D17" s="8"/>
      <c r="E17" s="8"/>
      <c r="F17" s="8"/>
      <c r="G17" s="8"/>
      <c r="H17" s="8"/>
      <c r="I17" s="15"/>
      <c r="J17" s="15"/>
      <c r="K17" s="15"/>
      <c r="L17" s="15"/>
      <c r="M17" s="15">
        <f t="shared" si="4"/>
        <v>0</v>
      </c>
      <c r="N17" s="15">
        <f t="shared" si="4"/>
        <v>0</v>
      </c>
      <c r="O17" s="15"/>
      <c r="P17" s="15" t="str">
        <f t="shared" si="0"/>
        <v/>
      </c>
      <c r="Q17" s="21"/>
      <c r="S17" s="22"/>
      <c r="T17" s="22"/>
      <c r="U17" s="22"/>
      <c r="V17" s="22"/>
      <c r="W17" s="22"/>
      <c r="X17" s="22"/>
      <c r="Y17" s="22"/>
      <c r="Z17" s="22"/>
      <c r="AA17" s="22"/>
      <c r="AB17" s="22"/>
      <c r="AC17" s="28"/>
      <c r="AD17" s="27"/>
      <c r="AE17" s="22"/>
      <c r="AF17" s="27"/>
      <c r="AG17" s="27"/>
      <c r="AH17" s="27"/>
      <c r="AI17" s="27"/>
      <c r="AJ17" s="27"/>
      <c r="AK17" s="27"/>
      <c r="AL17" s="27"/>
      <c r="AM17" s="27"/>
      <c r="AN17" s="27"/>
      <c r="AO17" s="27"/>
      <c r="AP17" s="27"/>
      <c r="AQ17" s="27"/>
      <c r="AR17" s="27"/>
      <c r="AS17" s="27"/>
      <c r="AT17" s="27"/>
      <c r="AU17" s="27"/>
      <c r="AV17" s="30" t="str">
        <f t="shared" si="3"/>
        <v/>
      </c>
      <c r="AW17" s="27"/>
      <c r="AX17" s="27"/>
      <c r="AY17" s="27"/>
    </row>
    <row r="18" spans="1:51" ht="15.75" customHeight="1">
      <c r="A18" s="47" t="str">
        <f t="shared" si="2"/>
        <v/>
      </c>
      <c r="B18" s="12"/>
      <c r="C18" s="8"/>
      <c r="D18" s="8"/>
      <c r="E18" s="8"/>
      <c r="F18" s="8"/>
      <c r="G18" s="8"/>
      <c r="H18" s="8"/>
      <c r="I18" s="15"/>
      <c r="J18" s="15"/>
      <c r="K18" s="15"/>
      <c r="L18" s="15"/>
      <c r="M18" s="15">
        <f t="shared" si="4"/>
        <v>0</v>
      </c>
      <c r="N18" s="15">
        <f t="shared" si="4"/>
        <v>0</v>
      </c>
      <c r="O18" s="15"/>
      <c r="P18" s="15" t="str">
        <f t="shared" si="0"/>
        <v/>
      </c>
      <c r="Q18" s="21"/>
      <c r="S18" s="22"/>
      <c r="T18" s="22"/>
      <c r="U18" s="22"/>
      <c r="V18" s="22"/>
      <c r="W18" s="22"/>
      <c r="X18" s="22"/>
      <c r="Y18" s="22"/>
      <c r="Z18" s="22"/>
      <c r="AA18" s="22"/>
      <c r="AB18" s="22"/>
      <c r="AC18" s="28"/>
      <c r="AD18" s="27"/>
      <c r="AE18" s="22"/>
      <c r="AF18" s="27"/>
      <c r="AG18" s="27"/>
      <c r="AH18" s="27"/>
      <c r="AI18" s="27"/>
      <c r="AJ18" s="27"/>
      <c r="AK18" s="27"/>
      <c r="AL18" s="27"/>
      <c r="AM18" s="27"/>
      <c r="AN18" s="27"/>
      <c r="AO18" s="27"/>
      <c r="AP18" s="27"/>
      <c r="AQ18" s="27"/>
      <c r="AR18" s="27"/>
      <c r="AS18" s="27"/>
      <c r="AT18" s="27"/>
      <c r="AU18" s="27"/>
      <c r="AV18" s="30" t="str">
        <f t="shared" si="3"/>
        <v/>
      </c>
      <c r="AW18" s="27"/>
      <c r="AX18" s="27"/>
      <c r="AY18" s="27"/>
    </row>
    <row r="19" spans="1:51" ht="15.75" customHeight="1">
      <c r="A19" s="47"/>
      <c r="B19" s="12"/>
      <c r="C19" s="8"/>
      <c r="D19" s="8"/>
      <c r="E19" s="8"/>
      <c r="F19" s="8"/>
      <c r="G19" s="8"/>
      <c r="H19" s="8"/>
      <c r="I19" s="15"/>
      <c r="J19" s="15"/>
      <c r="K19" s="15"/>
      <c r="L19" s="15"/>
      <c r="M19" s="15">
        <f t="shared" ref="M19:M22" si="5">K19+I19</f>
        <v>0</v>
      </c>
      <c r="N19" s="15">
        <f t="shared" ref="N19:N22" si="6">L19+J19</f>
        <v>0</v>
      </c>
      <c r="O19" s="15"/>
      <c r="P19" s="15" t="str">
        <f t="shared" ref="P19:P22" si="7">IF(M19-N19=0,"",(O19-M19+N19)/(M19-N19)*100)</f>
        <v/>
      </c>
      <c r="Q19" s="21"/>
      <c r="S19" s="22"/>
      <c r="T19" s="22"/>
      <c r="U19" s="22"/>
      <c r="V19" s="22"/>
      <c r="W19" s="22"/>
      <c r="X19" s="22"/>
      <c r="Y19" s="22"/>
      <c r="Z19" s="22"/>
      <c r="AA19" s="22"/>
      <c r="AB19" s="22"/>
      <c r="AC19" s="28"/>
      <c r="AD19" s="27"/>
      <c r="AE19" s="22"/>
      <c r="AF19" s="27"/>
      <c r="AG19" s="27"/>
      <c r="AH19" s="27"/>
      <c r="AI19" s="27"/>
      <c r="AJ19" s="27"/>
      <c r="AK19" s="27"/>
      <c r="AL19" s="27"/>
      <c r="AM19" s="27"/>
      <c r="AN19" s="27"/>
      <c r="AO19" s="27"/>
      <c r="AP19" s="27"/>
      <c r="AQ19" s="27"/>
      <c r="AR19" s="27"/>
      <c r="AS19" s="27"/>
      <c r="AT19" s="27"/>
      <c r="AU19" s="27"/>
      <c r="AV19" s="30"/>
      <c r="AW19" s="27"/>
      <c r="AX19" s="27"/>
      <c r="AY19" s="27"/>
    </row>
    <row r="20" spans="1:51" ht="15.75" customHeight="1">
      <c r="A20" s="47"/>
      <c r="B20" s="12"/>
      <c r="C20" s="8"/>
      <c r="D20" s="8"/>
      <c r="E20" s="8"/>
      <c r="F20" s="8"/>
      <c r="G20" s="8"/>
      <c r="H20" s="8"/>
      <c r="I20" s="15"/>
      <c r="J20" s="15"/>
      <c r="K20" s="15"/>
      <c r="L20" s="15"/>
      <c r="M20" s="15">
        <f t="shared" si="5"/>
        <v>0</v>
      </c>
      <c r="N20" s="15">
        <f t="shared" si="6"/>
        <v>0</v>
      </c>
      <c r="O20" s="15"/>
      <c r="P20" s="15" t="str">
        <f t="shared" si="7"/>
        <v/>
      </c>
      <c r="Q20" s="21"/>
      <c r="S20" s="22"/>
      <c r="T20" s="22"/>
      <c r="U20" s="22"/>
      <c r="V20" s="22"/>
      <c r="W20" s="22"/>
      <c r="X20" s="22"/>
      <c r="Y20" s="22"/>
      <c r="Z20" s="22"/>
      <c r="AA20" s="22"/>
      <c r="AB20" s="22"/>
      <c r="AC20" s="28"/>
      <c r="AD20" s="27"/>
      <c r="AE20" s="22"/>
      <c r="AF20" s="27"/>
      <c r="AG20" s="27"/>
      <c r="AH20" s="27"/>
      <c r="AI20" s="27"/>
      <c r="AJ20" s="27"/>
      <c r="AK20" s="27"/>
      <c r="AL20" s="27"/>
      <c r="AM20" s="27"/>
      <c r="AN20" s="27"/>
      <c r="AO20" s="27"/>
      <c r="AP20" s="27"/>
      <c r="AQ20" s="27"/>
      <c r="AR20" s="27"/>
      <c r="AS20" s="27"/>
      <c r="AT20" s="27"/>
      <c r="AU20" s="27"/>
      <c r="AV20" s="30"/>
      <c r="AW20" s="27"/>
      <c r="AX20" s="27"/>
      <c r="AY20" s="27"/>
    </row>
    <row r="21" spans="1:51" ht="15.75" customHeight="1">
      <c r="A21" s="47"/>
      <c r="B21" s="12"/>
      <c r="C21" s="8"/>
      <c r="D21" s="8"/>
      <c r="E21" s="8"/>
      <c r="F21" s="8"/>
      <c r="G21" s="8"/>
      <c r="H21" s="8"/>
      <c r="I21" s="15"/>
      <c r="J21" s="15"/>
      <c r="K21" s="15"/>
      <c r="L21" s="15"/>
      <c r="M21" s="15">
        <f t="shared" si="5"/>
        <v>0</v>
      </c>
      <c r="N21" s="15">
        <f t="shared" si="6"/>
        <v>0</v>
      </c>
      <c r="O21" s="15"/>
      <c r="P21" s="15" t="str">
        <f t="shared" si="7"/>
        <v/>
      </c>
      <c r="Q21" s="21"/>
      <c r="S21" s="22"/>
      <c r="T21" s="22"/>
      <c r="U21" s="22"/>
      <c r="V21" s="22"/>
      <c r="W21" s="22"/>
      <c r="X21" s="22"/>
      <c r="Y21" s="22"/>
      <c r="Z21" s="22"/>
      <c r="AA21" s="22"/>
      <c r="AB21" s="22"/>
      <c r="AC21" s="28"/>
      <c r="AD21" s="27"/>
      <c r="AE21" s="22"/>
      <c r="AF21" s="27"/>
      <c r="AG21" s="27"/>
      <c r="AH21" s="27"/>
      <c r="AI21" s="27"/>
      <c r="AJ21" s="27"/>
      <c r="AK21" s="27"/>
      <c r="AL21" s="27"/>
      <c r="AM21" s="27"/>
      <c r="AN21" s="27"/>
      <c r="AO21" s="27"/>
      <c r="AP21" s="27"/>
      <c r="AQ21" s="27"/>
      <c r="AR21" s="27"/>
      <c r="AS21" s="27"/>
      <c r="AT21" s="27"/>
      <c r="AU21" s="27"/>
      <c r="AV21" s="30"/>
      <c r="AW21" s="27"/>
      <c r="AX21" s="27"/>
      <c r="AY21" s="27"/>
    </row>
    <row r="22" spans="1:51" ht="15.75" customHeight="1">
      <c r="A22" s="47" t="str">
        <f t="shared" si="2"/>
        <v/>
      </c>
      <c r="B22" s="12"/>
      <c r="C22" s="8"/>
      <c r="D22" s="8"/>
      <c r="E22" s="8"/>
      <c r="F22" s="8"/>
      <c r="G22" s="8"/>
      <c r="H22" s="8"/>
      <c r="I22" s="15"/>
      <c r="J22" s="15"/>
      <c r="K22" s="15"/>
      <c r="L22" s="15"/>
      <c r="M22" s="15">
        <f t="shared" si="5"/>
        <v>0</v>
      </c>
      <c r="N22" s="15">
        <f t="shared" si="6"/>
        <v>0</v>
      </c>
      <c r="O22" s="15"/>
      <c r="P22" s="15" t="str">
        <f t="shared" si="7"/>
        <v/>
      </c>
      <c r="Q22" s="21"/>
      <c r="S22" s="22"/>
      <c r="T22" s="22"/>
      <c r="U22" s="22"/>
      <c r="V22" s="22"/>
      <c r="W22" s="22"/>
      <c r="X22" s="22"/>
      <c r="Y22" s="22"/>
      <c r="Z22" s="22"/>
      <c r="AA22" s="22"/>
      <c r="AB22" s="22"/>
      <c r="AC22" s="28"/>
      <c r="AD22" s="27"/>
      <c r="AE22" s="22"/>
      <c r="AF22" s="27"/>
      <c r="AG22" s="27"/>
      <c r="AH22" s="27"/>
      <c r="AI22" s="27"/>
      <c r="AJ22" s="27"/>
      <c r="AK22" s="27"/>
      <c r="AL22" s="27"/>
      <c r="AM22" s="27"/>
      <c r="AN22" s="27"/>
      <c r="AO22" s="27"/>
      <c r="AP22" s="27"/>
      <c r="AQ22" s="27"/>
      <c r="AR22" s="27"/>
      <c r="AS22" s="27"/>
      <c r="AT22" s="27"/>
      <c r="AU22" s="27"/>
      <c r="AV22" s="30" t="str">
        <f t="shared" si="3"/>
        <v/>
      </c>
      <c r="AW22" s="27"/>
      <c r="AX22" s="27"/>
      <c r="AY22" s="27"/>
    </row>
    <row r="23" spans="1:51" ht="15.75" customHeight="1">
      <c r="A23" s="47" t="str">
        <f t="shared" si="2"/>
        <v/>
      </c>
      <c r="B23" s="12"/>
      <c r="C23" s="8"/>
      <c r="D23" s="8"/>
      <c r="E23" s="8"/>
      <c r="F23" s="8"/>
      <c r="G23" s="8"/>
      <c r="H23" s="8"/>
      <c r="I23" s="15"/>
      <c r="J23" s="15"/>
      <c r="K23" s="15"/>
      <c r="L23" s="15"/>
      <c r="M23" s="15">
        <f t="shared" si="4"/>
        <v>0</v>
      </c>
      <c r="N23" s="15">
        <f t="shared" si="4"/>
        <v>0</v>
      </c>
      <c r="O23" s="15"/>
      <c r="P23" s="15" t="str">
        <f t="shared" si="0"/>
        <v/>
      </c>
      <c r="Q23" s="21"/>
      <c r="S23" s="22"/>
      <c r="T23" s="22"/>
      <c r="U23" s="22"/>
      <c r="V23" s="22"/>
      <c r="W23" s="22"/>
      <c r="X23" s="22"/>
      <c r="Y23" s="22"/>
      <c r="Z23" s="22"/>
      <c r="AA23" s="22"/>
      <c r="AB23" s="22"/>
      <c r="AC23" s="28"/>
      <c r="AD23" s="27"/>
      <c r="AE23" s="22"/>
      <c r="AF23" s="27"/>
      <c r="AG23" s="27"/>
      <c r="AH23" s="27"/>
      <c r="AI23" s="27"/>
      <c r="AJ23" s="27"/>
      <c r="AK23" s="27"/>
      <c r="AL23" s="27"/>
      <c r="AM23" s="27"/>
      <c r="AN23" s="27"/>
      <c r="AO23" s="27"/>
      <c r="AP23" s="27"/>
      <c r="AQ23" s="27"/>
      <c r="AR23" s="27"/>
      <c r="AS23" s="27"/>
      <c r="AT23" s="27"/>
      <c r="AU23" s="27"/>
      <c r="AV23" s="30" t="str">
        <f t="shared" si="3"/>
        <v/>
      </c>
      <c r="AW23" s="27"/>
      <c r="AX23" s="27"/>
      <c r="AY23" s="27"/>
    </row>
    <row r="24" spans="1:51" ht="15.75" customHeight="1">
      <c r="A24" s="47" t="str">
        <f t="shared" si="2"/>
        <v/>
      </c>
      <c r="B24" s="12"/>
      <c r="C24" s="8"/>
      <c r="D24" s="8"/>
      <c r="E24" s="8"/>
      <c r="F24" s="8"/>
      <c r="G24" s="8"/>
      <c r="H24" s="8"/>
      <c r="I24" s="15"/>
      <c r="J24" s="15"/>
      <c r="K24" s="15"/>
      <c r="L24" s="15"/>
      <c r="M24" s="15">
        <f t="shared" si="4"/>
        <v>0</v>
      </c>
      <c r="N24" s="15">
        <f t="shared" si="4"/>
        <v>0</v>
      </c>
      <c r="O24" s="15"/>
      <c r="P24" s="15" t="str">
        <f t="shared" si="0"/>
        <v/>
      </c>
      <c r="Q24" s="21"/>
      <c r="S24" s="22"/>
      <c r="T24" s="22"/>
      <c r="U24" s="22"/>
      <c r="V24" s="22"/>
      <c r="W24" s="22"/>
      <c r="X24" s="22"/>
      <c r="Y24" s="22"/>
      <c r="Z24" s="22"/>
      <c r="AA24" s="22"/>
      <c r="AB24" s="22"/>
      <c r="AC24" s="28"/>
      <c r="AD24" s="27"/>
      <c r="AE24" s="22"/>
      <c r="AF24" s="27"/>
      <c r="AG24" s="27"/>
      <c r="AH24" s="27"/>
      <c r="AI24" s="27"/>
      <c r="AJ24" s="27"/>
      <c r="AK24" s="27"/>
      <c r="AL24" s="27"/>
      <c r="AM24" s="27"/>
      <c r="AN24" s="27"/>
      <c r="AO24" s="27"/>
      <c r="AP24" s="27"/>
      <c r="AQ24" s="27"/>
      <c r="AR24" s="27"/>
      <c r="AS24" s="27"/>
      <c r="AT24" s="27"/>
      <c r="AU24" s="27"/>
      <c r="AV24" s="30" t="str">
        <f t="shared" si="3"/>
        <v/>
      </c>
      <c r="AW24" s="27"/>
      <c r="AX24" s="27"/>
      <c r="AY24" s="27"/>
    </row>
    <row r="25" spans="1:51" ht="15.75" customHeight="1">
      <c r="A25" s="47" t="str">
        <f t="shared" si="2"/>
        <v/>
      </c>
      <c r="B25" s="12"/>
      <c r="C25" s="8"/>
      <c r="D25" s="8"/>
      <c r="E25" s="8"/>
      <c r="F25" s="8"/>
      <c r="G25" s="8"/>
      <c r="H25" s="8"/>
      <c r="I25" s="15"/>
      <c r="J25" s="15"/>
      <c r="K25" s="15"/>
      <c r="L25" s="15"/>
      <c r="M25" s="15">
        <f t="shared" si="4"/>
        <v>0</v>
      </c>
      <c r="N25" s="15">
        <f t="shared" si="4"/>
        <v>0</v>
      </c>
      <c r="O25" s="15"/>
      <c r="P25" s="15" t="str">
        <f t="shared" si="0"/>
        <v/>
      </c>
      <c r="Q25" s="21"/>
      <c r="S25" s="22"/>
      <c r="T25" s="22"/>
      <c r="U25" s="22"/>
      <c r="V25" s="22"/>
      <c r="W25" s="22"/>
      <c r="X25" s="22"/>
      <c r="Y25" s="22"/>
      <c r="Z25" s="22"/>
      <c r="AA25" s="22"/>
      <c r="AB25" s="22"/>
      <c r="AC25" s="28"/>
      <c r="AD25" s="27"/>
      <c r="AE25" s="22"/>
      <c r="AF25" s="27"/>
      <c r="AG25" s="27"/>
      <c r="AH25" s="27"/>
      <c r="AI25" s="27"/>
      <c r="AJ25" s="27"/>
      <c r="AK25" s="27"/>
      <c r="AL25" s="27"/>
      <c r="AM25" s="27"/>
      <c r="AN25" s="27"/>
      <c r="AO25" s="27"/>
      <c r="AP25" s="27"/>
      <c r="AQ25" s="27"/>
      <c r="AR25" s="27"/>
      <c r="AS25" s="27"/>
      <c r="AT25" s="27"/>
      <c r="AU25" s="27"/>
      <c r="AV25" s="30" t="str">
        <f t="shared" si="3"/>
        <v/>
      </c>
      <c r="AW25" s="27"/>
      <c r="AX25" s="27"/>
      <c r="AY25" s="27"/>
    </row>
    <row r="26" spans="1:51" ht="15.75" customHeight="1">
      <c r="A26" s="47" t="str">
        <f t="shared" si="2"/>
        <v/>
      </c>
      <c r="B26" s="12"/>
      <c r="C26" s="8"/>
      <c r="D26" s="8"/>
      <c r="E26" s="8"/>
      <c r="F26" s="8"/>
      <c r="G26" s="8"/>
      <c r="H26" s="8"/>
      <c r="I26" s="15"/>
      <c r="J26" s="15"/>
      <c r="K26" s="15"/>
      <c r="L26" s="15"/>
      <c r="M26" s="15">
        <f t="shared" si="4"/>
        <v>0</v>
      </c>
      <c r="N26" s="15">
        <f t="shared" si="4"/>
        <v>0</v>
      </c>
      <c r="O26" s="15"/>
      <c r="P26" s="15" t="str">
        <f t="shared" si="0"/>
        <v/>
      </c>
      <c r="Q26" s="21"/>
      <c r="S26" s="22"/>
      <c r="T26" s="22"/>
      <c r="U26" s="22"/>
      <c r="V26" s="22"/>
      <c r="W26" s="22"/>
      <c r="X26" s="22"/>
      <c r="Y26" s="22"/>
      <c r="Z26" s="22"/>
      <c r="AA26" s="22"/>
      <c r="AB26" s="22"/>
      <c r="AC26" s="28"/>
      <c r="AD26" s="27"/>
      <c r="AE26" s="22"/>
      <c r="AF26" s="27"/>
      <c r="AG26" s="27"/>
      <c r="AH26" s="27"/>
      <c r="AI26" s="27"/>
      <c r="AJ26" s="27"/>
      <c r="AK26" s="27"/>
      <c r="AL26" s="27"/>
      <c r="AM26" s="27"/>
      <c r="AN26" s="27"/>
      <c r="AO26" s="27"/>
      <c r="AP26" s="27"/>
      <c r="AQ26" s="27"/>
      <c r="AR26" s="27"/>
      <c r="AS26" s="27"/>
      <c r="AT26" s="27"/>
      <c r="AU26" s="27"/>
      <c r="AV26" s="30" t="str">
        <f t="shared" si="3"/>
        <v/>
      </c>
      <c r="AW26" s="27"/>
      <c r="AX26" s="27"/>
      <c r="AY26" s="27"/>
    </row>
    <row r="27" spans="1:51" ht="15.75" customHeight="1">
      <c r="A27" s="47" t="str">
        <f t="shared" si="2"/>
        <v/>
      </c>
      <c r="B27" s="12"/>
      <c r="C27" s="8"/>
      <c r="D27" s="8"/>
      <c r="E27" s="8"/>
      <c r="F27" s="8"/>
      <c r="G27" s="8"/>
      <c r="H27" s="8"/>
      <c r="I27" s="15"/>
      <c r="J27" s="15"/>
      <c r="K27" s="15"/>
      <c r="L27" s="15"/>
      <c r="M27" s="15">
        <f t="shared" si="4"/>
        <v>0</v>
      </c>
      <c r="N27" s="15">
        <f t="shared" si="4"/>
        <v>0</v>
      </c>
      <c r="O27" s="15"/>
      <c r="P27" s="15" t="str">
        <f t="shared" si="0"/>
        <v/>
      </c>
      <c r="Q27" s="21"/>
      <c r="S27" s="22"/>
      <c r="T27" s="22"/>
      <c r="U27" s="22"/>
      <c r="V27" s="22"/>
      <c r="W27" s="22"/>
      <c r="X27" s="22"/>
      <c r="Y27" s="22"/>
      <c r="Z27" s="22"/>
      <c r="AA27" s="22"/>
      <c r="AB27" s="22"/>
      <c r="AC27" s="28"/>
      <c r="AD27" s="27"/>
      <c r="AE27" s="22"/>
      <c r="AF27" s="27"/>
      <c r="AG27" s="27"/>
      <c r="AH27" s="27"/>
      <c r="AI27" s="27"/>
      <c r="AJ27" s="27"/>
      <c r="AK27" s="27"/>
      <c r="AL27" s="27"/>
      <c r="AM27" s="27"/>
      <c r="AN27" s="27"/>
      <c r="AO27" s="27"/>
      <c r="AP27" s="27"/>
      <c r="AQ27" s="27"/>
      <c r="AR27" s="27"/>
      <c r="AS27" s="27"/>
      <c r="AT27" s="27"/>
      <c r="AU27" s="27"/>
      <c r="AV27" s="30" t="str">
        <f t="shared" si="3"/>
        <v/>
      </c>
      <c r="AW27" s="27"/>
      <c r="AX27" s="27"/>
      <c r="AY27" s="27"/>
    </row>
    <row r="28" spans="1:51" ht="15.75" customHeight="1">
      <c r="A28" s="526" t="s">
        <v>897</v>
      </c>
      <c r="B28" s="527"/>
      <c r="C28" s="14"/>
      <c r="D28" s="14"/>
      <c r="E28" s="15"/>
      <c r="F28" s="15"/>
      <c r="G28" s="45" t="s">
        <v>579</v>
      </c>
      <c r="H28" s="21"/>
      <c r="I28" s="178">
        <f t="shared" ref="I28:O28" si="8">SUM(I7:I27)</f>
        <v>0</v>
      </c>
      <c r="J28" s="178">
        <f t="shared" si="8"/>
        <v>0</v>
      </c>
      <c r="K28" s="178">
        <f t="shared" si="8"/>
        <v>0</v>
      </c>
      <c r="L28" s="178">
        <f t="shared" si="8"/>
        <v>0</v>
      </c>
      <c r="M28" s="178">
        <f t="shared" si="8"/>
        <v>0</v>
      </c>
      <c r="N28" s="178">
        <f t="shared" si="8"/>
        <v>0</v>
      </c>
      <c r="O28" s="178">
        <f t="shared" si="8"/>
        <v>0</v>
      </c>
      <c r="P28" s="15" t="str">
        <f t="shared" si="0"/>
        <v/>
      </c>
      <c r="Q28" s="21"/>
      <c r="S28" s="22"/>
      <c r="T28" s="22"/>
      <c r="U28" s="22"/>
      <c r="V28" s="22"/>
      <c r="W28" s="22"/>
      <c r="X28" s="22"/>
      <c r="Y28" s="22"/>
      <c r="Z28" s="22"/>
      <c r="AA28" s="22"/>
      <c r="AB28" s="22"/>
      <c r="AC28" s="28"/>
      <c r="AD28" s="27"/>
      <c r="AE28" s="22"/>
      <c r="AF28" s="27"/>
      <c r="AG28" s="27"/>
      <c r="AH28" s="27"/>
      <c r="AI28" s="27"/>
      <c r="AJ28" s="27"/>
      <c r="AK28" s="27"/>
      <c r="AL28" s="27"/>
      <c r="AM28" s="27"/>
      <c r="AN28" s="27"/>
      <c r="AO28" s="27"/>
      <c r="AP28" s="27"/>
      <c r="AQ28" s="27"/>
      <c r="AR28" s="27"/>
      <c r="AS28" s="27"/>
      <c r="AT28" s="27"/>
      <c r="AU28" s="27"/>
      <c r="AV28" s="30" t="str">
        <f t="shared" si="3"/>
        <v/>
      </c>
      <c r="AW28" s="27"/>
      <c r="AX28" s="27"/>
      <c r="AY28" s="27"/>
    </row>
    <row r="29" spans="1:51" ht="15.75" customHeight="1">
      <c r="A29" s="526" t="s">
        <v>898</v>
      </c>
      <c r="B29" s="527"/>
      <c r="C29" s="14"/>
      <c r="D29" s="14"/>
      <c r="E29" s="15"/>
      <c r="F29" s="15"/>
      <c r="G29" s="45" t="s">
        <v>579</v>
      </c>
      <c r="H29" s="21"/>
      <c r="I29" s="178">
        <f>J28</f>
        <v>0</v>
      </c>
      <c r="J29" s="178"/>
      <c r="K29" s="178">
        <f>L28</f>
        <v>0</v>
      </c>
      <c r="L29" s="178"/>
      <c r="M29" s="178">
        <f>N28</f>
        <v>0</v>
      </c>
      <c r="N29" s="178"/>
      <c r="O29" s="15"/>
      <c r="P29" s="15" t="str">
        <f t="shared" si="0"/>
        <v/>
      </c>
      <c r="Q29" s="21"/>
      <c r="S29" s="22"/>
      <c r="T29" s="22"/>
      <c r="U29" s="22"/>
      <c r="V29" s="22"/>
      <c r="W29" s="22"/>
      <c r="X29" s="22"/>
      <c r="Y29" s="22"/>
      <c r="Z29" s="22"/>
      <c r="AA29" s="22"/>
      <c r="AB29" s="22"/>
      <c r="AC29" s="28"/>
      <c r="AD29" s="27"/>
      <c r="AE29" s="22"/>
      <c r="AF29" s="27"/>
      <c r="AG29" s="27"/>
      <c r="AH29" s="27"/>
      <c r="AI29" s="27"/>
      <c r="AJ29" s="27"/>
      <c r="AK29" s="27"/>
      <c r="AL29" s="27"/>
      <c r="AM29" s="27"/>
      <c r="AN29" s="27"/>
      <c r="AO29" s="27"/>
      <c r="AP29" s="27"/>
      <c r="AQ29" s="27"/>
      <c r="AR29" s="27"/>
      <c r="AS29" s="27"/>
      <c r="AT29" s="27"/>
      <c r="AU29" s="27"/>
      <c r="AV29" s="30" t="str">
        <f t="shared" si="3"/>
        <v/>
      </c>
      <c r="AW29" s="27"/>
      <c r="AX29" s="27"/>
      <c r="AY29" s="27"/>
    </row>
    <row r="30" spans="1:51" ht="15.75" customHeight="1">
      <c r="A30" s="526" t="s">
        <v>899</v>
      </c>
      <c r="B30" s="527"/>
      <c r="C30" s="14"/>
      <c r="D30" s="14"/>
      <c r="E30" s="15"/>
      <c r="F30" s="15"/>
      <c r="G30" s="45" t="s">
        <v>579</v>
      </c>
      <c r="H30" s="21"/>
      <c r="I30" s="14">
        <f>I28-I29</f>
        <v>0</v>
      </c>
      <c r="J30" s="14"/>
      <c r="K30" s="14">
        <f>K28-K29</f>
        <v>0</v>
      </c>
      <c r="L30" s="14"/>
      <c r="M30" s="14">
        <f>M28-M29</f>
        <v>0</v>
      </c>
      <c r="N30" s="14"/>
      <c r="O30" s="15">
        <f>O28</f>
        <v>0</v>
      </c>
      <c r="P30" s="15" t="str">
        <f t="shared" si="0"/>
        <v/>
      </c>
      <c r="Q30" s="21"/>
      <c r="S30" s="22"/>
      <c r="T30" s="22"/>
      <c r="U30" s="22"/>
      <c r="V30" s="22"/>
      <c r="W30" s="22"/>
      <c r="X30" s="22"/>
      <c r="Y30" s="22"/>
      <c r="Z30" s="22"/>
      <c r="AA30" s="22"/>
      <c r="AB30" s="22"/>
      <c r="AC30" s="28"/>
      <c r="AD30" s="27"/>
      <c r="AE30" s="22"/>
      <c r="AF30" s="27"/>
      <c r="AG30" s="27"/>
      <c r="AH30" s="27"/>
      <c r="AI30" s="27"/>
      <c r="AJ30" s="27"/>
      <c r="AK30" s="27"/>
      <c r="AL30" s="27"/>
      <c r="AM30" s="27"/>
      <c r="AN30" s="27"/>
      <c r="AO30" s="27"/>
      <c r="AP30" s="27"/>
      <c r="AQ30" s="27"/>
      <c r="AR30" s="27"/>
      <c r="AS30" s="27"/>
      <c r="AT30" s="27"/>
      <c r="AU30" s="27"/>
      <c r="AV30" s="30" t="str">
        <f t="shared" si="3"/>
        <v/>
      </c>
      <c r="AW30" s="27"/>
      <c r="AX30" s="27"/>
      <c r="AY30" s="27"/>
    </row>
    <row r="31" spans="1:51" ht="15.75" customHeight="1">
      <c r="A31" s="3" t="str">
        <f>基本信息输入表!$K$6&amp;"填表人："&amp;基本信息输入表!$M$40</f>
        <v>被评估单位填表人：徐刚、杨灵芝</v>
      </c>
      <c r="O31" s="3" t="str">
        <f>"评估人员："&amp;基本信息输入表!$Q$40</f>
        <v>评估人员：雍国锋、路育</v>
      </c>
    </row>
    <row r="32" spans="1:51" ht="15.75" customHeight="1">
      <c r="A32" s="3" t="str">
        <f>"填表日期："&amp;YEAR(基本信息输入表!$O$40)&amp;"年"&amp;MONTH(基本信息输入表!$O$40)&amp;"月"&amp;DAY(基本信息输入表!$O$40)&amp;"日"</f>
        <v>填表日期：2023年2月1日</v>
      </c>
    </row>
    <row r="33" spans="18:18" ht="15.75" customHeight="1">
      <c r="R33" s="23" t="s">
        <v>461</v>
      </c>
    </row>
  </sheetData>
  <mergeCells count="45">
    <mergeCell ref="AV6:AV7"/>
    <mergeCell ref="AW6:AW7"/>
    <mergeCell ref="AX6:AX7"/>
    <mergeCell ref="AY6:AY7"/>
    <mergeCell ref="AI6:AI7"/>
    <mergeCell ref="AJ6:AJ7"/>
    <mergeCell ref="AK6:AK7"/>
    <mergeCell ref="AT6:AT7"/>
    <mergeCell ref="AU6:AU7"/>
    <mergeCell ref="H6:H7"/>
    <mergeCell ref="M6:M7"/>
    <mergeCell ref="N6:N7"/>
    <mergeCell ref="O6:O7"/>
    <mergeCell ref="P6:P7"/>
    <mergeCell ref="C6:C7"/>
    <mergeCell ref="D6:D7"/>
    <mergeCell ref="E6:E7"/>
    <mergeCell ref="F6:F7"/>
    <mergeCell ref="G6:G7"/>
    <mergeCell ref="A28:B28"/>
    <mergeCell ref="A29:B29"/>
    <mergeCell ref="A30:B30"/>
    <mergeCell ref="A6:A7"/>
    <mergeCell ref="B6:B7"/>
    <mergeCell ref="AV5:AY5"/>
    <mergeCell ref="I6:J6"/>
    <mergeCell ref="K6:L6"/>
    <mergeCell ref="Z6:AD6"/>
    <mergeCell ref="AE6:AF6"/>
    <mergeCell ref="AG6:AH6"/>
    <mergeCell ref="AL6:AM6"/>
    <mergeCell ref="AN6:AS6"/>
    <mergeCell ref="Q6:Q7"/>
    <mergeCell ref="S6:S7"/>
    <mergeCell ref="T6:T7"/>
    <mergeCell ref="U6:U7"/>
    <mergeCell ref="V6:V7"/>
    <mergeCell ref="W6:W7"/>
    <mergeCell ref="X6:X7"/>
    <mergeCell ref="Y6:Y7"/>
    <mergeCell ref="A2:Q2"/>
    <mergeCell ref="A3:Q3"/>
    <mergeCell ref="S5:Y5"/>
    <mergeCell ref="Z5:AJ5"/>
    <mergeCell ref="AK5:AU5"/>
  </mergeCells>
  <phoneticPr fontId="13" type="noConversion"/>
  <dataValidations count="1">
    <dataValidation type="list" allowBlank="1" showInputMessage="1" showErrorMessage="1" sqref="Z8:AB30" xr:uid="{00000000-0002-0000-2600-000001000000}">
      <formula1>$A$108:$A$109</formula1>
    </dataValidation>
  </dataValidations>
  <hyperlinks>
    <hyperlink ref="A1" location="索引目录!A1" display="返回索引目录" xr:uid="{00000000-0004-0000-2600-000000000000}"/>
  </hyperlinks>
  <printOptions horizontalCentered="1"/>
  <pageMargins left="0.98402777777777795" right="0.98402777777777795" top="0.98402777777777795" bottom="0.98402777777777795" header="0.31388888888888899" footer="0.35416666666666702"/>
  <pageSetup paperSize="9" scale="8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600-000000000000}">
          <x14:formula1>
            <xm:f>基本信息输入表!$A$121:$A$123</xm:f>
          </x14:formula1>
          <xm:sqref>AE8:AE30</xm:sqref>
        </x14:dataValidation>
        <x14:dataValidation type="list" allowBlank="1" showInputMessage="1" showErrorMessage="1" xr:uid="{00000000-0002-0000-2600-000002000000}">
          <x14:formula1>
            <xm:f>基本信息输入表!$A$124:$A$127</xm:f>
          </x14:formula1>
          <xm:sqref>AG8:AG30</xm:sqref>
        </x14:dataValidation>
        <x14:dataValidation type="list" allowBlank="1" showInputMessage="1" showErrorMessage="1" xr:uid="{00000000-0002-0000-2600-000003000000}">
          <x14:formula1>
            <xm:f>基本信息输入表!$A$109:$A$110</xm:f>
          </x14:formula1>
          <xm:sqref>S8:W30</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AY31"/>
  <sheetViews>
    <sheetView showGridLines="0" topLeftCell="A10" workbookViewId="0">
      <selection activeCell="F8" sqref="F8"/>
    </sheetView>
  </sheetViews>
  <sheetFormatPr defaultColWidth="9" defaultRowHeight="15.75" customHeight="1" outlineLevelCol="2"/>
  <cols>
    <col min="1" max="1" width="5.58203125" style="3" customWidth="1"/>
    <col min="2" max="2" width="15.08203125" style="3" customWidth="1"/>
    <col min="3" max="4" width="12.25" style="3" customWidth="1"/>
    <col min="5" max="5" width="7.75" style="3" customWidth="1"/>
    <col min="6" max="6" width="5" style="3" customWidth="1"/>
    <col min="7" max="7" width="6.58203125" style="3" customWidth="1"/>
    <col min="8" max="8" width="10.58203125" style="3" customWidth="1"/>
    <col min="9" max="12" width="10.58203125" style="3" hidden="1" customWidth="1" outlineLevel="1"/>
    <col min="13" max="13" width="10.58203125" style="3" customWidth="1" collapsed="1"/>
    <col min="14" max="15" width="10.58203125" style="3" customWidth="1"/>
    <col min="16" max="18" width="9" style="3"/>
    <col min="19" max="23" width="5.58203125" style="4" customWidth="1" outlineLevel="1"/>
    <col min="24" max="24" width="14.75" style="4" customWidth="1" outlineLevel="1"/>
    <col min="25" max="25" width="13.58203125" style="4" customWidth="1"/>
    <col min="26" max="27" width="5.58203125" style="4" customWidth="1" outlineLevel="1"/>
    <col min="28" max="29" width="7.25" style="4" customWidth="1" outlineLevel="1"/>
    <col min="30" max="30" width="5.58203125" style="4" customWidth="1" outlineLevel="1"/>
    <col min="31" max="34" width="8.58203125" style="4" customWidth="1" outlineLevel="1"/>
    <col min="35" max="35" width="14.58203125" style="4" customWidth="1" outlineLevel="1"/>
    <col min="36" max="36" width="13.58203125" style="4" customWidth="1"/>
    <col min="37" max="38" width="8.58203125" style="4" customWidth="1" outlineLevel="2"/>
    <col min="39" max="39" width="11.25" style="4" customWidth="1" outlineLevel="2"/>
    <col min="40" max="45" width="8.58203125" style="4" customWidth="1" outlineLevel="2"/>
    <col min="46" max="46" width="8.58203125" style="4" customWidth="1" outlineLevel="1"/>
    <col min="47" max="47" width="13.75" style="4" customWidth="1"/>
    <col min="48" max="50" width="13.58203125" style="4" customWidth="1" outlineLevel="1"/>
    <col min="51" max="51" width="13.58203125" style="4" customWidth="1"/>
    <col min="52" max="16384" width="9" style="3"/>
  </cols>
  <sheetData>
    <row r="1" spans="1:51" ht="15.75" customHeight="1">
      <c r="A1" s="5" t="s">
        <v>430</v>
      </c>
    </row>
    <row r="2" spans="1:51" s="1" customFormat="1" ht="30" customHeight="1">
      <c r="A2" s="519" t="s">
        <v>905</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row>
    <row r="4" spans="1:51" ht="14.15" customHeight="1">
      <c r="A4" s="2"/>
      <c r="B4" s="2"/>
      <c r="C4" s="2"/>
      <c r="D4" s="2"/>
      <c r="E4" s="2"/>
      <c r="F4" s="2"/>
      <c r="G4" s="2"/>
      <c r="H4" s="2"/>
      <c r="I4" s="2"/>
      <c r="J4" s="2"/>
      <c r="K4" s="2"/>
      <c r="L4" s="2"/>
      <c r="M4" s="2"/>
      <c r="N4" s="2"/>
      <c r="O4" s="2"/>
      <c r="P4" s="2"/>
      <c r="Q4" s="18" t="s">
        <v>906</v>
      </c>
    </row>
    <row r="5" spans="1:51" ht="15.75" customHeight="1">
      <c r="A5" s="3" t="str">
        <f>基本信息输入表!K6&amp;"："&amp;基本信息输入表!M6</f>
        <v>被评估单位：贵州华能焦化制气股份有限公司</v>
      </c>
      <c r="Q5" s="18" t="s">
        <v>464</v>
      </c>
      <c r="S5" s="531" t="s">
        <v>595</v>
      </c>
      <c r="T5" s="531"/>
      <c r="U5" s="531"/>
      <c r="V5" s="531"/>
      <c r="W5" s="531"/>
      <c r="X5" s="531"/>
      <c r="Y5" s="531"/>
      <c r="Z5" s="532" t="s">
        <v>596</v>
      </c>
      <c r="AA5" s="533"/>
      <c r="AB5" s="533"/>
      <c r="AC5" s="533"/>
      <c r="AD5" s="533"/>
      <c r="AE5" s="533"/>
      <c r="AF5" s="533"/>
      <c r="AG5" s="533"/>
      <c r="AH5" s="533"/>
      <c r="AI5" s="533"/>
      <c r="AJ5" s="534"/>
      <c r="AK5" s="535" t="s">
        <v>597</v>
      </c>
      <c r="AL5" s="536"/>
      <c r="AM5" s="536"/>
      <c r="AN5" s="536"/>
      <c r="AO5" s="536"/>
      <c r="AP5" s="536"/>
      <c r="AQ5" s="536"/>
      <c r="AR5" s="536"/>
      <c r="AS5" s="536"/>
      <c r="AT5" s="536"/>
      <c r="AU5" s="537"/>
      <c r="AV5" s="538" t="s">
        <v>598</v>
      </c>
      <c r="AW5" s="538"/>
      <c r="AX5" s="538"/>
      <c r="AY5" s="538"/>
    </row>
    <row r="6" spans="1:51" s="2" customFormat="1" ht="15.75" customHeight="1">
      <c r="A6" s="570" t="s">
        <v>465</v>
      </c>
      <c r="B6" s="570" t="s">
        <v>656</v>
      </c>
      <c r="C6" s="570" t="s">
        <v>907</v>
      </c>
      <c r="D6" s="570" t="s">
        <v>908</v>
      </c>
      <c r="E6" s="570" t="s">
        <v>659</v>
      </c>
      <c r="F6" s="570" t="s">
        <v>909</v>
      </c>
      <c r="G6" s="570" t="s">
        <v>893</v>
      </c>
      <c r="H6" s="570" t="s">
        <v>679</v>
      </c>
      <c r="I6" s="560" t="s">
        <v>692</v>
      </c>
      <c r="J6" s="561"/>
      <c r="K6" s="560" t="s">
        <v>693</v>
      </c>
      <c r="L6" s="561"/>
      <c r="M6" s="570" t="s">
        <v>437</v>
      </c>
      <c r="N6" s="570" t="s">
        <v>780</v>
      </c>
      <c r="O6" s="563" t="s">
        <v>438</v>
      </c>
      <c r="P6" s="69" t="s">
        <v>440</v>
      </c>
      <c r="Q6" s="563" t="s">
        <v>585</v>
      </c>
      <c r="S6" s="531" t="s">
        <v>599</v>
      </c>
      <c r="T6" s="553" t="s">
        <v>895</v>
      </c>
      <c r="U6" s="531" t="s">
        <v>652</v>
      </c>
      <c r="V6" s="542" t="s">
        <v>627</v>
      </c>
      <c r="W6" s="542" t="s">
        <v>601</v>
      </c>
      <c r="X6" s="531" t="s">
        <v>602</v>
      </c>
      <c r="Y6" s="531"/>
      <c r="Z6" s="532" t="s">
        <v>603</v>
      </c>
      <c r="AA6" s="533"/>
      <c r="AB6" s="533"/>
      <c r="AC6" s="533"/>
      <c r="AD6" s="534"/>
      <c r="AE6" s="538" t="s">
        <v>604</v>
      </c>
      <c r="AF6" s="538"/>
      <c r="AG6" s="538" t="s">
        <v>653</v>
      </c>
      <c r="AH6" s="538"/>
      <c r="AI6" s="538" t="s">
        <v>605</v>
      </c>
      <c r="AJ6" s="543"/>
      <c r="AK6" s="531" t="s">
        <v>606</v>
      </c>
      <c r="AL6" s="531" t="s">
        <v>654</v>
      </c>
      <c r="AM6" s="531"/>
      <c r="AN6" s="555" t="s">
        <v>655</v>
      </c>
      <c r="AO6" s="556"/>
      <c r="AP6" s="556"/>
      <c r="AQ6" s="556"/>
      <c r="AR6" s="556"/>
      <c r="AS6" s="557"/>
      <c r="AT6" s="531" t="s">
        <v>438</v>
      </c>
      <c r="AU6" s="558"/>
      <c r="AV6" s="543" t="s">
        <v>607</v>
      </c>
      <c r="AW6" s="543" t="s">
        <v>608</v>
      </c>
      <c r="AX6" s="538" t="s">
        <v>609</v>
      </c>
      <c r="AY6" s="543"/>
    </row>
    <row r="7" spans="1:51" ht="25.5" customHeight="1">
      <c r="A7" s="571"/>
      <c r="B7" s="571"/>
      <c r="C7" s="571"/>
      <c r="D7" s="571"/>
      <c r="E7" s="571"/>
      <c r="F7" s="571"/>
      <c r="G7" s="571"/>
      <c r="H7" s="571"/>
      <c r="I7" s="52" t="s">
        <v>437</v>
      </c>
      <c r="J7" s="52" t="s">
        <v>780</v>
      </c>
      <c r="K7" s="52" t="s">
        <v>437</v>
      </c>
      <c r="L7" s="52" t="s">
        <v>780</v>
      </c>
      <c r="M7" s="571"/>
      <c r="N7" s="571"/>
      <c r="O7" s="564"/>
      <c r="P7" s="113" t="str">
        <f t="shared" ref="P7:P28" si="0">IF(M7-N7=0,"",(O7-M7+N7)/(M7-N7)*100)</f>
        <v/>
      </c>
      <c r="Q7" s="564"/>
      <c r="S7" s="531"/>
      <c r="T7" s="531"/>
      <c r="U7" s="531"/>
      <c r="V7" s="531"/>
      <c r="W7" s="531"/>
      <c r="X7" s="531"/>
      <c r="Y7" s="531"/>
      <c r="Z7" s="26" t="s">
        <v>614</v>
      </c>
      <c r="AA7" s="26" t="s">
        <v>615</v>
      </c>
      <c r="AB7" s="26" t="s">
        <v>664</v>
      </c>
      <c r="AC7" s="26" t="s">
        <v>617</v>
      </c>
      <c r="AD7" s="24" t="s">
        <v>618</v>
      </c>
      <c r="AE7" s="26" t="s">
        <v>619</v>
      </c>
      <c r="AF7" s="26" t="s">
        <v>620</v>
      </c>
      <c r="AG7" s="26" t="s">
        <v>619</v>
      </c>
      <c r="AH7" s="26" t="s">
        <v>665</v>
      </c>
      <c r="AI7" s="538"/>
      <c r="AJ7" s="544"/>
      <c r="AK7" s="531"/>
      <c r="AL7" s="19" t="s">
        <v>666</v>
      </c>
      <c r="AM7" s="19" t="s">
        <v>667</v>
      </c>
      <c r="AN7" s="49" t="s">
        <v>896</v>
      </c>
      <c r="AO7" s="49" t="s">
        <v>669</v>
      </c>
      <c r="AP7" s="49" t="s">
        <v>670</v>
      </c>
      <c r="AQ7" s="19"/>
      <c r="AR7" s="19"/>
      <c r="AS7" s="19"/>
      <c r="AT7" s="531"/>
      <c r="AU7" s="559"/>
      <c r="AV7" s="544"/>
      <c r="AW7" s="544"/>
      <c r="AX7" s="538"/>
      <c r="AY7" s="544"/>
    </row>
    <row r="8" spans="1:51" ht="15.75" customHeight="1">
      <c r="A8" s="47" t="str">
        <f>IF(B8="","",ROW()-7)</f>
        <v/>
      </c>
      <c r="B8" s="12"/>
      <c r="C8" s="8"/>
      <c r="D8" s="8"/>
      <c r="E8" s="8"/>
      <c r="F8" s="8"/>
      <c r="G8" s="15"/>
      <c r="H8" s="15"/>
      <c r="I8" s="15"/>
      <c r="J8" s="15"/>
      <c r="K8" s="15"/>
      <c r="L8" s="15"/>
      <c r="M8" s="15">
        <f t="shared" ref="M8:N13" si="1">K8+I8</f>
        <v>0</v>
      </c>
      <c r="N8" s="15">
        <f t="shared" si="1"/>
        <v>0</v>
      </c>
      <c r="O8" s="15"/>
      <c r="P8" s="15" t="str">
        <f t="shared" si="0"/>
        <v/>
      </c>
      <c r="Q8" s="21"/>
      <c r="S8" s="22"/>
      <c r="T8" s="22"/>
      <c r="U8" s="22"/>
      <c r="V8" s="22"/>
      <c r="W8" s="22"/>
      <c r="X8" s="22"/>
      <c r="Y8" s="22"/>
      <c r="Z8" s="22"/>
      <c r="AA8" s="22"/>
      <c r="AB8" s="22"/>
      <c r="AC8" s="27"/>
      <c r="AD8" s="27"/>
      <c r="AE8" s="22"/>
      <c r="AF8" s="27"/>
      <c r="AG8" s="27"/>
      <c r="AH8" s="27"/>
      <c r="AI8" s="27"/>
      <c r="AJ8" s="27"/>
      <c r="AK8" s="27"/>
      <c r="AL8" s="27" t="s">
        <v>203</v>
      </c>
      <c r="AM8" s="27"/>
      <c r="AN8" s="27"/>
      <c r="AO8" s="27"/>
      <c r="AP8" s="27"/>
      <c r="AQ8" s="27"/>
      <c r="AR8" s="27"/>
      <c r="AS8" s="27"/>
      <c r="AT8" s="27"/>
      <c r="AU8" s="27"/>
      <c r="AV8" s="30" t="str">
        <f>IFERROR((AT8-M8+N8)/(M8-N8)*100,"")</f>
        <v/>
      </c>
      <c r="AW8" s="27"/>
      <c r="AX8" s="27"/>
      <c r="AY8" s="27"/>
    </row>
    <row r="9" spans="1:51" ht="15.75" customHeight="1">
      <c r="A9" s="47" t="str">
        <f t="shared" ref="A9:A25" si="2">IF(B9="","",ROW()-7)</f>
        <v/>
      </c>
      <c r="B9" s="12"/>
      <c r="C9" s="8"/>
      <c r="D9" s="8"/>
      <c r="E9" s="8"/>
      <c r="F9" s="8"/>
      <c r="G9" s="15"/>
      <c r="H9" s="15"/>
      <c r="I9" s="15"/>
      <c r="J9" s="15"/>
      <c r="K9" s="15"/>
      <c r="L9" s="15"/>
      <c r="M9" s="15">
        <f t="shared" si="1"/>
        <v>0</v>
      </c>
      <c r="N9" s="15">
        <f t="shared" si="1"/>
        <v>0</v>
      </c>
      <c r="O9" s="15"/>
      <c r="P9" s="15" t="str">
        <f t="shared" si="0"/>
        <v/>
      </c>
      <c r="Q9" s="21"/>
      <c r="S9" s="22"/>
      <c r="T9" s="22"/>
      <c r="U9" s="22"/>
      <c r="V9" s="22"/>
      <c r="W9" s="22"/>
      <c r="X9" s="22"/>
      <c r="Y9" s="22"/>
      <c r="Z9" s="22"/>
      <c r="AA9" s="22"/>
      <c r="AB9" s="22"/>
      <c r="AC9" s="28"/>
      <c r="AD9" s="27"/>
      <c r="AE9" s="22"/>
      <c r="AF9" s="27"/>
      <c r="AG9" s="27"/>
      <c r="AH9" s="27"/>
      <c r="AI9" s="27"/>
      <c r="AJ9" s="27"/>
      <c r="AK9" s="27"/>
      <c r="AL9" s="27"/>
      <c r="AM9" s="27"/>
      <c r="AN9" s="27"/>
      <c r="AO9" s="27"/>
      <c r="AP9" s="27"/>
      <c r="AQ9" s="27"/>
      <c r="AR9" s="27"/>
      <c r="AS9" s="27"/>
      <c r="AT9" s="27"/>
      <c r="AU9" s="27"/>
      <c r="AV9" s="30" t="str">
        <f t="shared" ref="AV9:AV28" si="3">IFERROR((AT9-M9+N9)/(M9-N9)*100,"")</f>
        <v/>
      </c>
      <c r="AW9" s="27"/>
      <c r="AX9" s="27"/>
      <c r="AY9" s="27"/>
    </row>
    <row r="10" spans="1:51" ht="15.75" customHeight="1">
      <c r="A10" s="47" t="str">
        <f t="shared" si="2"/>
        <v/>
      </c>
      <c r="B10" s="12"/>
      <c r="C10" s="8"/>
      <c r="D10" s="8"/>
      <c r="E10" s="8"/>
      <c r="F10" s="8"/>
      <c r="G10" s="15"/>
      <c r="H10" s="15"/>
      <c r="I10" s="15"/>
      <c r="J10" s="15"/>
      <c r="K10" s="15"/>
      <c r="L10" s="15"/>
      <c r="M10" s="15">
        <f t="shared" si="1"/>
        <v>0</v>
      </c>
      <c r="N10" s="15">
        <f t="shared" si="1"/>
        <v>0</v>
      </c>
      <c r="O10" s="15"/>
      <c r="P10" s="15" t="str">
        <f t="shared" si="0"/>
        <v/>
      </c>
      <c r="Q10" s="21"/>
      <c r="S10" s="22"/>
      <c r="T10" s="22"/>
      <c r="U10" s="22"/>
      <c r="V10" s="22"/>
      <c r="W10" s="22"/>
      <c r="X10" s="22"/>
      <c r="Y10" s="22"/>
      <c r="Z10" s="22"/>
      <c r="AA10" s="22"/>
      <c r="AB10" s="22"/>
      <c r="AC10" s="28"/>
      <c r="AD10" s="27"/>
      <c r="AE10" s="22"/>
      <c r="AF10" s="27"/>
      <c r="AG10" s="27"/>
      <c r="AH10" s="27"/>
      <c r="AI10" s="27"/>
      <c r="AJ10" s="27"/>
      <c r="AK10" s="27"/>
      <c r="AL10" s="27"/>
      <c r="AM10" s="27"/>
      <c r="AN10" s="27"/>
      <c r="AO10" s="27"/>
      <c r="AP10" s="27"/>
      <c r="AQ10" s="27"/>
      <c r="AR10" s="27"/>
      <c r="AS10" s="27"/>
      <c r="AT10" s="27"/>
      <c r="AU10" s="27"/>
      <c r="AV10" s="30" t="str">
        <f t="shared" si="3"/>
        <v/>
      </c>
      <c r="AW10" s="27"/>
      <c r="AX10" s="27"/>
      <c r="AY10" s="27"/>
    </row>
    <row r="11" spans="1:51" ht="15.75" customHeight="1">
      <c r="A11" s="47" t="str">
        <f t="shared" si="2"/>
        <v/>
      </c>
      <c r="B11" s="12"/>
      <c r="C11" s="8"/>
      <c r="D11" s="8"/>
      <c r="E11" s="8"/>
      <c r="F11" s="8"/>
      <c r="G11" s="15"/>
      <c r="H11" s="15"/>
      <c r="I11" s="15"/>
      <c r="J11" s="15"/>
      <c r="K11" s="15"/>
      <c r="L11" s="15"/>
      <c r="M11" s="15">
        <f t="shared" ref="M11:N25" si="4">K11+I11</f>
        <v>0</v>
      </c>
      <c r="N11" s="15">
        <f t="shared" si="1"/>
        <v>0</v>
      </c>
      <c r="O11" s="15"/>
      <c r="P11" s="15" t="str">
        <f t="shared" si="0"/>
        <v/>
      </c>
      <c r="Q11" s="21"/>
      <c r="S11" s="22"/>
      <c r="T11" s="22"/>
      <c r="U11" s="22"/>
      <c r="V11" s="22"/>
      <c r="W11" s="22"/>
      <c r="X11" s="22"/>
      <c r="Y11" s="22"/>
      <c r="Z11" s="22"/>
      <c r="AA11" s="22"/>
      <c r="AB11" s="22"/>
      <c r="AC11" s="28"/>
      <c r="AD11" s="27"/>
      <c r="AE11" s="22"/>
      <c r="AF11" s="27"/>
      <c r="AG11" s="27"/>
      <c r="AH11" s="27"/>
      <c r="AI11" s="27"/>
      <c r="AJ11" s="27"/>
      <c r="AK11" s="27"/>
      <c r="AL11" s="27"/>
      <c r="AM11" s="27"/>
      <c r="AN11" s="27"/>
      <c r="AO11" s="27"/>
      <c r="AP11" s="27"/>
      <c r="AQ11" s="27"/>
      <c r="AR11" s="27"/>
      <c r="AS11" s="27"/>
      <c r="AT11" s="27"/>
      <c r="AU11" s="27"/>
      <c r="AV11" s="30" t="str">
        <f t="shared" si="3"/>
        <v/>
      </c>
      <c r="AW11" s="27"/>
      <c r="AX11" s="27"/>
      <c r="AY11" s="27"/>
    </row>
    <row r="12" spans="1:51" ht="15.75" customHeight="1">
      <c r="A12" s="47" t="str">
        <f t="shared" si="2"/>
        <v/>
      </c>
      <c r="B12" s="12"/>
      <c r="C12" s="8"/>
      <c r="D12" s="8"/>
      <c r="E12" s="8"/>
      <c r="F12" s="8"/>
      <c r="G12" s="15"/>
      <c r="H12" s="15"/>
      <c r="I12" s="15"/>
      <c r="J12" s="15"/>
      <c r="K12" s="15"/>
      <c r="L12" s="15"/>
      <c r="M12" s="15">
        <f t="shared" si="4"/>
        <v>0</v>
      </c>
      <c r="N12" s="15">
        <f t="shared" si="1"/>
        <v>0</v>
      </c>
      <c r="O12" s="15"/>
      <c r="P12" s="15" t="str">
        <f t="shared" si="0"/>
        <v/>
      </c>
      <c r="Q12" s="21"/>
      <c r="S12" s="22"/>
      <c r="T12" s="22"/>
      <c r="U12" s="22"/>
      <c r="V12" s="22"/>
      <c r="W12" s="22"/>
      <c r="X12" s="22"/>
      <c r="Y12" s="22"/>
      <c r="Z12" s="22"/>
      <c r="AA12" s="22"/>
      <c r="AB12" s="22"/>
      <c r="AC12" s="28"/>
      <c r="AD12" s="27"/>
      <c r="AE12" s="22"/>
      <c r="AF12" s="27"/>
      <c r="AG12" s="27"/>
      <c r="AH12" s="27"/>
      <c r="AI12" s="27"/>
      <c r="AJ12" s="27"/>
      <c r="AK12" s="27"/>
      <c r="AL12" s="27"/>
      <c r="AM12" s="27"/>
      <c r="AN12" s="27"/>
      <c r="AO12" s="27"/>
      <c r="AP12" s="27"/>
      <c r="AQ12" s="27"/>
      <c r="AR12" s="27"/>
      <c r="AS12" s="27"/>
      <c r="AT12" s="27"/>
      <c r="AU12" s="27"/>
      <c r="AV12" s="30" t="str">
        <f t="shared" si="3"/>
        <v/>
      </c>
      <c r="AW12" s="27"/>
      <c r="AX12" s="27"/>
      <c r="AY12" s="27"/>
    </row>
    <row r="13" spans="1:51" ht="15.75" customHeight="1">
      <c r="A13" s="47" t="str">
        <f t="shared" si="2"/>
        <v/>
      </c>
      <c r="B13" s="12"/>
      <c r="C13" s="8"/>
      <c r="D13" s="8"/>
      <c r="E13" s="8"/>
      <c r="F13" s="8"/>
      <c r="G13" s="15"/>
      <c r="H13" s="15"/>
      <c r="I13" s="15"/>
      <c r="J13" s="15"/>
      <c r="K13" s="15"/>
      <c r="L13" s="15"/>
      <c r="M13" s="15">
        <f t="shared" si="4"/>
        <v>0</v>
      </c>
      <c r="N13" s="15">
        <f t="shared" si="1"/>
        <v>0</v>
      </c>
      <c r="O13" s="15"/>
      <c r="P13" s="15" t="str">
        <f t="shared" si="0"/>
        <v/>
      </c>
      <c r="Q13" s="21"/>
      <c r="S13" s="22"/>
      <c r="T13" s="22"/>
      <c r="U13" s="22"/>
      <c r="V13" s="22"/>
      <c r="W13" s="22"/>
      <c r="X13" s="22"/>
      <c r="Y13" s="22"/>
      <c r="Z13" s="22"/>
      <c r="AA13" s="22"/>
      <c r="AB13" s="22"/>
      <c r="AC13" s="28"/>
      <c r="AD13" s="27"/>
      <c r="AE13" s="22"/>
      <c r="AF13" s="27"/>
      <c r="AG13" s="27"/>
      <c r="AH13" s="27"/>
      <c r="AI13" s="27"/>
      <c r="AJ13" s="27"/>
      <c r="AK13" s="27"/>
      <c r="AL13" s="27"/>
      <c r="AM13" s="27"/>
      <c r="AN13" s="27"/>
      <c r="AO13" s="27"/>
      <c r="AP13" s="27"/>
      <c r="AQ13" s="27"/>
      <c r="AR13" s="27"/>
      <c r="AS13" s="27"/>
      <c r="AT13" s="27"/>
      <c r="AU13" s="27"/>
      <c r="AV13" s="30" t="str">
        <f t="shared" si="3"/>
        <v/>
      </c>
      <c r="AW13" s="27"/>
      <c r="AX13" s="27"/>
      <c r="AY13" s="27"/>
    </row>
    <row r="14" spans="1:51" ht="15.75" customHeight="1">
      <c r="A14" s="47" t="str">
        <f t="shared" si="2"/>
        <v/>
      </c>
      <c r="B14" s="12"/>
      <c r="C14" s="8"/>
      <c r="D14" s="8"/>
      <c r="E14" s="8"/>
      <c r="F14" s="8"/>
      <c r="G14" s="15"/>
      <c r="H14" s="15"/>
      <c r="I14" s="15"/>
      <c r="J14" s="15"/>
      <c r="K14" s="15"/>
      <c r="L14" s="15"/>
      <c r="M14" s="15">
        <f t="shared" si="4"/>
        <v>0</v>
      </c>
      <c r="N14" s="15">
        <f t="shared" si="4"/>
        <v>0</v>
      </c>
      <c r="O14" s="15"/>
      <c r="P14" s="15" t="str">
        <f t="shared" si="0"/>
        <v/>
      </c>
      <c r="Q14" s="21"/>
      <c r="S14" s="22"/>
      <c r="T14" s="22"/>
      <c r="U14" s="22"/>
      <c r="V14" s="22"/>
      <c r="W14" s="22"/>
      <c r="X14" s="22"/>
      <c r="Y14" s="22"/>
      <c r="Z14" s="22"/>
      <c r="AA14" s="22"/>
      <c r="AB14" s="22"/>
      <c r="AC14" s="28"/>
      <c r="AD14" s="27"/>
      <c r="AE14" s="22"/>
      <c r="AF14" s="27"/>
      <c r="AG14" s="27"/>
      <c r="AH14" s="27"/>
      <c r="AI14" s="27"/>
      <c r="AJ14" s="27"/>
      <c r="AK14" s="27"/>
      <c r="AL14" s="27"/>
      <c r="AM14" s="27"/>
      <c r="AN14" s="27"/>
      <c r="AO14" s="27"/>
      <c r="AP14" s="27"/>
      <c r="AQ14" s="27"/>
      <c r="AR14" s="27"/>
      <c r="AS14" s="27"/>
      <c r="AT14" s="27"/>
      <c r="AU14" s="27"/>
      <c r="AV14" s="30" t="str">
        <f t="shared" si="3"/>
        <v/>
      </c>
      <c r="AW14" s="27"/>
      <c r="AX14" s="27"/>
      <c r="AY14" s="27"/>
    </row>
    <row r="15" spans="1:51" ht="15.75" customHeight="1">
      <c r="A15" s="47" t="str">
        <f t="shared" si="2"/>
        <v/>
      </c>
      <c r="B15" s="12"/>
      <c r="C15" s="8"/>
      <c r="D15" s="8"/>
      <c r="E15" s="8"/>
      <c r="F15" s="8"/>
      <c r="G15" s="15"/>
      <c r="H15" s="15"/>
      <c r="I15" s="15"/>
      <c r="J15" s="15"/>
      <c r="K15" s="15"/>
      <c r="L15" s="15"/>
      <c r="M15" s="15">
        <f t="shared" si="4"/>
        <v>0</v>
      </c>
      <c r="N15" s="15">
        <f t="shared" si="4"/>
        <v>0</v>
      </c>
      <c r="O15" s="15"/>
      <c r="P15" s="15" t="str">
        <f t="shared" si="0"/>
        <v/>
      </c>
      <c r="Q15" s="21"/>
      <c r="S15" s="22"/>
      <c r="T15" s="22"/>
      <c r="U15" s="22"/>
      <c r="V15" s="22"/>
      <c r="W15" s="22"/>
      <c r="X15" s="22"/>
      <c r="Y15" s="22"/>
      <c r="Z15" s="22"/>
      <c r="AA15" s="22"/>
      <c r="AB15" s="22"/>
      <c r="AC15" s="28"/>
      <c r="AD15" s="27"/>
      <c r="AE15" s="22"/>
      <c r="AF15" s="27"/>
      <c r="AG15" s="27"/>
      <c r="AH15" s="27"/>
      <c r="AI15" s="27"/>
      <c r="AJ15" s="27"/>
      <c r="AK15" s="27"/>
      <c r="AL15" s="27"/>
      <c r="AM15" s="27"/>
      <c r="AN15" s="27"/>
      <c r="AO15" s="27"/>
      <c r="AP15" s="27"/>
      <c r="AQ15" s="27"/>
      <c r="AR15" s="27"/>
      <c r="AS15" s="27"/>
      <c r="AT15" s="27"/>
      <c r="AU15" s="27"/>
      <c r="AV15" s="30" t="str">
        <f t="shared" si="3"/>
        <v/>
      </c>
      <c r="AW15" s="27"/>
      <c r="AX15" s="27"/>
      <c r="AY15" s="27"/>
    </row>
    <row r="16" spans="1:51" ht="15.75" customHeight="1">
      <c r="A16" s="47" t="str">
        <f t="shared" si="2"/>
        <v/>
      </c>
      <c r="B16" s="12"/>
      <c r="C16" s="8"/>
      <c r="D16" s="8"/>
      <c r="E16" s="8"/>
      <c r="F16" s="8"/>
      <c r="G16" s="15"/>
      <c r="H16" s="15"/>
      <c r="I16" s="15"/>
      <c r="J16" s="15"/>
      <c r="K16" s="15"/>
      <c r="L16" s="15"/>
      <c r="M16" s="15">
        <f t="shared" si="4"/>
        <v>0</v>
      </c>
      <c r="N16" s="15">
        <f t="shared" si="4"/>
        <v>0</v>
      </c>
      <c r="O16" s="15"/>
      <c r="P16" s="15" t="str">
        <f t="shared" si="0"/>
        <v/>
      </c>
      <c r="Q16" s="21"/>
      <c r="S16" s="22"/>
      <c r="T16" s="22"/>
      <c r="U16" s="22"/>
      <c r="V16" s="22"/>
      <c r="W16" s="22"/>
      <c r="X16" s="22"/>
      <c r="Y16" s="22"/>
      <c r="Z16" s="22"/>
      <c r="AA16" s="22"/>
      <c r="AB16" s="22"/>
      <c r="AC16" s="28"/>
      <c r="AD16" s="27"/>
      <c r="AE16" s="22"/>
      <c r="AF16" s="27"/>
      <c r="AG16" s="27"/>
      <c r="AH16" s="27"/>
      <c r="AI16" s="27"/>
      <c r="AJ16" s="27"/>
      <c r="AK16" s="27"/>
      <c r="AL16" s="27"/>
      <c r="AM16" s="27"/>
      <c r="AN16" s="27"/>
      <c r="AO16" s="27"/>
      <c r="AP16" s="27"/>
      <c r="AQ16" s="27"/>
      <c r="AR16" s="27"/>
      <c r="AS16" s="27"/>
      <c r="AT16" s="27"/>
      <c r="AU16" s="27"/>
      <c r="AV16" s="30" t="str">
        <f t="shared" si="3"/>
        <v/>
      </c>
      <c r="AW16" s="27"/>
      <c r="AX16" s="27"/>
      <c r="AY16" s="27"/>
    </row>
    <row r="17" spans="1:51" ht="15.75" customHeight="1">
      <c r="A17" s="47"/>
      <c r="B17" s="12"/>
      <c r="C17" s="8"/>
      <c r="D17" s="8"/>
      <c r="E17" s="8"/>
      <c r="F17" s="8"/>
      <c r="G17" s="15"/>
      <c r="H17" s="15"/>
      <c r="I17" s="15"/>
      <c r="J17" s="15"/>
      <c r="K17" s="15"/>
      <c r="L17" s="15"/>
      <c r="M17" s="15">
        <f t="shared" ref="M17:M19" si="5">K17+I17</f>
        <v>0</v>
      </c>
      <c r="N17" s="15">
        <f t="shared" ref="N17:N19" si="6">L17+J17</f>
        <v>0</v>
      </c>
      <c r="O17" s="15"/>
      <c r="P17" s="15" t="str">
        <f t="shared" ref="P17:P19" si="7">IF(M17-N17=0,"",(O17-M17+N17)/(M17-N17)*100)</f>
        <v/>
      </c>
      <c r="Q17" s="21"/>
      <c r="S17" s="22"/>
      <c r="T17" s="22"/>
      <c r="U17" s="22"/>
      <c r="V17" s="22"/>
      <c r="W17" s="22"/>
      <c r="X17" s="22"/>
      <c r="Y17" s="22"/>
      <c r="Z17" s="22"/>
      <c r="AA17" s="22"/>
      <c r="AB17" s="22"/>
      <c r="AC17" s="28"/>
      <c r="AD17" s="27"/>
      <c r="AE17" s="22"/>
      <c r="AF17" s="27"/>
      <c r="AG17" s="27"/>
      <c r="AH17" s="27"/>
      <c r="AI17" s="27"/>
      <c r="AJ17" s="27"/>
      <c r="AK17" s="27"/>
      <c r="AL17" s="27"/>
      <c r="AM17" s="27"/>
      <c r="AN17" s="27"/>
      <c r="AO17" s="27"/>
      <c r="AP17" s="27"/>
      <c r="AQ17" s="27"/>
      <c r="AR17" s="27"/>
      <c r="AS17" s="27"/>
      <c r="AT17" s="27"/>
      <c r="AU17" s="27"/>
      <c r="AV17" s="30"/>
      <c r="AW17" s="27"/>
      <c r="AX17" s="27"/>
      <c r="AY17" s="27"/>
    </row>
    <row r="18" spans="1:51" ht="15.75" customHeight="1">
      <c r="A18" s="47"/>
      <c r="B18" s="12"/>
      <c r="C18" s="8"/>
      <c r="D18" s="8"/>
      <c r="E18" s="8"/>
      <c r="F18" s="8"/>
      <c r="G18" s="15"/>
      <c r="H18" s="15"/>
      <c r="I18" s="15"/>
      <c r="J18" s="15"/>
      <c r="K18" s="15"/>
      <c r="L18" s="15"/>
      <c r="M18" s="15">
        <f t="shared" si="5"/>
        <v>0</v>
      </c>
      <c r="N18" s="15">
        <f t="shared" si="6"/>
        <v>0</v>
      </c>
      <c r="O18" s="15"/>
      <c r="P18" s="15" t="str">
        <f t="shared" si="7"/>
        <v/>
      </c>
      <c r="Q18" s="21"/>
      <c r="S18" s="22"/>
      <c r="T18" s="22"/>
      <c r="U18" s="22"/>
      <c r="V18" s="22"/>
      <c r="W18" s="22"/>
      <c r="X18" s="22"/>
      <c r="Y18" s="22"/>
      <c r="Z18" s="22"/>
      <c r="AA18" s="22"/>
      <c r="AB18" s="22"/>
      <c r="AC18" s="28"/>
      <c r="AD18" s="27"/>
      <c r="AE18" s="22"/>
      <c r="AF18" s="27"/>
      <c r="AG18" s="27"/>
      <c r="AH18" s="27"/>
      <c r="AI18" s="27"/>
      <c r="AJ18" s="27"/>
      <c r="AK18" s="27"/>
      <c r="AL18" s="27"/>
      <c r="AM18" s="27"/>
      <c r="AN18" s="27"/>
      <c r="AO18" s="27"/>
      <c r="AP18" s="27"/>
      <c r="AQ18" s="27"/>
      <c r="AR18" s="27"/>
      <c r="AS18" s="27"/>
      <c r="AT18" s="27"/>
      <c r="AU18" s="27"/>
      <c r="AV18" s="30"/>
      <c r="AW18" s="27"/>
      <c r="AX18" s="27"/>
      <c r="AY18" s="27"/>
    </row>
    <row r="19" spans="1:51" ht="15.75" customHeight="1">
      <c r="A19" s="47"/>
      <c r="B19" s="12"/>
      <c r="C19" s="8"/>
      <c r="D19" s="8"/>
      <c r="E19" s="8"/>
      <c r="F19" s="8"/>
      <c r="G19" s="15"/>
      <c r="H19" s="15"/>
      <c r="I19" s="15"/>
      <c r="J19" s="15"/>
      <c r="K19" s="15"/>
      <c r="L19" s="15"/>
      <c r="M19" s="15">
        <f t="shared" si="5"/>
        <v>0</v>
      </c>
      <c r="N19" s="15">
        <f t="shared" si="6"/>
        <v>0</v>
      </c>
      <c r="O19" s="15"/>
      <c r="P19" s="15" t="str">
        <f t="shared" si="7"/>
        <v/>
      </c>
      <c r="Q19" s="21"/>
      <c r="S19" s="22"/>
      <c r="T19" s="22"/>
      <c r="U19" s="22"/>
      <c r="V19" s="22"/>
      <c r="W19" s="22"/>
      <c r="X19" s="22"/>
      <c r="Y19" s="22"/>
      <c r="Z19" s="22"/>
      <c r="AA19" s="22"/>
      <c r="AB19" s="22"/>
      <c r="AC19" s="28"/>
      <c r="AD19" s="27"/>
      <c r="AE19" s="22"/>
      <c r="AF19" s="27"/>
      <c r="AG19" s="27"/>
      <c r="AH19" s="27"/>
      <c r="AI19" s="27"/>
      <c r="AJ19" s="27"/>
      <c r="AK19" s="27"/>
      <c r="AL19" s="27"/>
      <c r="AM19" s="27"/>
      <c r="AN19" s="27"/>
      <c r="AO19" s="27"/>
      <c r="AP19" s="27"/>
      <c r="AQ19" s="27"/>
      <c r="AR19" s="27"/>
      <c r="AS19" s="27"/>
      <c r="AT19" s="27"/>
      <c r="AU19" s="27"/>
      <c r="AV19" s="30"/>
      <c r="AW19" s="27"/>
      <c r="AX19" s="27"/>
      <c r="AY19" s="27"/>
    </row>
    <row r="20" spans="1:51" ht="15.75" customHeight="1">
      <c r="A20" s="47" t="str">
        <f t="shared" si="2"/>
        <v/>
      </c>
      <c r="B20" s="12"/>
      <c r="C20" s="8"/>
      <c r="D20" s="8"/>
      <c r="E20" s="8"/>
      <c r="F20" s="8"/>
      <c r="G20" s="15"/>
      <c r="H20" s="15"/>
      <c r="I20" s="15"/>
      <c r="J20" s="15"/>
      <c r="K20" s="15"/>
      <c r="L20" s="15"/>
      <c r="M20" s="15">
        <f t="shared" si="4"/>
        <v>0</v>
      </c>
      <c r="N20" s="15">
        <f t="shared" si="4"/>
        <v>0</v>
      </c>
      <c r="O20" s="15"/>
      <c r="P20" s="15" t="str">
        <f t="shared" si="0"/>
        <v/>
      </c>
      <c r="Q20" s="21"/>
      <c r="S20" s="22"/>
      <c r="T20" s="22"/>
      <c r="U20" s="22"/>
      <c r="V20" s="22"/>
      <c r="W20" s="22"/>
      <c r="X20" s="22"/>
      <c r="Y20" s="22"/>
      <c r="Z20" s="22"/>
      <c r="AA20" s="22"/>
      <c r="AB20" s="22"/>
      <c r="AC20" s="28"/>
      <c r="AD20" s="27"/>
      <c r="AE20" s="22"/>
      <c r="AF20" s="27"/>
      <c r="AG20" s="27"/>
      <c r="AH20" s="27"/>
      <c r="AI20" s="27"/>
      <c r="AJ20" s="27"/>
      <c r="AK20" s="27"/>
      <c r="AL20" s="27"/>
      <c r="AM20" s="27"/>
      <c r="AN20" s="27"/>
      <c r="AO20" s="27"/>
      <c r="AP20" s="27"/>
      <c r="AQ20" s="27"/>
      <c r="AR20" s="27"/>
      <c r="AS20" s="27"/>
      <c r="AT20" s="27"/>
      <c r="AU20" s="27"/>
      <c r="AV20" s="30" t="str">
        <f t="shared" si="3"/>
        <v/>
      </c>
      <c r="AW20" s="27"/>
      <c r="AX20" s="27"/>
      <c r="AY20" s="27"/>
    </row>
    <row r="21" spans="1:51" ht="15.75" customHeight="1">
      <c r="A21" s="47" t="str">
        <f t="shared" si="2"/>
        <v/>
      </c>
      <c r="B21" s="12"/>
      <c r="C21" s="8"/>
      <c r="D21" s="8"/>
      <c r="E21" s="8"/>
      <c r="F21" s="8"/>
      <c r="G21" s="15"/>
      <c r="H21" s="15"/>
      <c r="I21" s="15"/>
      <c r="J21" s="15"/>
      <c r="K21" s="15"/>
      <c r="L21" s="15"/>
      <c r="M21" s="15">
        <f t="shared" si="4"/>
        <v>0</v>
      </c>
      <c r="N21" s="15">
        <f t="shared" si="4"/>
        <v>0</v>
      </c>
      <c r="O21" s="15"/>
      <c r="P21" s="15" t="str">
        <f t="shared" si="0"/>
        <v/>
      </c>
      <c r="Q21" s="21"/>
      <c r="S21" s="22"/>
      <c r="T21" s="22"/>
      <c r="U21" s="22"/>
      <c r="V21" s="22"/>
      <c r="W21" s="22"/>
      <c r="X21" s="22"/>
      <c r="Y21" s="22"/>
      <c r="Z21" s="22"/>
      <c r="AA21" s="22"/>
      <c r="AB21" s="22"/>
      <c r="AC21" s="28"/>
      <c r="AD21" s="27"/>
      <c r="AE21" s="22"/>
      <c r="AF21" s="27"/>
      <c r="AG21" s="27"/>
      <c r="AH21" s="27"/>
      <c r="AI21" s="27"/>
      <c r="AJ21" s="27"/>
      <c r="AK21" s="27"/>
      <c r="AL21" s="27"/>
      <c r="AM21" s="27"/>
      <c r="AN21" s="27"/>
      <c r="AO21" s="27"/>
      <c r="AP21" s="27"/>
      <c r="AQ21" s="27"/>
      <c r="AR21" s="27"/>
      <c r="AS21" s="27"/>
      <c r="AT21" s="27"/>
      <c r="AU21" s="27"/>
      <c r="AV21" s="30" t="str">
        <f t="shared" si="3"/>
        <v/>
      </c>
      <c r="AW21" s="27"/>
      <c r="AX21" s="27"/>
      <c r="AY21" s="27"/>
    </row>
    <row r="22" spans="1:51" ht="15.75" customHeight="1">
      <c r="A22" s="47" t="str">
        <f t="shared" si="2"/>
        <v/>
      </c>
      <c r="B22" s="12"/>
      <c r="C22" s="8"/>
      <c r="D22" s="8"/>
      <c r="E22" s="8"/>
      <c r="F22" s="8"/>
      <c r="G22" s="15"/>
      <c r="H22" s="15"/>
      <c r="I22" s="15"/>
      <c r="J22" s="15"/>
      <c r="K22" s="15"/>
      <c r="L22" s="15"/>
      <c r="M22" s="15">
        <f t="shared" si="4"/>
        <v>0</v>
      </c>
      <c r="N22" s="15">
        <f t="shared" si="4"/>
        <v>0</v>
      </c>
      <c r="O22" s="15"/>
      <c r="P22" s="15" t="str">
        <f t="shared" si="0"/>
        <v/>
      </c>
      <c r="Q22" s="21"/>
      <c r="S22" s="22"/>
      <c r="T22" s="22"/>
      <c r="U22" s="22"/>
      <c r="V22" s="22"/>
      <c r="W22" s="22"/>
      <c r="X22" s="22"/>
      <c r="Y22" s="22"/>
      <c r="Z22" s="22"/>
      <c r="AA22" s="22"/>
      <c r="AB22" s="22"/>
      <c r="AC22" s="28"/>
      <c r="AD22" s="27"/>
      <c r="AE22" s="22"/>
      <c r="AF22" s="27"/>
      <c r="AG22" s="27"/>
      <c r="AH22" s="27"/>
      <c r="AI22" s="27"/>
      <c r="AJ22" s="27"/>
      <c r="AK22" s="27"/>
      <c r="AL22" s="27"/>
      <c r="AM22" s="27"/>
      <c r="AN22" s="27"/>
      <c r="AO22" s="27"/>
      <c r="AP22" s="27"/>
      <c r="AQ22" s="27"/>
      <c r="AR22" s="27"/>
      <c r="AS22" s="27"/>
      <c r="AT22" s="27"/>
      <c r="AU22" s="27"/>
      <c r="AV22" s="30" t="str">
        <f t="shared" si="3"/>
        <v/>
      </c>
      <c r="AW22" s="27"/>
      <c r="AX22" s="27"/>
      <c r="AY22" s="27"/>
    </row>
    <row r="23" spans="1:51" ht="15.75" customHeight="1">
      <c r="A23" s="47" t="str">
        <f t="shared" si="2"/>
        <v/>
      </c>
      <c r="B23" s="12"/>
      <c r="C23" s="8"/>
      <c r="D23" s="8"/>
      <c r="E23" s="8"/>
      <c r="F23" s="8"/>
      <c r="G23" s="15"/>
      <c r="H23" s="15"/>
      <c r="I23" s="15"/>
      <c r="J23" s="15"/>
      <c r="K23" s="15"/>
      <c r="L23" s="15"/>
      <c r="M23" s="15">
        <f t="shared" si="4"/>
        <v>0</v>
      </c>
      <c r="N23" s="15">
        <f t="shared" si="4"/>
        <v>0</v>
      </c>
      <c r="O23" s="15"/>
      <c r="P23" s="15" t="str">
        <f t="shared" si="0"/>
        <v/>
      </c>
      <c r="Q23" s="21"/>
      <c r="S23" s="22"/>
      <c r="T23" s="22"/>
      <c r="U23" s="22"/>
      <c r="V23" s="22"/>
      <c r="W23" s="22"/>
      <c r="X23" s="22"/>
      <c r="Y23" s="22"/>
      <c r="Z23" s="22"/>
      <c r="AA23" s="22"/>
      <c r="AB23" s="22"/>
      <c r="AC23" s="28"/>
      <c r="AD23" s="27"/>
      <c r="AE23" s="22"/>
      <c r="AF23" s="27"/>
      <c r="AG23" s="27"/>
      <c r="AH23" s="27"/>
      <c r="AI23" s="27"/>
      <c r="AJ23" s="27"/>
      <c r="AK23" s="27"/>
      <c r="AL23" s="27"/>
      <c r="AM23" s="27"/>
      <c r="AN23" s="27"/>
      <c r="AO23" s="27"/>
      <c r="AP23" s="27"/>
      <c r="AQ23" s="27"/>
      <c r="AR23" s="27"/>
      <c r="AS23" s="27"/>
      <c r="AT23" s="27"/>
      <c r="AU23" s="27"/>
      <c r="AV23" s="30" t="str">
        <f t="shared" si="3"/>
        <v/>
      </c>
      <c r="AW23" s="27"/>
      <c r="AX23" s="27"/>
      <c r="AY23" s="27"/>
    </row>
    <row r="24" spans="1:51" ht="15.75" customHeight="1">
      <c r="A24" s="47" t="str">
        <f t="shared" si="2"/>
        <v/>
      </c>
      <c r="B24" s="12"/>
      <c r="C24" s="8"/>
      <c r="D24" s="8"/>
      <c r="E24" s="8"/>
      <c r="F24" s="8"/>
      <c r="G24" s="15"/>
      <c r="H24" s="15"/>
      <c r="I24" s="15"/>
      <c r="J24" s="15"/>
      <c r="K24" s="15"/>
      <c r="L24" s="15"/>
      <c r="M24" s="15">
        <f t="shared" si="4"/>
        <v>0</v>
      </c>
      <c r="N24" s="15">
        <f t="shared" si="4"/>
        <v>0</v>
      </c>
      <c r="O24" s="15"/>
      <c r="P24" s="15" t="str">
        <f t="shared" si="0"/>
        <v/>
      </c>
      <c r="Q24" s="21"/>
      <c r="S24" s="22"/>
      <c r="T24" s="22"/>
      <c r="U24" s="22"/>
      <c r="V24" s="22"/>
      <c r="W24" s="22"/>
      <c r="X24" s="22"/>
      <c r="Y24" s="22"/>
      <c r="Z24" s="22"/>
      <c r="AA24" s="22"/>
      <c r="AB24" s="22"/>
      <c r="AC24" s="28"/>
      <c r="AD24" s="27"/>
      <c r="AE24" s="22"/>
      <c r="AF24" s="27"/>
      <c r="AG24" s="27"/>
      <c r="AH24" s="27"/>
      <c r="AI24" s="27"/>
      <c r="AJ24" s="27"/>
      <c r="AK24" s="27"/>
      <c r="AL24" s="27"/>
      <c r="AM24" s="27"/>
      <c r="AN24" s="27"/>
      <c r="AO24" s="27"/>
      <c r="AP24" s="27"/>
      <c r="AQ24" s="27"/>
      <c r="AR24" s="27"/>
      <c r="AS24" s="27"/>
      <c r="AT24" s="27"/>
      <c r="AU24" s="27"/>
      <c r="AV24" s="30" t="str">
        <f t="shared" si="3"/>
        <v/>
      </c>
      <c r="AW24" s="27"/>
      <c r="AX24" s="27"/>
      <c r="AY24" s="27"/>
    </row>
    <row r="25" spans="1:51" ht="15.75" customHeight="1">
      <c r="A25" s="47" t="str">
        <f t="shared" si="2"/>
        <v/>
      </c>
      <c r="B25" s="12"/>
      <c r="C25" s="8"/>
      <c r="D25" s="8"/>
      <c r="E25" s="8"/>
      <c r="F25" s="8"/>
      <c r="G25" s="15"/>
      <c r="H25" s="15"/>
      <c r="I25" s="15"/>
      <c r="J25" s="15"/>
      <c r="K25" s="15"/>
      <c r="L25" s="15"/>
      <c r="M25" s="15">
        <f t="shared" si="4"/>
        <v>0</v>
      </c>
      <c r="N25" s="15">
        <f t="shared" si="4"/>
        <v>0</v>
      </c>
      <c r="O25" s="15"/>
      <c r="P25" s="15" t="str">
        <f t="shared" si="0"/>
        <v/>
      </c>
      <c r="Q25" s="21"/>
      <c r="S25" s="22"/>
      <c r="T25" s="22"/>
      <c r="U25" s="22"/>
      <c r="V25" s="22"/>
      <c r="W25" s="22"/>
      <c r="X25" s="22"/>
      <c r="Y25" s="22"/>
      <c r="Z25" s="22"/>
      <c r="AA25" s="22"/>
      <c r="AB25" s="22"/>
      <c r="AC25" s="28"/>
      <c r="AD25" s="27"/>
      <c r="AE25" s="22"/>
      <c r="AF25" s="27"/>
      <c r="AG25" s="27"/>
      <c r="AH25" s="27"/>
      <c r="AI25" s="27"/>
      <c r="AJ25" s="27"/>
      <c r="AK25" s="27"/>
      <c r="AL25" s="27"/>
      <c r="AM25" s="27"/>
      <c r="AN25" s="27"/>
      <c r="AO25" s="27"/>
      <c r="AP25" s="27"/>
      <c r="AQ25" s="27"/>
      <c r="AR25" s="27"/>
      <c r="AS25" s="27"/>
      <c r="AT25" s="27"/>
      <c r="AU25" s="27"/>
      <c r="AV25" s="30" t="str">
        <f t="shared" si="3"/>
        <v/>
      </c>
      <c r="AW25" s="27"/>
      <c r="AX25" s="27"/>
      <c r="AY25" s="27"/>
    </row>
    <row r="26" spans="1:51" ht="15.75" customHeight="1">
      <c r="A26" s="526" t="s">
        <v>897</v>
      </c>
      <c r="B26" s="527"/>
      <c r="C26" s="14"/>
      <c r="D26" s="14"/>
      <c r="E26" s="15"/>
      <c r="F26" s="15"/>
      <c r="G26" s="45" t="s">
        <v>579</v>
      </c>
      <c r="H26" s="21"/>
      <c r="I26" s="178">
        <f t="shared" ref="I26:O26" si="8">SUM(I7:I25)</f>
        <v>0</v>
      </c>
      <c r="J26" s="178">
        <f t="shared" si="8"/>
        <v>0</v>
      </c>
      <c r="K26" s="178">
        <f t="shared" si="8"/>
        <v>0</v>
      </c>
      <c r="L26" s="178">
        <f t="shared" si="8"/>
        <v>0</v>
      </c>
      <c r="M26" s="178">
        <f t="shared" si="8"/>
        <v>0</v>
      </c>
      <c r="N26" s="178">
        <f t="shared" si="8"/>
        <v>0</v>
      </c>
      <c r="O26" s="178">
        <f t="shared" si="8"/>
        <v>0</v>
      </c>
      <c r="P26" s="15" t="str">
        <f t="shared" si="0"/>
        <v/>
      </c>
      <c r="Q26" s="21"/>
      <c r="S26" s="22"/>
      <c r="T26" s="22"/>
      <c r="U26" s="22"/>
      <c r="V26" s="22"/>
      <c r="W26" s="22"/>
      <c r="X26" s="22"/>
      <c r="Y26" s="22"/>
      <c r="Z26" s="22"/>
      <c r="AA26" s="22"/>
      <c r="AB26" s="22"/>
      <c r="AC26" s="28"/>
      <c r="AD26" s="27"/>
      <c r="AE26" s="22"/>
      <c r="AF26" s="27"/>
      <c r="AG26" s="27"/>
      <c r="AH26" s="27"/>
      <c r="AI26" s="27"/>
      <c r="AJ26" s="27"/>
      <c r="AK26" s="27"/>
      <c r="AL26" s="27"/>
      <c r="AM26" s="27"/>
      <c r="AN26" s="27"/>
      <c r="AO26" s="27"/>
      <c r="AP26" s="27"/>
      <c r="AQ26" s="27"/>
      <c r="AR26" s="27"/>
      <c r="AS26" s="27"/>
      <c r="AT26" s="27"/>
      <c r="AU26" s="27"/>
      <c r="AV26" s="30" t="str">
        <f t="shared" si="3"/>
        <v/>
      </c>
      <c r="AW26" s="27"/>
      <c r="AX26" s="27"/>
      <c r="AY26" s="27"/>
    </row>
    <row r="27" spans="1:51" ht="15.75" customHeight="1">
      <c r="A27" s="526" t="s">
        <v>898</v>
      </c>
      <c r="B27" s="527"/>
      <c r="C27" s="14"/>
      <c r="D27" s="14"/>
      <c r="E27" s="15"/>
      <c r="F27" s="15"/>
      <c r="G27" s="45" t="s">
        <v>579</v>
      </c>
      <c r="H27" s="21"/>
      <c r="I27" s="178">
        <f>J26</f>
        <v>0</v>
      </c>
      <c r="J27" s="178"/>
      <c r="K27" s="178">
        <f>L26</f>
        <v>0</v>
      </c>
      <c r="L27" s="178"/>
      <c r="M27" s="178">
        <f>N26</f>
        <v>0</v>
      </c>
      <c r="N27" s="178"/>
      <c r="O27" s="15"/>
      <c r="P27" s="15" t="str">
        <f t="shared" si="0"/>
        <v/>
      </c>
      <c r="Q27" s="21"/>
      <c r="S27" s="22"/>
      <c r="T27" s="22"/>
      <c r="U27" s="22"/>
      <c r="V27" s="22"/>
      <c r="W27" s="22"/>
      <c r="X27" s="22"/>
      <c r="Y27" s="22"/>
      <c r="Z27" s="22"/>
      <c r="AA27" s="22"/>
      <c r="AB27" s="22"/>
      <c r="AC27" s="28"/>
      <c r="AD27" s="27"/>
      <c r="AE27" s="22"/>
      <c r="AF27" s="27"/>
      <c r="AG27" s="27"/>
      <c r="AH27" s="27"/>
      <c r="AI27" s="27"/>
      <c r="AJ27" s="27"/>
      <c r="AK27" s="27"/>
      <c r="AL27" s="27"/>
      <c r="AM27" s="27"/>
      <c r="AN27" s="27"/>
      <c r="AO27" s="27"/>
      <c r="AP27" s="27"/>
      <c r="AQ27" s="27"/>
      <c r="AR27" s="27"/>
      <c r="AS27" s="27"/>
      <c r="AT27" s="27"/>
      <c r="AU27" s="27"/>
      <c r="AV27" s="30" t="str">
        <f t="shared" si="3"/>
        <v/>
      </c>
      <c r="AW27" s="27"/>
      <c r="AX27" s="27"/>
      <c r="AY27" s="27"/>
    </row>
    <row r="28" spans="1:51" ht="15.75" customHeight="1">
      <c r="A28" s="526" t="s">
        <v>899</v>
      </c>
      <c r="B28" s="527"/>
      <c r="C28" s="14"/>
      <c r="D28" s="14"/>
      <c r="E28" s="15"/>
      <c r="F28" s="15"/>
      <c r="G28" s="45" t="s">
        <v>579</v>
      </c>
      <c r="H28" s="21"/>
      <c r="I28" s="14">
        <f>I26-I27</f>
        <v>0</v>
      </c>
      <c r="J28" s="14"/>
      <c r="K28" s="14">
        <f>K26-K27</f>
        <v>0</v>
      </c>
      <c r="L28" s="14"/>
      <c r="M28" s="14">
        <f>M26-M27</f>
        <v>0</v>
      </c>
      <c r="N28" s="14"/>
      <c r="O28" s="15">
        <f>O26</f>
        <v>0</v>
      </c>
      <c r="P28" s="15" t="str">
        <f t="shared" si="0"/>
        <v/>
      </c>
      <c r="Q28" s="21"/>
      <c r="S28" s="22"/>
      <c r="T28" s="22"/>
      <c r="U28" s="22"/>
      <c r="V28" s="22"/>
      <c r="W28" s="22"/>
      <c r="X28" s="22"/>
      <c r="Y28" s="22"/>
      <c r="Z28" s="22"/>
      <c r="AA28" s="22"/>
      <c r="AB28" s="22"/>
      <c r="AC28" s="28"/>
      <c r="AD28" s="27"/>
      <c r="AE28" s="22"/>
      <c r="AF28" s="27"/>
      <c r="AG28" s="27"/>
      <c r="AH28" s="27"/>
      <c r="AI28" s="27"/>
      <c r="AJ28" s="27"/>
      <c r="AK28" s="27"/>
      <c r="AL28" s="27"/>
      <c r="AM28" s="27"/>
      <c r="AN28" s="27"/>
      <c r="AO28" s="27"/>
      <c r="AP28" s="27"/>
      <c r="AQ28" s="27"/>
      <c r="AR28" s="27"/>
      <c r="AS28" s="27"/>
      <c r="AT28" s="27"/>
      <c r="AU28" s="27"/>
      <c r="AV28" s="30" t="str">
        <f t="shared" si="3"/>
        <v/>
      </c>
      <c r="AW28" s="27"/>
      <c r="AX28" s="27"/>
      <c r="AY28" s="27"/>
    </row>
    <row r="29" spans="1:51" ht="15.75" customHeight="1">
      <c r="A29" s="3" t="str">
        <f>基本信息输入表!$K$6&amp;"填表人："&amp;基本信息输入表!$M$41</f>
        <v>被评估单位填表人：徐刚、杨灵芝</v>
      </c>
      <c r="O29" s="3" t="str">
        <f>"评估人员："&amp;基本信息输入表!$Q$41</f>
        <v>评估人员：雍国锋、路育</v>
      </c>
    </row>
    <row r="30" spans="1:51" ht="15.75" customHeight="1">
      <c r="A30" s="3" t="str">
        <f>"填表日期："&amp;YEAR(基本信息输入表!$O$41)&amp;"年"&amp;MONTH(基本信息输入表!$O$41)&amp;"月"&amp;DAY(基本信息输入表!$O$41)&amp;"日"</f>
        <v>填表日期：2023年2月1日</v>
      </c>
    </row>
    <row r="31" spans="1:51" ht="15.75" customHeight="1">
      <c r="R31" s="23" t="s">
        <v>461</v>
      </c>
    </row>
  </sheetData>
  <mergeCells count="44">
    <mergeCell ref="AW6:AW7"/>
    <mergeCell ref="AX6:AX7"/>
    <mergeCell ref="AY6:AY7"/>
    <mergeCell ref="AJ6:AJ7"/>
    <mergeCell ref="AK6:AK7"/>
    <mergeCell ref="AT6:AT7"/>
    <mergeCell ref="AU6:AU7"/>
    <mergeCell ref="AV6:AV7"/>
    <mergeCell ref="H6:H7"/>
    <mergeCell ref="M6:M7"/>
    <mergeCell ref="N6:N7"/>
    <mergeCell ref="O6:O7"/>
    <mergeCell ref="Q6:Q7"/>
    <mergeCell ref="C6:C7"/>
    <mergeCell ref="D6:D7"/>
    <mergeCell ref="E6:E7"/>
    <mergeCell ref="F6:F7"/>
    <mergeCell ref="G6:G7"/>
    <mergeCell ref="A26:B26"/>
    <mergeCell ref="A27:B27"/>
    <mergeCell ref="A28:B28"/>
    <mergeCell ref="A6:A7"/>
    <mergeCell ref="B6:B7"/>
    <mergeCell ref="AV5:AY5"/>
    <mergeCell ref="I6:J6"/>
    <mergeCell ref="K6:L6"/>
    <mergeCell ref="Z6:AD6"/>
    <mergeCell ref="AE6:AF6"/>
    <mergeCell ref="AG6:AH6"/>
    <mergeCell ref="AL6:AM6"/>
    <mergeCell ref="AN6:AS6"/>
    <mergeCell ref="S6:S7"/>
    <mergeCell ref="T6:T7"/>
    <mergeCell ref="U6:U7"/>
    <mergeCell ref="V6:V7"/>
    <mergeCell ref="W6:W7"/>
    <mergeCell ref="X6:X7"/>
    <mergeCell ref="Y6:Y7"/>
    <mergeCell ref="AI6:AI7"/>
    <mergeCell ref="A2:Q2"/>
    <mergeCell ref="A3:Q3"/>
    <mergeCell ref="S5:Y5"/>
    <mergeCell ref="Z5:AJ5"/>
    <mergeCell ref="AK5:AU5"/>
  </mergeCells>
  <phoneticPr fontId="13" type="noConversion"/>
  <dataValidations count="1">
    <dataValidation type="list" allowBlank="1" showInputMessage="1" showErrorMessage="1" sqref="S8:W28" xr:uid="{00000000-0002-0000-2700-000001000000}">
      <formula1>$A$108:$A$109</formula1>
    </dataValidation>
  </dataValidations>
  <hyperlinks>
    <hyperlink ref="A1" location="索引目录!A1" display="返回索引目录" xr:uid="{00000000-0004-0000-2700-000000000000}"/>
  </hyperlinks>
  <printOptions horizontalCentered="1"/>
  <pageMargins left="0.98402777777777795" right="0.98402777777777795" top="0.98402777777777795" bottom="0.98402777777777795" header="0.31388888888888899" footer="0.35416666666666702"/>
  <pageSetup paperSize="9" scale="9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700-000000000000}">
          <x14:formula1>
            <xm:f>基本信息输入表!$A$121:$A$123</xm:f>
          </x14:formula1>
          <xm:sqref>AE8:AE28</xm:sqref>
        </x14:dataValidation>
        <x14:dataValidation type="list" allowBlank="1" showInputMessage="1" showErrorMessage="1" xr:uid="{00000000-0002-0000-2700-000002000000}">
          <x14:formula1>
            <xm:f>基本信息输入表!$A$124:$A$127</xm:f>
          </x14:formula1>
          <xm:sqref>AG8:AG28</xm:sqref>
        </x14:dataValidation>
        <x14:dataValidation type="list" allowBlank="1" showInputMessage="1" showErrorMessage="1" xr:uid="{00000000-0002-0000-2700-000003000000}">
          <x14:formula1>
            <xm:f>基本信息输入表!$A$109:$A$110</xm:f>
          </x14:formula1>
          <xm:sqref>Z8:AB28</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AX30"/>
  <sheetViews>
    <sheetView showGridLines="0" workbookViewId="0">
      <selection activeCell="F8" sqref="F8"/>
    </sheetView>
  </sheetViews>
  <sheetFormatPr defaultColWidth="9" defaultRowHeight="15.75" customHeight="1" outlineLevelCol="2"/>
  <cols>
    <col min="1" max="1" width="4.25" style="3" customWidth="1"/>
    <col min="2" max="2" width="18" style="3" customWidth="1"/>
    <col min="3" max="3" width="8.5" style="3" customWidth="1"/>
    <col min="4" max="4" width="7.75" style="3" customWidth="1"/>
    <col min="5" max="5" width="9" style="3"/>
    <col min="6" max="7" width="9.25" style="3" customWidth="1"/>
    <col min="8" max="11" width="9.25" style="3" hidden="1" customWidth="1" outlineLevel="1"/>
    <col min="12" max="12" width="13.25" style="3" customWidth="1" collapsed="1"/>
    <col min="13" max="13" width="11.25" style="3" customWidth="1"/>
    <col min="14" max="14" width="13.25" style="3" customWidth="1"/>
    <col min="15" max="15" width="8.58203125" style="3" customWidth="1"/>
    <col min="16" max="16" width="9.08203125" style="3" customWidth="1"/>
    <col min="17" max="17" width="9" style="3"/>
    <col min="18" max="22" width="5.58203125" style="4" customWidth="1" outlineLevel="1"/>
    <col min="23" max="23" width="14.75" style="4" customWidth="1" outlineLevel="1"/>
    <col min="24" max="24" width="13.58203125" style="4" customWidth="1"/>
    <col min="25" max="26" width="5.58203125" style="4" customWidth="1" outlineLevel="1"/>
    <col min="27" max="28" width="7.25" style="4" customWidth="1" outlineLevel="1"/>
    <col min="29" max="29" width="5.58203125" style="4" customWidth="1" outlineLevel="1"/>
    <col min="30" max="33" width="8.58203125" style="4" customWidth="1" outlineLevel="1"/>
    <col min="34" max="34" width="14.58203125" style="4" customWidth="1" outlineLevel="1"/>
    <col min="35" max="35" width="13.58203125" style="4" customWidth="1"/>
    <col min="36" max="37" width="8.58203125" style="4" customWidth="1" outlineLevel="2"/>
    <col min="38" max="38" width="11.25" style="4" customWidth="1" outlineLevel="2"/>
    <col min="39" max="44" width="8.58203125" style="4" customWidth="1" outlineLevel="2"/>
    <col min="45" max="45" width="8.58203125" style="4" customWidth="1" outlineLevel="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910</v>
      </c>
      <c r="B2" s="519"/>
      <c r="C2" s="519"/>
      <c r="D2" s="519"/>
      <c r="E2" s="519"/>
      <c r="F2" s="519"/>
      <c r="G2" s="519"/>
      <c r="H2" s="519"/>
      <c r="I2" s="519"/>
      <c r="J2" s="519"/>
      <c r="K2" s="519"/>
      <c r="L2" s="519"/>
      <c r="M2" s="519"/>
      <c r="N2" s="519"/>
      <c r="O2" s="519"/>
      <c r="P2" s="51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4.15" customHeight="1">
      <c r="A4" s="2"/>
      <c r="B4" s="2"/>
      <c r="C4" s="2"/>
      <c r="D4" s="2"/>
      <c r="E4" s="2"/>
      <c r="F4" s="2"/>
      <c r="G4" s="2"/>
      <c r="H4" s="2"/>
      <c r="I4" s="2"/>
      <c r="J4" s="2"/>
      <c r="K4" s="2"/>
      <c r="L4" s="2"/>
      <c r="M4" s="2"/>
      <c r="N4" s="2"/>
      <c r="O4" s="524" t="s">
        <v>911</v>
      </c>
      <c r="P4" s="524"/>
      <c r="Q4" s="2"/>
    </row>
    <row r="5" spans="1:50" ht="15.75" customHeight="1">
      <c r="A5" s="3" t="str">
        <f>基本信息输入表!K6&amp;"："&amp;基本信息输入表!M6</f>
        <v>被评估单位：贵州华能焦化制气股份有限公司</v>
      </c>
      <c r="O5" s="525"/>
      <c r="P5" s="525"/>
      <c r="R5" s="531" t="s">
        <v>595</v>
      </c>
      <c r="S5" s="531"/>
      <c r="T5" s="531"/>
      <c r="U5" s="531"/>
      <c r="V5" s="531"/>
      <c r="W5" s="531"/>
      <c r="X5" s="531"/>
      <c r="Y5" s="532" t="s">
        <v>596</v>
      </c>
      <c r="Z5" s="533"/>
      <c r="AA5" s="533"/>
      <c r="AB5" s="533"/>
      <c r="AC5" s="533"/>
      <c r="AD5" s="533"/>
      <c r="AE5" s="533"/>
      <c r="AF5" s="533"/>
      <c r="AG5" s="533"/>
      <c r="AH5" s="533"/>
      <c r="AI5" s="534"/>
      <c r="AJ5" s="535" t="s">
        <v>597</v>
      </c>
      <c r="AK5" s="536"/>
      <c r="AL5" s="536"/>
      <c r="AM5" s="536"/>
      <c r="AN5" s="536"/>
      <c r="AO5" s="536"/>
      <c r="AP5" s="536"/>
      <c r="AQ5" s="536"/>
      <c r="AR5" s="536"/>
      <c r="AS5" s="536"/>
      <c r="AT5" s="537"/>
      <c r="AU5" s="538" t="s">
        <v>598</v>
      </c>
      <c r="AV5" s="538"/>
      <c r="AW5" s="538"/>
      <c r="AX5" s="538"/>
    </row>
    <row r="6" spans="1:50" s="2" customFormat="1" ht="15.75" customHeight="1">
      <c r="A6" s="563" t="s">
        <v>465</v>
      </c>
      <c r="B6" s="563" t="s">
        <v>656</v>
      </c>
      <c r="C6" s="563" t="s">
        <v>912</v>
      </c>
      <c r="D6" s="563" t="s">
        <v>659</v>
      </c>
      <c r="E6" s="563" t="s">
        <v>903</v>
      </c>
      <c r="F6" s="563" t="s">
        <v>678</v>
      </c>
      <c r="G6" s="563" t="s">
        <v>913</v>
      </c>
      <c r="H6" s="560" t="s">
        <v>692</v>
      </c>
      <c r="I6" s="561"/>
      <c r="J6" s="560" t="s">
        <v>693</v>
      </c>
      <c r="K6" s="561"/>
      <c r="L6" s="570" t="s">
        <v>437</v>
      </c>
      <c r="M6" s="570" t="s">
        <v>780</v>
      </c>
      <c r="N6" s="563" t="s">
        <v>438</v>
      </c>
      <c r="O6" s="563" t="s">
        <v>440</v>
      </c>
      <c r="P6" s="563" t="s">
        <v>585</v>
      </c>
      <c r="R6" s="531" t="s">
        <v>599</v>
      </c>
      <c r="S6" s="553" t="s">
        <v>895</v>
      </c>
      <c r="T6" s="531" t="s">
        <v>652</v>
      </c>
      <c r="U6" s="542" t="s">
        <v>627</v>
      </c>
      <c r="V6" s="542" t="s">
        <v>601</v>
      </c>
      <c r="W6" s="531" t="s">
        <v>602</v>
      </c>
      <c r="X6" s="531"/>
      <c r="Y6" s="532" t="s">
        <v>603</v>
      </c>
      <c r="Z6" s="533"/>
      <c r="AA6" s="533"/>
      <c r="AB6" s="533"/>
      <c r="AC6" s="534"/>
      <c r="AD6" s="538" t="s">
        <v>604</v>
      </c>
      <c r="AE6" s="538"/>
      <c r="AF6" s="538" t="s">
        <v>653</v>
      </c>
      <c r="AG6" s="538"/>
      <c r="AH6" s="538" t="s">
        <v>605</v>
      </c>
      <c r="AI6" s="543"/>
      <c r="AJ6" s="531" t="s">
        <v>606</v>
      </c>
      <c r="AK6" s="531" t="s">
        <v>654</v>
      </c>
      <c r="AL6" s="531"/>
      <c r="AM6" s="555" t="s">
        <v>655</v>
      </c>
      <c r="AN6" s="556"/>
      <c r="AO6" s="556"/>
      <c r="AP6" s="556"/>
      <c r="AQ6" s="556"/>
      <c r="AR6" s="557"/>
      <c r="AS6" s="531" t="s">
        <v>438</v>
      </c>
      <c r="AT6" s="558"/>
      <c r="AU6" s="543" t="s">
        <v>607</v>
      </c>
      <c r="AV6" s="543" t="s">
        <v>608</v>
      </c>
      <c r="AW6" s="538" t="s">
        <v>609</v>
      </c>
      <c r="AX6" s="543"/>
    </row>
    <row r="7" spans="1:50" ht="33" customHeight="1">
      <c r="A7" s="564"/>
      <c r="B7" s="564"/>
      <c r="C7" s="564"/>
      <c r="D7" s="564"/>
      <c r="E7" s="564"/>
      <c r="F7" s="564"/>
      <c r="G7" s="564"/>
      <c r="H7" s="52" t="s">
        <v>437</v>
      </c>
      <c r="I7" s="52" t="s">
        <v>780</v>
      </c>
      <c r="J7" s="52" t="s">
        <v>437</v>
      </c>
      <c r="K7" s="52" t="s">
        <v>780</v>
      </c>
      <c r="L7" s="571"/>
      <c r="M7" s="571"/>
      <c r="N7" s="564"/>
      <c r="O7" s="564" t="str">
        <f t="shared" ref="O7:O27" si="0">IF(L7-M7=0,"",(N7-L7+M7)/(L7-M7)*100)</f>
        <v/>
      </c>
      <c r="P7" s="564"/>
      <c r="R7" s="531"/>
      <c r="S7" s="531"/>
      <c r="T7" s="531"/>
      <c r="U7" s="531"/>
      <c r="V7" s="531"/>
      <c r="W7" s="531"/>
      <c r="X7" s="531"/>
      <c r="Y7" s="26" t="s">
        <v>614</v>
      </c>
      <c r="Z7" s="26" t="s">
        <v>615</v>
      </c>
      <c r="AA7" s="26" t="s">
        <v>664</v>
      </c>
      <c r="AB7" s="26" t="s">
        <v>617</v>
      </c>
      <c r="AC7" s="24" t="s">
        <v>618</v>
      </c>
      <c r="AD7" s="26" t="s">
        <v>619</v>
      </c>
      <c r="AE7" s="26" t="s">
        <v>620</v>
      </c>
      <c r="AF7" s="26" t="s">
        <v>619</v>
      </c>
      <c r="AG7" s="26" t="s">
        <v>665</v>
      </c>
      <c r="AH7" s="538"/>
      <c r="AI7" s="544"/>
      <c r="AJ7" s="531"/>
      <c r="AK7" s="19" t="s">
        <v>666</v>
      </c>
      <c r="AL7" s="19" t="s">
        <v>667</v>
      </c>
      <c r="AM7" s="49"/>
      <c r="AN7" s="49"/>
      <c r="AO7" s="49"/>
      <c r="AP7" s="19"/>
      <c r="AQ7" s="19"/>
      <c r="AR7" s="19"/>
      <c r="AS7" s="531"/>
      <c r="AT7" s="559"/>
      <c r="AU7" s="544"/>
      <c r="AV7" s="544"/>
      <c r="AW7" s="538"/>
      <c r="AX7" s="544"/>
    </row>
    <row r="8" spans="1:50" ht="15.75" customHeight="1">
      <c r="A8" s="47" t="str">
        <f>IF(B8="","",ROW()-7)</f>
        <v/>
      </c>
      <c r="B8" s="12"/>
      <c r="C8" s="8"/>
      <c r="D8" s="8"/>
      <c r="E8" s="8"/>
      <c r="F8" s="8"/>
      <c r="G8" s="8"/>
      <c r="H8" s="15"/>
      <c r="I8" s="15"/>
      <c r="J8" s="15"/>
      <c r="K8" s="15"/>
      <c r="L8" s="15">
        <f t="shared" ref="L8:M13" si="1">J8+H8</f>
        <v>0</v>
      </c>
      <c r="M8" s="15">
        <f t="shared" si="1"/>
        <v>0</v>
      </c>
      <c r="N8" s="15"/>
      <c r="O8" s="15" t="str">
        <f t="shared" si="0"/>
        <v/>
      </c>
      <c r="P8" s="21"/>
      <c r="R8" s="22"/>
      <c r="S8" s="22"/>
      <c r="T8" s="22"/>
      <c r="U8" s="22"/>
      <c r="V8" s="22"/>
      <c r="W8" s="22"/>
      <c r="X8" s="22"/>
      <c r="Y8" s="22"/>
      <c r="Z8" s="22"/>
      <c r="AA8" s="22"/>
      <c r="AB8" s="27"/>
      <c r="AC8" s="27"/>
      <c r="AD8" s="22"/>
      <c r="AE8" s="27"/>
      <c r="AF8" s="27"/>
      <c r="AG8" s="27"/>
      <c r="AH8" s="27"/>
      <c r="AI8" s="27"/>
      <c r="AJ8" s="27"/>
      <c r="AK8" s="27" t="s">
        <v>203</v>
      </c>
      <c r="AL8" s="27"/>
      <c r="AM8" s="27"/>
      <c r="AN8" s="27"/>
      <c r="AO8" s="27"/>
      <c r="AP8" s="27"/>
      <c r="AQ8" s="27"/>
      <c r="AR8" s="27"/>
      <c r="AS8" s="27"/>
      <c r="AT8" s="27"/>
      <c r="AU8" s="30" t="str">
        <f>IFERROR((AS8-L8+M8)/(L8-M8)*100,"")</f>
        <v/>
      </c>
      <c r="AV8" s="27"/>
      <c r="AW8" s="27"/>
      <c r="AX8" s="27"/>
    </row>
    <row r="9" spans="1:50" ht="15.75" customHeight="1">
      <c r="A9" s="47" t="str">
        <f t="shared" ref="A9:A24" si="2">IF(B9="","",ROW()-7)</f>
        <v/>
      </c>
      <c r="B9" s="12"/>
      <c r="C9" s="8"/>
      <c r="D9" s="8"/>
      <c r="E9" s="8"/>
      <c r="F9" s="8"/>
      <c r="G9" s="8"/>
      <c r="H9" s="15"/>
      <c r="I9" s="15"/>
      <c r="J9" s="15"/>
      <c r="K9" s="15"/>
      <c r="L9" s="15">
        <f t="shared" si="1"/>
        <v>0</v>
      </c>
      <c r="M9" s="15">
        <f t="shared" si="1"/>
        <v>0</v>
      </c>
      <c r="N9" s="15"/>
      <c r="O9" s="15" t="str">
        <f t="shared" si="0"/>
        <v/>
      </c>
      <c r="P9" s="21"/>
      <c r="R9" s="22"/>
      <c r="S9" s="22"/>
      <c r="T9" s="22"/>
      <c r="U9" s="22"/>
      <c r="V9" s="22"/>
      <c r="W9" s="22"/>
      <c r="X9" s="22"/>
      <c r="Y9" s="22"/>
      <c r="Z9" s="22"/>
      <c r="AA9" s="22"/>
      <c r="AB9" s="28"/>
      <c r="AC9" s="27"/>
      <c r="AD9" s="22"/>
      <c r="AE9" s="27"/>
      <c r="AF9" s="27"/>
      <c r="AG9" s="27"/>
      <c r="AH9" s="27"/>
      <c r="AI9" s="27"/>
      <c r="AJ9" s="27"/>
      <c r="AK9" s="27"/>
      <c r="AL9" s="27"/>
      <c r="AM9" s="27"/>
      <c r="AN9" s="27"/>
      <c r="AO9" s="27"/>
      <c r="AP9" s="27"/>
      <c r="AQ9" s="27"/>
      <c r="AR9" s="27"/>
      <c r="AS9" s="27"/>
      <c r="AT9" s="27"/>
      <c r="AU9" s="30" t="str">
        <f t="shared" ref="AU9:AU27" si="3">IFERROR((AS9-L9+M9)/(L9-M9)*100,"")</f>
        <v/>
      </c>
      <c r="AV9" s="27"/>
      <c r="AW9" s="27"/>
      <c r="AX9" s="27"/>
    </row>
    <row r="10" spans="1:50" ht="15.75" customHeight="1">
      <c r="A10" s="47" t="str">
        <f t="shared" si="2"/>
        <v/>
      </c>
      <c r="B10" s="12"/>
      <c r="C10" s="8"/>
      <c r="D10" s="8"/>
      <c r="E10" s="8"/>
      <c r="F10" s="8"/>
      <c r="G10" s="8"/>
      <c r="H10" s="15"/>
      <c r="I10" s="15"/>
      <c r="J10" s="15"/>
      <c r="K10" s="15"/>
      <c r="L10" s="15">
        <f t="shared" si="1"/>
        <v>0</v>
      </c>
      <c r="M10" s="15">
        <f t="shared" si="1"/>
        <v>0</v>
      </c>
      <c r="N10" s="15"/>
      <c r="O10" s="15" t="str">
        <f t="shared" si="0"/>
        <v/>
      </c>
      <c r="P10" s="21"/>
      <c r="R10" s="22"/>
      <c r="S10" s="22"/>
      <c r="T10" s="22"/>
      <c r="U10" s="22"/>
      <c r="V10" s="22"/>
      <c r="W10" s="22"/>
      <c r="X10" s="22"/>
      <c r="Y10" s="22"/>
      <c r="Z10" s="22"/>
      <c r="AA10" s="22"/>
      <c r="AB10" s="28"/>
      <c r="AC10" s="27"/>
      <c r="AD10" s="22"/>
      <c r="AE10" s="27"/>
      <c r="AF10" s="27"/>
      <c r="AG10" s="27"/>
      <c r="AH10" s="27"/>
      <c r="AI10" s="27"/>
      <c r="AJ10" s="27"/>
      <c r="AK10" s="27"/>
      <c r="AL10" s="27"/>
      <c r="AM10" s="27"/>
      <c r="AN10" s="27"/>
      <c r="AO10" s="27"/>
      <c r="AP10" s="27"/>
      <c r="AQ10" s="27"/>
      <c r="AR10" s="27"/>
      <c r="AS10" s="27"/>
      <c r="AT10" s="27"/>
      <c r="AU10" s="30" t="str">
        <f t="shared" si="3"/>
        <v/>
      </c>
      <c r="AV10" s="27"/>
      <c r="AW10" s="27"/>
      <c r="AX10" s="27"/>
    </row>
    <row r="11" spans="1:50" ht="15.75" customHeight="1">
      <c r="A11" s="47" t="str">
        <f t="shared" si="2"/>
        <v/>
      </c>
      <c r="B11" s="12"/>
      <c r="C11" s="8"/>
      <c r="D11" s="8"/>
      <c r="E11" s="8"/>
      <c r="F11" s="8"/>
      <c r="G11" s="8"/>
      <c r="H11" s="15"/>
      <c r="I11" s="15"/>
      <c r="J11" s="15"/>
      <c r="K11" s="15"/>
      <c r="L11" s="15">
        <f t="shared" ref="L11:M24" si="4">J11+H11</f>
        <v>0</v>
      </c>
      <c r="M11" s="15">
        <f t="shared" si="1"/>
        <v>0</v>
      </c>
      <c r="N11" s="15"/>
      <c r="O11" s="15" t="str">
        <f t="shared" si="0"/>
        <v/>
      </c>
      <c r="P11" s="21"/>
      <c r="R11" s="22"/>
      <c r="S11" s="22"/>
      <c r="T11" s="22"/>
      <c r="U11" s="22"/>
      <c r="V11" s="22"/>
      <c r="W11" s="22"/>
      <c r="X11" s="22"/>
      <c r="Y11" s="22"/>
      <c r="Z11" s="22"/>
      <c r="AA11" s="22"/>
      <c r="AB11" s="28"/>
      <c r="AC11" s="27"/>
      <c r="AD11" s="22"/>
      <c r="AE11" s="27"/>
      <c r="AF11" s="27"/>
      <c r="AG11" s="27"/>
      <c r="AH11" s="27"/>
      <c r="AI11" s="27"/>
      <c r="AJ11" s="27"/>
      <c r="AK11" s="27"/>
      <c r="AL11" s="27"/>
      <c r="AM11" s="27"/>
      <c r="AN11" s="27"/>
      <c r="AO11" s="27"/>
      <c r="AP11" s="27"/>
      <c r="AQ11" s="27"/>
      <c r="AR11" s="27"/>
      <c r="AS11" s="27"/>
      <c r="AT11" s="27"/>
      <c r="AU11" s="30" t="str">
        <f t="shared" si="3"/>
        <v/>
      </c>
      <c r="AV11" s="27"/>
      <c r="AW11" s="27"/>
      <c r="AX11" s="27"/>
    </row>
    <row r="12" spans="1:50" ht="15.75" customHeight="1">
      <c r="A12" s="47" t="str">
        <f t="shared" si="2"/>
        <v/>
      </c>
      <c r="B12" s="12"/>
      <c r="C12" s="8"/>
      <c r="D12" s="8"/>
      <c r="E12" s="8"/>
      <c r="F12" s="8"/>
      <c r="G12" s="8"/>
      <c r="H12" s="15"/>
      <c r="I12" s="15"/>
      <c r="J12" s="15"/>
      <c r="K12" s="15"/>
      <c r="L12" s="15">
        <f t="shared" si="4"/>
        <v>0</v>
      </c>
      <c r="M12" s="15">
        <f t="shared" si="1"/>
        <v>0</v>
      </c>
      <c r="N12" s="15"/>
      <c r="O12" s="15" t="str">
        <f t="shared" si="0"/>
        <v/>
      </c>
      <c r="P12" s="21"/>
      <c r="R12" s="22"/>
      <c r="S12" s="22"/>
      <c r="T12" s="22"/>
      <c r="U12" s="22"/>
      <c r="V12" s="22"/>
      <c r="W12" s="22"/>
      <c r="X12" s="22"/>
      <c r="Y12" s="22"/>
      <c r="Z12" s="22"/>
      <c r="AA12" s="22"/>
      <c r="AB12" s="28"/>
      <c r="AC12" s="27"/>
      <c r="AD12" s="22"/>
      <c r="AE12" s="27"/>
      <c r="AF12" s="27"/>
      <c r="AG12" s="27"/>
      <c r="AH12" s="27"/>
      <c r="AI12" s="27"/>
      <c r="AJ12" s="27"/>
      <c r="AK12" s="27"/>
      <c r="AL12" s="27"/>
      <c r="AM12" s="27"/>
      <c r="AN12" s="27"/>
      <c r="AO12" s="27"/>
      <c r="AP12" s="27"/>
      <c r="AQ12" s="27"/>
      <c r="AR12" s="27"/>
      <c r="AS12" s="27"/>
      <c r="AT12" s="27"/>
      <c r="AU12" s="30" t="str">
        <f t="shared" si="3"/>
        <v/>
      </c>
      <c r="AV12" s="27"/>
      <c r="AW12" s="27"/>
      <c r="AX12" s="27"/>
    </row>
    <row r="13" spans="1:50" ht="15.75" customHeight="1">
      <c r="A13" s="47" t="str">
        <f t="shared" si="2"/>
        <v/>
      </c>
      <c r="B13" s="12"/>
      <c r="C13" s="8"/>
      <c r="D13" s="8"/>
      <c r="E13" s="8"/>
      <c r="F13" s="8"/>
      <c r="G13" s="8"/>
      <c r="H13" s="15"/>
      <c r="I13" s="15"/>
      <c r="J13" s="15"/>
      <c r="K13" s="15"/>
      <c r="L13" s="15">
        <f t="shared" si="4"/>
        <v>0</v>
      </c>
      <c r="M13" s="15">
        <f t="shared" si="1"/>
        <v>0</v>
      </c>
      <c r="N13" s="15"/>
      <c r="O13" s="15" t="str">
        <f t="shared" si="0"/>
        <v/>
      </c>
      <c r="P13" s="21"/>
      <c r="R13" s="22"/>
      <c r="S13" s="22"/>
      <c r="T13" s="22"/>
      <c r="U13" s="22"/>
      <c r="V13" s="22"/>
      <c r="W13" s="22"/>
      <c r="X13" s="22"/>
      <c r="Y13" s="22"/>
      <c r="Z13" s="22"/>
      <c r="AA13" s="22"/>
      <c r="AB13" s="28"/>
      <c r="AC13" s="27"/>
      <c r="AD13" s="22"/>
      <c r="AE13" s="27"/>
      <c r="AF13" s="27"/>
      <c r="AG13" s="27"/>
      <c r="AH13" s="27"/>
      <c r="AI13" s="27"/>
      <c r="AJ13" s="27"/>
      <c r="AK13" s="27"/>
      <c r="AL13" s="27"/>
      <c r="AM13" s="27"/>
      <c r="AN13" s="27"/>
      <c r="AO13" s="27"/>
      <c r="AP13" s="27"/>
      <c r="AQ13" s="27"/>
      <c r="AR13" s="27"/>
      <c r="AS13" s="27"/>
      <c r="AT13" s="27"/>
      <c r="AU13" s="30" t="str">
        <f t="shared" si="3"/>
        <v/>
      </c>
      <c r="AV13" s="27"/>
      <c r="AW13" s="27"/>
      <c r="AX13" s="27"/>
    </row>
    <row r="14" spans="1:50" ht="15.75" customHeight="1">
      <c r="A14" s="47" t="str">
        <f t="shared" si="2"/>
        <v/>
      </c>
      <c r="B14" s="12"/>
      <c r="C14" s="8"/>
      <c r="D14" s="8"/>
      <c r="E14" s="8"/>
      <c r="F14" s="8"/>
      <c r="G14" s="8"/>
      <c r="H14" s="15"/>
      <c r="I14" s="15"/>
      <c r="J14" s="15"/>
      <c r="K14" s="15"/>
      <c r="L14" s="15">
        <f t="shared" si="4"/>
        <v>0</v>
      </c>
      <c r="M14" s="15">
        <f t="shared" si="4"/>
        <v>0</v>
      </c>
      <c r="N14" s="15"/>
      <c r="O14" s="15" t="str">
        <f t="shared" si="0"/>
        <v/>
      </c>
      <c r="P14" s="21"/>
      <c r="R14" s="22"/>
      <c r="S14" s="22"/>
      <c r="T14" s="22"/>
      <c r="U14" s="22"/>
      <c r="V14" s="22"/>
      <c r="W14" s="22"/>
      <c r="X14" s="22"/>
      <c r="Y14" s="22"/>
      <c r="Z14" s="22"/>
      <c r="AA14" s="22"/>
      <c r="AB14" s="28"/>
      <c r="AC14" s="27"/>
      <c r="AD14" s="22"/>
      <c r="AE14" s="27"/>
      <c r="AF14" s="27"/>
      <c r="AG14" s="27"/>
      <c r="AH14" s="27"/>
      <c r="AI14" s="27"/>
      <c r="AJ14" s="27"/>
      <c r="AK14" s="27"/>
      <c r="AL14" s="27"/>
      <c r="AM14" s="27"/>
      <c r="AN14" s="27"/>
      <c r="AO14" s="27"/>
      <c r="AP14" s="27"/>
      <c r="AQ14" s="27"/>
      <c r="AR14" s="27"/>
      <c r="AS14" s="27"/>
      <c r="AT14" s="27"/>
      <c r="AU14" s="30" t="str">
        <f t="shared" si="3"/>
        <v/>
      </c>
      <c r="AV14" s="27"/>
      <c r="AW14" s="27"/>
      <c r="AX14" s="27"/>
    </row>
    <row r="15" spans="1:50" ht="15.75" customHeight="1">
      <c r="A15" s="47" t="str">
        <f t="shared" si="2"/>
        <v/>
      </c>
      <c r="B15" s="12"/>
      <c r="C15" s="8"/>
      <c r="D15" s="8"/>
      <c r="E15" s="8"/>
      <c r="F15" s="8"/>
      <c r="G15" s="8"/>
      <c r="H15" s="15"/>
      <c r="I15" s="15"/>
      <c r="J15" s="15"/>
      <c r="K15" s="15"/>
      <c r="L15" s="15">
        <f t="shared" si="4"/>
        <v>0</v>
      </c>
      <c r="M15" s="15">
        <f t="shared" si="4"/>
        <v>0</v>
      </c>
      <c r="N15" s="15"/>
      <c r="O15" s="15" t="str">
        <f t="shared" si="0"/>
        <v/>
      </c>
      <c r="P15" s="21"/>
      <c r="R15" s="22"/>
      <c r="S15" s="22"/>
      <c r="T15" s="22"/>
      <c r="U15" s="22"/>
      <c r="V15" s="22"/>
      <c r="W15" s="22"/>
      <c r="X15" s="22"/>
      <c r="Y15" s="22"/>
      <c r="Z15" s="22"/>
      <c r="AA15" s="22"/>
      <c r="AB15" s="28"/>
      <c r="AC15" s="27"/>
      <c r="AD15" s="22"/>
      <c r="AE15" s="27"/>
      <c r="AF15" s="27"/>
      <c r="AG15" s="27"/>
      <c r="AH15" s="27"/>
      <c r="AI15" s="27"/>
      <c r="AJ15" s="27"/>
      <c r="AK15" s="27"/>
      <c r="AL15" s="27"/>
      <c r="AM15" s="27"/>
      <c r="AN15" s="27"/>
      <c r="AO15" s="27"/>
      <c r="AP15" s="27"/>
      <c r="AQ15" s="27"/>
      <c r="AR15" s="27"/>
      <c r="AS15" s="27"/>
      <c r="AT15" s="27"/>
      <c r="AU15" s="30" t="str">
        <f t="shared" si="3"/>
        <v/>
      </c>
      <c r="AV15" s="27"/>
      <c r="AW15" s="27"/>
      <c r="AX15" s="27"/>
    </row>
    <row r="16" spans="1:50" ht="15.75" customHeight="1">
      <c r="A16" s="47" t="str">
        <f t="shared" si="2"/>
        <v/>
      </c>
      <c r="B16" s="12"/>
      <c r="C16" s="8"/>
      <c r="D16" s="8"/>
      <c r="E16" s="8"/>
      <c r="F16" s="8"/>
      <c r="G16" s="8"/>
      <c r="H16" s="15"/>
      <c r="I16" s="15"/>
      <c r="J16" s="15"/>
      <c r="K16" s="15"/>
      <c r="L16" s="15">
        <f t="shared" si="4"/>
        <v>0</v>
      </c>
      <c r="M16" s="15">
        <f t="shared" si="4"/>
        <v>0</v>
      </c>
      <c r="N16" s="15"/>
      <c r="O16" s="15" t="str">
        <f t="shared" si="0"/>
        <v/>
      </c>
      <c r="P16" s="21"/>
      <c r="R16" s="22"/>
      <c r="S16" s="22"/>
      <c r="T16" s="22"/>
      <c r="U16" s="22"/>
      <c r="V16" s="22"/>
      <c r="W16" s="22"/>
      <c r="X16" s="22"/>
      <c r="Y16" s="22"/>
      <c r="Z16" s="22"/>
      <c r="AA16" s="22"/>
      <c r="AB16" s="28"/>
      <c r="AC16" s="27"/>
      <c r="AD16" s="22"/>
      <c r="AE16" s="27"/>
      <c r="AF16" s="27"/>
      <c r="AG16" s="27"/>
      <c r="AH16" s="27"/>
      <c r="AI16" s="27"/>
      <c r="AJ16" s="27"/>
      <c r="AK16" s="27"/>
      <c r="AL16" s="27"/>
      <c r="AM16" s="27"/>
      <c r="AN16" s="27"/>
      <c r="AO16" s="27"/>
      <c r="AP16" s="27"/>
      <c r="AQ16" s="27"/>
      <c r="AR16" s="27"/>
      <c r="AS16" s="27"/>
      <c r="AT16" s="27"/>
      <c r="AU16" s="30" t="str">
        <f t="shared" si="3"/>
        <v/>
      </c>
      <c r="AV16" s="27"/>
      <c r="AW16" s="27"/>
      <c r="AX16" s="27"/>
    </row>
    <row r="17" spans="1:50" ht="15.75" customHeight="1">
      <c r="A17" s="47" t="str">
        <f t="shared" si="2"/>
        <v/>
      </c>
      <c r="B17" s="12"/>
      <c r="C17" s="8"/>
      <c r="D17" s="8"/>
      <c r="E17" s="8"/>
      <c r="F17" s="8"/>
      <c r="G17" s="8"/>
      <c r="H17" s="15"/>
      <c r="I17" s="15"/>
      <c r="J17" s="15"/>
      <c r="K17" s="15"/>
      <c r="L17" s="15">
        <f t="shared" si="4"/>
        <v>0</v>
      </c>
      <c r="M17" s="15">
        <f t="shared" si="4"/>
        <v>0</v>
      </c>
      <c r="N17" s="15"/>
      <c r="O17" s="15" t="str">
        <f t="shared" si="0"/>
        <v/>
      </c>
      <c r="P17" s="21"/>
      <c r="R17" s="22"/>
      <c r="S17" s="22"/>
      <c r="T17" s="22"/>
      <c r="U17" s="22"/>
      <c r="V17" s="22"/>
      <c r="W17" s="22"/>
      <c r="X17" s="22"/>
      <c r="Y17" s="22"/>
      <c r="Z17" s="22"/>
      <c r="AA17" s="22"/>
      <c r="AB17" s="28"/>
      <c r="AC17" s="27"/>
      <c r="AD17" s="22"/>
      <c r="AE17" s="27"/>
      <c r="AF17" s="27"/>
      <c r="AG17" s="27"/>
      <c r="AH17" s="27"/>
      <c r="AI17" s="27"/>
      <c r="AJ17" s="27"/>
      <c r="AK17" s="27"/>
      <c r="AL17" s="27"/>
      <c r="AM17" s="27"/>
      <c r="AN17" s="27"/>
      <c r="AO17" s="27"/>
      <c r="AP17" s="27"/>
      <c r="AQ17" s="27"/>
      <c r="AR17" s="27"/>
      <c r="AS17" s="27"/>
      <c r="AT17" s="27"/>
      <c r="AU17" s="30" t="str">
        <f t="shared" si="3"/>
        <v/>
      </c>
      <c r="AV17" s="27"/>
      <c r="AW17" s="27"/>
      <c r="AX17" s="27"/>
    </row>
    <row r="18" spans="1:50" ht="15.75" customHeight="1">
      <c r="A18" s="47" t="str">
        <f t="shared" si="2"/>
        <v/>
      </c>
      <c r="B18" s="12"/>
      <c r="C18" s="8"/>
      <c r="D18" s="8"/>
      <c r="E18" s="8"/>
      <c r="F18" s="8"/>
      <c r="G18" s="8"/>
      <c r="H18" s="15"/>
      <c r="I18" s="15"/>
      <c r="J18" s="15"/>
      <c r="K18" s="15"/>
      <c r="L18" s="15">
        <f t="shared" si="4"/>
        <v>0</v>
      </c>
      <c r="M18" s="15">
        <f t="shared" si="4"/>
        <v>0</v>
      </c>
      <c r="N18" s="15"/>
      <c r="O18" s="15" t="str">
        <f t="shared" si="0"/>
        <v/>
      </c>
      <c r="P18" s="21"/>
      <c r="R18" s="22"/>
      <c r="S18" s="22"/>
      <c r="T18" s="22"/>
      <c r="U18" s="22"/>
      <c r="V18" s="22"/>
      <c r="W18" s="22"/>
      <c r="X18" s="22"/>
      <c r="Y18" s="22"/>
      <c r="Z18" s="22"/>
      <c r="AA18" s="22"/>
      <c r="AB18" s="28"/>
      <c r="AC18" s="27"/>
      <c r="AD18" s="22"/>
      <c r="AE18" s="27"/>
      <c r="AF18" s="27"/>
      <c r="AG18" s="27"/>
      <c r="AH18" s="27"/>
      <c r="AI18" s="27"/>
      <c r="AJ18" s="27"/>
      <c r="AK18" s="27"/>
      <c r="AL18" s="27"/>
      <c r="AM18" s="27"/>
      <c r="AN18" s="27"/>
      <c r="AO18" s="27"/>
      <c r="AP18" s="27"/>
      <c r="AQ18" s="27"/>
      <c r="AR18" s="27"/>
      <c r="AS18" s="27"/>
      <c r="AT18" s="27"/>
      <c r="AU18" s="30" t="str">
        <f t="shared" si="3"/>
        <v/>
      </c>
      <c r="AV18" s="27"/>
      <c r="AW18" s="27"/>
      <c r="AX18" s="27"/>
    </row>
    <row r="19" spans="1:50" ht="15.75" customHeight="1">
      <c r="A19" s="47" t="str">
        <f t="shared" si="2"/>
        <v/>
      </c>
      <c r="B19" s="12"/>
      <c r="C19" s="8"/>
      <c r="D19" s="8"/>
      <c r="E19" s="8"/>
      <c r="F19" s="8"/>
      <c r="G19" s="8"/>
      <c r="H19" s="15"/>
      <c r="I19" s="15"/>
      <c r="J19" s="15"/>
      <c r="K19" s="15"/>
      <c r="L19" s="15">
        <f t="shared" si="4"/>
        <v>0</v>
      </c>
      <c r="M19" s="15">
        <f t="shared" si="4"/>
        <v>0</v>
      </c>
      <c r="N19" s="15"/>
      <c r="O19" s="15" t="str">
        <f t="shared" si="0"/>
        <v/>
      </c>
      <c r="P19" s="21"/>
      <c r="R19" s="22"/>
      <c r="S19" s="22"/>
      <c r="T19" s="22"/>
      <c r="U19" s="22"/>
      <c r="V19" s="22"/>
      <c r="W19" s="22"/>
      <c r="X19" s="22"/>
      <c r="Y19" s="22"/>
      <c r="Z19" s="22"/>
      <c r="AA19" s="22"/>
      <c r="AB19" s="28"/>
      <c r="AC19" s="27"/>
      <c r="AD19" s="22"/>
      <c r="AE19" s="27"/>
      <c r="AF19" s="27"/>
      <c r="AG19" s="27"/>
      <c r="AH19" s="27"/>
      <c r="AI19" s="27"/>
      <c r="AJ19" s="27"/>
      <c r="AK19" s="27"/>
      <c r="AL19" s="27"/>
      <c r="AM19" s="27"/>
      <c r="AN19" s="27"/>
      <c r="AO19" s="27"/>
      <c r="AP19" s="27"/>
      <c r="AQ19" s="27"/>
      <c r="AR19" s="27"/>
      <c r="AS19" s="27"/>
      <c r="AT19" s="27"/>
      <c r="AU19" s="30" t="str">
        <f t="shared" si="3"/>
        <v/>
      </c>
      <c r="AV19" s="27"/>
      <c r="AW19" s="27"/>
      <c r="AX19" s="27"/>
    </row>
    <row r="20" spans="1:50" ht="15.75" customHeight="1">
      <c r="A20" s="47" t="str">
        <f t="shared" si="2"/>
        <v/>
      </c>
      <c r="B20" s="12"/>
      <c r="C20" s="8"/>
      <c r="D20" s="8"/>
      <c r="E20" s="8"/>
      <c r="F20" s="8"/>
      <c r="G20" s="8"/>
      <c r="H20" s="15"/>
      <c r="I20" s="15"/>
      <c r="J20" s="15"/>
      <c r="K20" s="15"/>
      <c r="L20" s="15">
        <f t="shared" si="4"/>
        <v>0</v>
      </c>
      <c r="M20" s="15">
        <f t="shared" si="4"/>
        <v>0</v>
      </c>
      <c r="N20" s="15"/>
      <c r="O20" s="15" t="str">
        <f t="shared" si="0"/>
        <v/>
      </c>
      <c r="P20" s="21"/>
      <c r="R20" s="22"/>
      <c r="S20" s="22"/>
      <c r="T20" s="22"/>
      <c r="U20" s="22"/>
      <c r="V20" s="22"/>
      <c r="W20" s="22"/>
      <c r="X20" s="22"/>
      <c r="Y20" s="22"/>
      <c r="Z20" s="22"/>
      <c r="AA20" s="22"/>
      <c r="AB20" s="28"/>
      <c r="AC20" s="27"/>
      <c r="AD20" s="22"/>
      <c r="AE20" s="27"/>
      <c r="AF20" s="27"/>
      <c r="AG20" s="27"/>
      <c r="AH20" s="27"/>
      <c r="AI20" s="27"/>
      <c r="AJ20" s="27"/>
      <c r="AK20" s="27"/>
      <c r="AL20" s="27"/>
      <c r="AM20" s="27"/>
      <c r="AN20" s="27"/>
      <c r="AO20" s="27"/>
      <c r="AP20" s="27"/>
      <c r="AQ20" s="27"/>
      <c r="AR20" s="27"/>
      <c r="AS20" s="27"/>
      <c r="AT20" s="27"/>
      <c r="AU20" s="30" t="str">
        <f t="shared" si="3"/>
        <v/>
      </c>
      <c r="AV20" s="27"/>
      <c r="AW20" s="27"/>
      <c r="AX20" s="27"/>
    </row>
    <row r="21" spans="1:50" ht="15.75" customHeight="1">
      <c r="A21" s="47" t="str">
        <f t="shared" si="2"/>
        <v/>
      </c>
      <c r="B21" s="12"/>
      <c r="C21" s="8"/>
      <c r="D21" s="8"/>
      <c r="E21" s="8"/>
      <c r="F21" s="8"/>
      <c r="G21" s="8"/>
      <c r="H21" s="15"/>
      <c r="I21" s="15"/>
      <c r="J21" s="15"/>
      <c r="K21" s="15"/>
      <c r="L21" s="15">
        <f t="shared" si="4"/>
        <v>0</v>
      </c>
      <c r="M21" s="15">
        <f t="shared" si="4"/>
        <v>0</v>
      </c>
      <c r="N21" s="15"/>
      <c r="O21" s="15" t="str">
        <f t="shared" si="0"/>
        <v/>
      </c>
      <c r="P21" s="21"/>
      <c r="R21" s="22"/>
      <c r="S21" s="22"/>
      <c r="T21" s="22"/>
      <c r="U21" s="22"/>
      <c r="V21" s="22"/>
      <c r="W21" s="22"/>
      <c r="X21" s="22"/>
      <c r="Y21" s="22"/>
      <c r="Z21" s="22"/>
      <c r="AA21" s="22"/>
      <c r="AB21" s="28"/>
      <c r="AC21" s="27"/>
      <c r="AD21" s="22"/>
      <c r="AE21" s="27"/>
      <c r="AF21" s="27"/>
      <c r="AG21" s="27"/>
      <c r="AH21" s="27"/>
      <c r="AI21" s="27"/>
      <c r="AJ21" s="27"/>
      <c r="AK21" s="27"/>
      <c r="AL21" s="27"/>
      <c r="AM21" s="27"/>
      <c r="AN21" s="27"/>
      <c r="AO21" s="27"/>
      <c r="AP21" s="27"/>
      <c r="AQ21" s="27"/>
      <c r="AR21" s="27"/>
      <c r="AS21" s="27"/>
      <c r="AT21" s="27"/>
      <c r="AU21" s="30" t="str">
        <f t="shared" si="3"/>
        <v/>
      </c>
      <c r="AV21" s="27"/>
      <c r="AW21" s="27"/>
      <c r="AX21" s="27"/>
    </row>
    <row r="22" spans="1:50" ht="15.75" customHeight="1">
      <c r="A22" s="47"/>
      <c r="B22" s="12"/>
      <c r="C22" s="8"/>
      <c r="D22" s="8"/>
      <c r="E22" s="8"/>
      <c r="F22" s="8"/>
      <c r="G22" s="8"/>
      <c r="H22" s="15"/>
      <c r="I22" s="15"/>
      <c r="J22" s="15"/>
      <c r="K22" s="15"/>
      <c r="L22" s="15">
        <f t="shared" ref="L22:L23" si="5">J22+H22</f>
        <v>0</v>
      </c>
      <c r="M22" s="15">
        <f t="shared" ref="M22:M23" si="6">K22+I22</f>
        <v>0</v>
      </c>
      <c r="N22" s="15"/>
      <c r="O22" s="15" t="str">
        <f t="shared" ref="O22:O23" si="7">IF(L22-M22=0,"",(N22-L22+M22)/(L22-M22)*100)</f>
        <v/>
      </c>
      <c r="P22" s="21"/>
      <c r="R22" s="22"/>
      <c r="S22" s="22"/>
      <c r="T22" s="22"/>
      <c r="U22" s="22"/>
      <c r="V22" s="22"/>
      <c r="W22" s="22"/>
      <c r="X22" s="22"/>
      <c r="Y22" s="22"/>
      <c r="Z22" s="22"/>
      <c r="AA22" s="22"/>
      <c r="AB22" s="28"/>
      <c r="AC22" s="27"/>
      <c r="AD22" s="22"/>
      <c r="AE22" s="27"/>
      <c r="AF22" s="27"/>
      <c r="AG22" s="27"/>
      <c r="AH22" s="27"/>
      <c r="AI22" s="27"/>
      <c r="AJ22" s="27"/>
      <c r="AK22" s="27"/>
      <c r="AL22" s="27"/>
      <c r="AM22" s="27"/>
      <c r="AN22" s="27"/>
      <c r="AO22" s="27"/>
      <c r="AP22" s="27"/>
      <c r="AQ22" s="27"/>
      <c r="AR22" s="27"/>
      <c r="AS22" s="27"/>
      <c r="AT22" s="27"/>
      <c r="AU22" s="30"/>
      <c r="AV22" s="27"/>
      <c r="AW22" s="27"/>
      <c r="AX22" s="27"/>
    </row>
    <row r="23" spans="1:50" ht="15.75" customHeight="1">
      <c r="A23" s="47"/>
      <c r="B23" s="12"/>
      <c r="C23" s="8"/>
      <c r="D23" s="8"/>
      <c r="E23" s="8"/>
      <c r="F23" s="8"/>
      <c r="G23" s="8"/>
      <c r="H23" s="15"/>
      <c r="I23" s="15"/>
      <c r="J23" s="15"/>
      <c r="K23" s="15"/>
      <c r="L23" s="15">
        <f t="shared" si="5"/>
        <v>0</v>
      </c>
      <c r="M23" s="15">
        <f t="shared" si="6"/>
        <v>0</v>
      </c>
      <c r="N23" s="15"/>
      <c r="O23" s="15" t="str">
        <f t="shared" si="7"/>
        <v/>
      </c>
      <c r="P23" s="21"/>
      <c r="R23" s="22"/>
      <c r="S23" s="22"/>
      <c r="T23" s="22"/>
      <c r="U23" s="22"/>
      <c r="V23" s="22"/>
      <c r="W23" s="22"/>
      <c r="X23" s="22"/>
      <c r="Y23" s="22"/>
      <c r="Z23" s="22"/>
      <c r="AA23" s="22"/>
      <c r="AB23" s="28"/>
      <c r="AC23" s="27"/>
      <c r="AD23" s="22"/>
      <c r="AE23" s="27"/>
      <c r="AF23" s="27"/>
      <c r="AG23" s="27"/>
      <c r="AH23" s="27"/>
      <c r="AI23" s="27"/>
      <c r="AJ23" s="27"/>
      <c r="AK23" s="27"/>
      <c r="AL23" s="27"/>
      <c r="AM23" s="27"/>
      <c r="AN23" s="27"/>
      <c r="AO23" s="27"/>
      <c r="AP23" s="27"/>
      <c r="AQ23" s="27"/>
      <c r="AR23" s="27"/>
      <c r="AS23" s="27"/>
      <c r="AT23" s="27"/>
      <c r="AU23" s="30"/>
      <c r="AV23" s="27"/>
      <c r="AW23" s="27"/>
      <c r="AX23" s="27"/>
    </row>
    <row r="24" spans="1:50" ht="15.75" customHeight="1">
      <c r="A24" s="47" t="str">
        <f t="shared" si="2"/>
        <v/>
      </c>
      <c r="B24" s="12"/>
      <c r="C24" s="8"/>
      <c r="D24" s="8"/>
      <c r="E24" s="8"/>
      <c r="F24" s="8"/>
      <c r="G24" s="8"/>
      <c r="H24" s="15"/>
      <c r="I24" s="15"/>
      <c r="J24" s="15"/>
      <c r="K24" s="15"/>
      <c r="L24" s="15">
        <f t="shared" si="4"/>
        <v>0</v>
      </c>
      <c r="M24" s="15">
        <f t="shared" si="4"/>
        <v>0</v>
      </c>
      <c r="N24" s="15"/>
      <c r="O24" s="15" t="str">
        <f t="shared" si="0"/>
        <v/>
      </c>
      <c r="P24" s="21"/>
      <c r="R24" s="22"/>
      <c r="S24" s="22"/>
      <c r="T24" s="22"/>
      <c r="U24" s="22"/>
      <c r="V24" s="22"/>
      <c r="W24" s="22"/>
      <c r="X24" s="22"/>
      <c r="Y24" s="22"/>
      <c r="Z24" s="22"/>
      <c r="AA24" s="22"/>
      <c r="AB24" s="28"/>
      <c r="AC24" s="27"/>
      <c r="AD24" s="22"/>
      <c r="AE24" s="27"/>
      <c r="AF24" s="27"/>
      <c r="AG24" s="27"/>
      <c r="AH24" s="27"/>
      <c r="AI24" s="27"/>
      <c r="AJ24" s="27"/>
      <c r="AK24" s="27"/>
      <c r="AL24" s="27"/>
      <c r="AM24" s="27"/>
      <c r="AN24" s="27"/>
      <c r="AO24" s="27"/>
      <c r="AP24" s="27"/>
      <c r="AQ24" s="27"/>
      <c r="AR24" s="27"/>
      <c r="AS24" s="27"/>
      <c r="AT24" s="27"/>
      <c r="AU24" s="30" t="str">
        <f t="shared" si="3"/>
        <v/>
      </c>
      <c r="AV24" s="27"/>
      <c r="AW24" s="27"/>
      <c r="AX24" s="27"/>
    </row>
    <row r="25" spans="1:50" ht="15.75" customHeight="1">
      <c r="A25" s="526" t="s">
        <v>914</v>
      </c>
      <c r="B25" s="527"/>
      <c r="C25" s="8"/>
      <c r="D25" s="8"/>
      <c r="E25" s="8"/>
      <c r="F25" s="8"/>
      <c r="G25" s="8"/>
      <c r="H25" s="178">
        <f t="shared" ref="H25:N25" si="8">SUM(H7:H24)</f>
        <v>0</v>
      </c>
      <c r="I25" s="178">
        <f t="shared" si="8"/>
        <v>0</v>
      </c>
      <c r="J25" s="178">
        <f t="shared" si="8"/>
        <v>0</v>
      </c>
      <c r="K25" s="178">
        <f t="shared" si="8"/>
        <v>0</v>
      </c>
      <c r="L25" s="178">
        <f t="shared" si="8"/>
        <v>0</v>
      </c>
      <c r="M25" s="178">
        <f t="shared" si="8"/>
        <v>0</v>
      </c>
      <c r="N25" s="178">
        <f t="shared" si="8"/>
        <v>0</v>
      </c>
      <c r="O25" s="15" t="str">
        <f t="shared" si="0"/>
        <v/>
      </c>
      <c r="P25" s="21"/>
      <c r="R25" s="22"/>
      <c r="S25" s="22"/>
      <c r="T25" s="22"/>
      <c r="U25" s="22"/>
      <c r="V25" s="22"/>
      <c r="W25" s="22"/>
      <c r="X25" s="22"/>
      <c r="Y25" s="22"/>
      <c r="Z25" s="22"/>
      <c r="AA25" s="22"/>
      <c r="AB25" s="28"/>
      <c r="AC25" s="27"/>
      <c r="AD25" s="22"/>
      <c r="AE25" s="27"/>
      <c r="AF25" s="27"/>
      <c r="AG25" s="27"/>
      <c r="AH25" s="27"/>
      <c r="AI25" s="27"/>
      <c r="AJ25" s="27"/>
      <c r="AK25" s="27"/>
      <c r="AL25" s="27"/>
      <c r="AM25" s="27"/>
      <c r="AN25" s="27"/>
      <c r="AO25" s="27"/>
      <c r="AP25" s="27"/>
      <c r="AQ25" s="27"/>
      <c r="AR25" s="27"/>
      <c r="AS25" s="27"/>
      <c r="AT25" s="27"/>
      <c r="AU25" s="30" t="str">
        <f t="shared" si="3"/>
        <v/>
      </c>
      <c r="AV25" s="27"/>
      <c r="AW25" s="27"/>
      <c r="AX25" s="27"/>
    </row>
    <row r="26" spans="1:50" ht="15.75" customHeight="1">
      <c r="A26" s="526" t="s">
        <v>915</v>
      </c>
      <c r="B26" s="527"/>
      <c r="C26" s="8"/>
      <c r="D26" s="8"/>
      <c r="E26" s="8"/>
      <c r="F26" s="8"/>
      <c r="G26" s="8"/>
      <c r="H26" s="178">
        <f>I25</f>
        <v>0</v>
      </c>
      <c r="I26" s="178"/>
      <c r="J26" s="178">
        <f>K25</f>
        <v>0</v>
      </c>
      <c r="K26" s="178"/>
      <c r="L26" s="178">
        <f>M25</f>
        <v>0</v>
      </c>
      <c r="M26" s="178"/>
      <c r="N26" s="15"/>
      <c r="O26" s="15" t="str">
        <f t="shared" si="0"/>
        <v/>
      </c>
      <c r="P26" s="21"/>
      <c r="R26" s="22"/>
      <c r="S26" s="22"/>
      <c r="T26" s="22"/>
      <c r="U26" s="22"/>
      <c r="V26" s="22"/>
      <c r="W26" s="22"/>
      <c r="X26" s="22"/>
      <c r="Y26" s="22"/>
      <c r="Z26" s="22"/>
      <c r="AA26" s="22"/>
      <c r="AB26" s="28"/>
      <c r="AC26" s="27"/>
      <c r="AD26" s="22"/>
      <c r="AE26" s="27"/>
      <c r="AF26" s="27"/>
      <c r="AG26" s="27"/>
      <c r="AH26" s="27"/>
      <c r="AI26" s="27"/>
      <c r="AJ26" s="27"/>
      <c r="AK26" s="27"/>
      <c r="AL26" s="27"/>
      <c r="AM26" s="27"/>
      <c r="AN26" s="27"/>
      <c r="AO26" s="27"/>
      <c r="AP26" s="27"/>
      <c r="AQ26" s="27"/>
      <c r="AR26" s="27"/>
      <c r="AS26" s="27"/>
      <c r="AT26" s="27"/>
      <c r="AU26" s="30" t="str">
        <f t="shared" si="3"/>
        <v/>
      </c>
      <c r="AV26" s="27"/>
      <c r="AW26" s="27"/>
      <c r="AX26" s="27"/>
    </row>
    <row r="27" spans="1:50" ht="15.75" customHeight="1">
      <c r="A27" s="526" t="s">
        <v>916</v>
      </c>
      <c r="B27" s="527"/>
      <c r="C27" s="8"/>
      <c r="D27" s="8"/>
      <c r="E27" s="8"/>
      <c r="F27" s="8"/>
      <c r="G27" s="8"/>
      <c r="H27" s="14">
        <f>H25-H26</f>
        <v>0</v>
      </c>
      <c r="I27" s="14"/>
      <c r="J27" s="14">
        <f>J25-J26</f>
        <v>0</v>
      </c>
      <c r="K27" s="14"/>
      <c r="L27" s="14">
        <f>L25-L26</f>
        <v>0</v>
      </c>
      <c r="M27" s="14"/>
      <c r="N27" s="15">
        <f>N25</f>
        <v>0</v>
      </c>
      <c r="O27" s="15" t="str">
        <f t="shared" si="0"/>
        <v/>
      </c>
      <c r="P27" s="21"/>
      <c r="R27" s="22"/>
      <c r="S27" s="22"/>
      <c r="T27" s="22"/>
      <c r="U27" s="22"/>
      <c r="V27" s="22"/>
      <c r="W27" s="22"/>
      <c r="X27" s="22"/>
      <c r="Y27" s="22"/>
      <c r="Z27" s="22"/>
      <c r="AA27" s="22"/>
      <c r="AB27" s="28"/>
      <c r="AC27" s="27"/>
      <c r="AD27" s="22"/>
      <c r="AE27" s="27"/>
      <c r="AF27" s="27"/>
      <c r="AG27" s="27"/>
      <c r="AH27" s="27"/>
      <c r="AI27" s="27"/>
      <c r="AJ27" s="27"/>
      <c r="AK27" s="27"/>
      <c r="AL27" s="27"/>
      <c r="AM27" s="27"/>
      <c r="AN27" s="27"/>
      <c r="AO27" s="27"/>
      <c r="AP27" s="27"/>
      <c r="AQ27" s="27"/>
      <c r="AR27" s="27"/>
      <c r="AS27" s="27"/>
      <c r="AT27" s="27"/>
      <c r="AU27" s="30" t="str">
        <f t="shared" si="3"/>
        <v/>
      </c>
      <c r="AV27" s="27"/>
      <c r="AW27" s="27"/>
      <c r="AX27" s="27"/>
    </row>
    <row r="28" spans="1:50" ht="15.75" customHeight="1">
      <c r="A28" s="3" t="str">
        <f>基本信息输入表!$K$6&amp;"填表人："&amp;基本信息输入表!$M$42</f>
        <v>被评估单位填表人：徐刚、杨灵芝</v>
      </c>
      <c r="N28" s="3" t="str">
        <f>"评估人员："&amp;基本信息输入表!$Q$42</f>
        <v>评估人员：雍国锋、路育</v>
      </c>
    </row>
    <row r="29" spans="1:50" ht="15.75" customHeight="1">
      <c r="A29" s="3" t="str">
        <f>"填表日期："&amp;YEAR(基本信息输入表!$O$42)&amp;"年"&amp;MONTH(基本信息输入表!$O$42)&amp;"月"&amp;DAY(基本信息输入表!$O$42)&amp;"日"</f>
        <v>填表日期：2023年2月1日</v>
      </c>
    </row>
    <row r="30" spans="1:50" ht="15.75" customHeight="1">
      <c r="Q30" s="23" t="s">
        <v>461</v>
      </c>
    </row>
  </sheetData>
  <mergeCells count="46">
    <mergeCell ref="AT6:AT7"/>
    <mergeCell ref="AU6:AU7"/>
    <mergeCell ref="AV6:AV7"/>
    <mergeCell ref="AW6:AW7"/>
    <mergeCell ref="AX6:AX7"/>
    <mergeCell ref="X6:X7"/>
    <mergeCell ref="AH6:AH7"/>
    <mergeCell ref="AI6:AI7"/>
    <mergeCell ref="AJ6:AJ7"/>
    <mergeCell ref="AS6:AS7"/>
    <mergeCell ref="S6:S7"/>
    <mergeCell ref="T6:T7"/>
    <mergeCell ref="U6:U7"/>
    <mergeCell ref="V6:V7"/>
    <mergeCell ref="W6:W7"/>
    <mergeCell ref="C6:C7"/>
    <mergeCell ref="D6:D7"/>
    <mergeCell ref="E6:E7"/>
    <mergeCell ref="F6:F7"/>
    <mergeCell ref="G6:G7"/>
    <mergeCell ref="A25:B25"/>
    <mergeCell ref="A26:B26"/>
    <mergeCell ref="A27:B27"/>
    <mergeCell ref="A6:A7"/>
    <mergeCell ref="B6:B7"/>
    <mergeCell ref="Y5:AI5"/>
    <mergeCell ref="AJ5:AT5"/>
    <mergeCell ref="AU5:AX5"/>
    <mergeCell ref="H6:I6"/>
    <mergeCell ref="J6:K6"/>
    <mergeCell ref="Y6:AC6"/>
    <mergeCell ref="AD6:AE6"/>
    <mergeCell ref="AF6:AG6"/>
    <mergeCell ref="AK6:AL6"/>
    <mergeCell ref="AM6:AR6"/>
    <mergeCell ref="L6:L7"/>
    <mergeCell ref="M6:M7"/>
    <mergeCell ref="N6:N7"/>
    <mergeCell ref="O6:O7"/>
    <mergeCell ref="P6:P7"/>
    <mergeCell ref="R6:R7"/>
    <mergeCell ref="A2:P2"/>
    <mergeCell ref="A3:P3"/>
    <mergeCell ref="O4:P4"/>
    <mergeCell ref="O5:P5"/>
    <mergeCell ref="R5:X5"/>
  </mergeCells>
  <phoneticPr fontId="13" type="noConversion"/>
  <dataValidations count="1">
    <dataValidation type="list" allowBlank="1" showInputMessage="1" showErrorMessage="1" sqref="Y8:AA27" xr:uid="{00000000-0002-0000-2800-000001000000}">
      <formula1>$A$108:$A$109</formula1>
    </dataValidation>
  </dataValidations>
  <hyperlinks>
    <hyperlink ref="A1" location="索引目录!A1" display="返回索引目录" xr:uid="{00000000-0004-0000-2800-000000000000}"/>
  </hyperlinks>
  <printOptions horizontalCentered="1"/>
  <pageMargins left="0.98402777777777795" right="0.98402777777777795" top="0.98402777777777795" bottom="0.98402777777777795" header="0.31388888888888899" footer="0.35416666666666702"/>
  <pageSetup paperSize="9" scale="9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800-000000000000}">
          <x14:formula1>
            <xm:f>基本信息输入表!$A$121:$A$123</xm:f>
          </x14:formula1>
          <xm:sqref>AD8:AD27</xm:sqref>
        </x14:dataValidation>
        <x14:dataValidation type="list" allowBlank="1" showInputMessage="1" showErrorMessage="1" xr:uid="{00000000-0002-0000-2800-000002000000}">
          <x14:formula1>
            <xm:f>基本信息输入表!$A$124:$A$127</xm:f>
          </x14:formula1>
          <xm:sqref>AF8:AF27</xm:sqref>
        </x14:dataValidation>
        <x14:dataValidation type="list" allowBlank="1" showInputMessage="1" showErrorMessage="1" xr:uid="{00000000-0002-0000-2800-000003000000}">
          <x14:formula1>
            <xm:f>基本信息输入表!$A$109:$A$110</xm:f>
          </x14:formula1>
          <xm:sqref>R8:V27</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AU29"/>
  <sheetViews>
    <sheetView showGridLines="0" topLeftCell="A6" workbookViewId="0">
      <selection activeCell="F8" sqref="F8"/>
    </sheetView>
  </sheetViews>
  <sheetFormatPr defaultColWidth="9" defaultRowHeight="15.75" customHeight="1" outlineLevelCol="2"/>
  <cols>
    <col min="1" max="1" width="5.25" style="3" customWidth="1"/>
    <col min="2" max="2" width="23.25" style="3" customWidth="1"/>
    <col min="3" max="3" width="17.25" style="3" customWidth="1"/>
    <col min="4" max="4" width="7.75" style="3" customWidth="1"/>
    <col min="5" max="8" width="10.58203125" style="3" hidden="1" customWidth="1" outlineLevel="1"/>
    <col min="9" max="9" width="12.25" style="168" customWidth="1" collapsed="1"/>
    <col min="10" max="10" width="10.58203125" style="168" customWidth="1"/>
    <col min="11" max="11" width="12.25" style="3" customWidth="1"/>
    <col min="12" max="12" width="9.58203125" style="3" customWidth="1"/>
    <col min="13" max="13" width="11.58203125" style="3" customWidth="1"/>
    <col min="14" max="14" width="9" style="3"/>
    <col min="15" max="19" width="5.58203125" style="4" customWidth="1" outlineLevel="1"/>
    <col min="20" max="20" width="14.75" style="4" customWidth="1" outlineLevel="1"/>
    <col min="21" max="21" width="13.58203125" style="4" customWidth="1"/>
    <col min="22" max="23" width="5.58203125" style="4" customWidth="1" outlineLevel="1"/>
    <col min="24" max="25" width="7.25" style="4" customWidth="1" outlineLevel="1"/>
    <col min="26" max="26" width="5.58203125" style="4" customWidth="1" outlineLevel="1"/>
    <col min="27" max="30" width="8.58203125" style="4" customWidth="1" outlineLevel="1"/>
    <col min="31" max="31" width="14.58203125" style="4" customWidth="1" outlineLevel="1"/>
    <col min="32" max="32" width="13.58203125" style="4" customWidth="1"/>
    <col min="33" max="34" width="8.58203125" style="4" customWidth="1" outlineLevel="2"/>
    <col min="35" max="35" width="11.25" style="4" customWidth="1" outlineLevel="2"/>
    <col min="36" max="41" width="8.58203125" style="4" customWidth="1" outlineLevel="2"/>
    <col min="42" max="42" width="8.58203125" style="4" customWidth="1" outlineLevel="1"/>
    <col min="43" max="43" width="13.75" style="4" customWidth="1"/>
    <col min="44" max="46" width="13.58203125" style="4" customWidth="1" outlineLevel="1"/>
    <col min="47" max="47" width="13.58203125" style="4" customWidth="1"/>
    <col min="48" max="16384" width="9" style="3"/>
  </cols>
  <sheetData>
    <row r="1" spans="1:47" ht="15.75" customHeight="1">
      <c r="A1" s="5" t="s">
        <v>430</v>
      </c>
    </row>
    <row r="2" spans="1:47" s="1" customFormat="1" ht="30" customHeight="1">
      <c r="A2" s="519" t="s">
        <v>917</v>
      </c>
      <c r="B2" s="519"/>
      <c r="C2" s="519"/>
      <c r="D2" s="519"/>
      <c r="E2" s="519"/>
      <c r="F2" s="519"/>
      <c r="G2" s="519"/>
      <c r="H2" s="519"/>
      <c r="I2" s="519"/>
      <c r="J2" s="519"/>
      <c r="K2" s="519"/>
      <c r="L2" s="519"/>
      <c r="M2" s="5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15.75" customHeight="1">
      <c r="A3" s="520" t="str">
        <f>"评估基准日："&amp;TEXT(基本信息输入表!M7,"yyyy年mm月dd日")</f>
        <v>评估基准日：2022年12月31日</v>
      </c>
      <c r="B3" s="520"/>
      <c r="C3" s="520"/>
      <c r="D3" s="520"/>
      <c r="E3" s="520"/>
      <c r="F3" s="520"/>
      <c r="G3" s="520"/>
      <c r="H3" s="520"/>
      <c r="I3" s="520"/>
      <c r="J3" s="520"/>
      <c r="K3" s="520"/>
      <c r="L3" s="520"/>
      <c r="M3" s="52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47" ht="13.5" customHeight="1">
      <c r="A4" s="2"/>
      <c r="B4" s="2"/>
      <c r="C4" s="2"/>
      <c r="D4" s="2"/>
      <c r="E4" s="2"/>
      <c r="F4" s="2"/>
      <c r="G4" s="2"/>
      <c r="H4" s="2"/>
      <c r="I4" s="2"/>
      <c r="J4" s="2"/>
      <c r="K4" s="2"/>
      <c r="L4" s="524" t="s">
        <v>918</v>
      </c>
      <c r="M4" s="524"/>
    </row>
    <row r="5" spans="1:47" ht="15.75" customHeight="1">
      <c r="A5" s="3" t="str">
        <f>基本信息输入表!K6&amp;"："&amp;基本信息输入表!M6</f>
        <v>被评估单位：贵州华能焦化制气股份有限公司</v>
      </c>
      <c r="I5" s="179"/>
      <c r="J5" s="179"/>
      <c r="L5" s="525" t="s">
        <v>464</v>
      </c>
      <c r="M5" s="525"/>
      <c r="O5" s="531" t="s">
        <v>595</v>
      </c>
      <c r="P5" s="531"/>
      <c r="Q5" s="531"/>
      <c r="R5" s="531"/>
      <c r="S5" s="531"/>
      <c r="T5" s="531"/>
      <c r="U5" s="531"/>
      <c r="V5" s="532" t="s">
        <v>596</v>
      </c>
      <c r="W5" s="533"/>
      <c r="X5" s="533"/>
      <c r="Y5" s="533"/>
      <c r="Z5" s="533"/>
      <c r="AA5" s="533"/>
      <c r="AB5" s="533"/>
      <c r="AC5" s="533"/>
      <c r="AD5" s="533"/>
      <c r="AE5" s="533"/>
      <c r="AF5" s="534"/>
      <c r="AG5" s="535" t="s">
        <v>597</v>
      </c>
      <c r="AH5" s="536"/>
      <c r="AI5" s="536"/>
      <c r="AJ5" s="536"/>
      <c r="AK5" s="536"/>
      <c r="AL5" s="536"/>
      <c r="AM5" s="536"/>
      <c r="AN5" s="536"/>
      <c r="AO5" s="536"/>
      <c r="AP5" s="536"/>
      <c r="AQ5" s="537"/>
      <c r="AR5" s="538" t="s">
        <v>598</v>
      </c>
      <c r="AS5" s="538"/>
      <c r="AT5" s="538"/>
      <c r="AU5" s="538"/>
    </row>
    <row r="6" spans="1:47" s="2" customFormat="1" ht="15.75" customHeight="1">
      <c r="A6" s="563" t="s">
        <v>465</v>
      </c>
      <c r="B6" s="563" t="s">
        <v>703</v>
      </c>
      <c r="C6" s="563" t="s">
        <v>704</v>
      </c>
      <c r="D6" s="563" t="s">
        <v>730</v>
      </c>
      <c r="E6" s="560" t="s">
        <v>692</v>
      </c>
      <c r="F6" s="561"/>
      <c r="G6" s="560" t="s">
        <v>693</v>
      </c>
      <c r="H6" s="561"/>
      <c r="I6" s="570" t="s">
        <v>437</v>
      </c>
      <c r="J6" s="570" t="s">
        <v>780</v>
      </c>
      <c r="K6" s="563" t="s">
        <v>438</v>
      </c>
      <c r="L6" s="563" t="s">
        <v>440</v>
      </c>
      <c r="M6" s="563" t="s">
        <v>585</v>
      </c>
      <c r="O6" s="531" t="s">
        <v>599</v>
      </c>
      <c r="P6" s="553" t="s">
        <v>895</v>
      </c>
      <c r="Q6" s="531" t="s">
        <v>652</v>
      </c>
      <c r="R6" s="542" t="s">
        <v>627</v>
      </c>
      <c r="S6" s="542" t="s">
        <v>601</v>
      </c>
      <c r="T6" s="531" t="s">
        <v>602</v>
      </c>
      <c r="U6" s="531"/>
      <c r="V6" s="532" t="s">
        <v>603</v>
      </c>
      <c r="W6" s="533"/>
      <c r="X6" s="533"/>
      <c r="Y6" s="533"/>
      <c r="Z6" s="534"/>
      <c r="AA6" s="538" t="s">
        <v>604</v>
      </c>
      <c r="AB6" s="538"/>
      <c r="AC6" s="538" t="s">
        <v>653</v>
      </c>
      <c r="AD6" s="538"/>
      <c r="AE6" s="538" t="s">
        <v>605</v>
      </c>
      <c r="AF6" s="543"/>
      <c r="AG6" s="531" t="s">
        <v>606</v>
      </c>
      <c r="AH6" s="531" t="s">
        <v>654</v>
      </c>
      <c r="AI6" s="531"/>
      <c r="AJ6" s="555" t="s">
        <v>655</v>
      </c>
      <c r="AK6" s="556"/>
      <c r="AL6" s="556"/>
      <c r="AM6" s="556"/>
      <c r="AN6" s="556"/>
      <c r="AO6" s="557"/>
      <c r="AP6" s="531" t="s">
        <v>438</v>
      </c>
      <c r="AQ6" s="558"/>
      <c r="AR6" s="543" t="s">
        <v>607</v>
      </c>
      <c r="AS6" s="543" t="s">
        <v>608</v>
      </c>
      <c r="AT6" s="538" t="s">
        <v>609</v>
      </c>
      <c r="AU6" s="543"/>
    </row>
    <row r="7" spans="1:47" ht="27" customHeight="1">
      <c r="A7" s="564"/>
      <c r="B7" s="564"/>
      <c r="C7" s="564"/>
      <c r="D7" s="564"/>
      <c r="E7" s="52" t="s">
        <v>437</v>
      </c>
      <c r="F7" s="52" t="s">
        <v>780</v>
      </c>
      <c r="G7" s="52" t="s">
        <v>437</v>
      </c>
      <c r="H7" s="52" t="s">
        <v>780</v>
      </c>
      <c r="I7" s="571"/>
      <c r="J7" s="571"/>
      <c r="K7" s="564"/>
      <c r="L7" s="564" t="str">
        <f>IF(I7-J7=0,"",(K7-I7+J7)/(I7-J7)*100)</f>
        <v/>
      </c>
      <c r="M7" s="564"/>
      <c r="O7" s="531"/>
      <c r="P7" s="531"/>
      <c r="Q7" s="531"/>
      <c r="R7" s="531"/>
      <c r="S7" s="531"/>
      <c r="T7" s="531"/>
      <c r="U7" s="531"/>
      <c r="V7" s="26" t="s">
        <v>614</v>
      </c>
      <c r="W7" s="26" t="s">
        <v>615</v>
      </c>
      <c r="X7" s="26" t="s">
        <v>664</v>
      </c>
      <c r="Y7" s="26" t="s">
        <v>617</v>
      </c>
      <c r="Z7" s="24" t="s">
        <v>618</v>
      </c>
      <c r="AA7" s="26" t="s">
        <v>619</v>
      </c>
      <c r="AB7" s="26" t="s">
        <v>620</v>
      </c>
      <c r="AC7" s="26" t="s">
        <v>619</v>
      </c>
      <c r="AD7" s="26" t="s">
        <v>665</v>
      </c>
      <c r="AE7" s="538"/>
      <c r="AF7" s="544"/>
      <c r="AG7" s="531"/>
      <c r="AH7" s="19" t="s">
        <v>666</v>
      </c>
      <c r="AI7" s="19" t="s">
        <v>667</v>
      </c>
      <c r="AJ7" s="49"/>
      <c r="AK7" s="49"/>
      <c r="AL7" s="49"/>
      <c r="AM7" s="19"/>
      <c r="AN7" s="19"/>
      <c r="AO7" s="19"/>
      <c r="AP7" s="531"/>
      <c r="AQ7" s="559"/>
      <c r="AR7" s="544"/>
      <c r="AS7" s="544"/>
      <c r="AT7" s="538"/>
      <c r="AU7" s="544"/>
    </row>
    <row r="8" spans="1:47" ht="15.75" customHeight="1">
      <c r="A8" s="47" t="str">
        <f>IF(B8="","",ROW()-7)</f>
        <v/>
      </c>
      <c r="B8" s="12"/>
      <c r="C8" s="8"/>
      <c r="D8" s="8"/>
      <c r="E8" s="15"/>
      <c r="F8" s="15"/>
      <c r="G8" s="15"/>
      <c r="H8" s="15"/>
      <c r="I8" s="15">
        <f t="shared" ref="I8:J12" si="0">G8+E8</f>
        <v>0</v>
      </c>
      <c r="J8" s="15">
        <f t="shared" si="0"/>
        <v>0</v>
      </c>
      <c r="K8" s="15"/>
      <c r="L8" s="15" t="str">
        <f t="shared" ref="L8:L26" si="1">IF(I8-J8=0,"",(K8-I8+J8)/(I8-J8)*100)</f>
        <v/>
      </c>
      <c r="M8" s="21"/>
      <c r="O8" s="22"/>
      <c r="P8" s="22"/>
      <c r="Q8" s="22"/>
      <c r="R8" s="22"/>
      <c r="S8" s="22"/>
      <c r="T8" s="22"/>
      <c r="U8" s="22"/>
      <c r="V8" s="22"/>
      <c r="W8" s="22"/>
      <c r="X8" s="22"/>
      <c r="Y8" s="27"/>
      <c r="Z8" s="27"/>
      <c r="AA8" s="22"/>
      <c r="AB8" s="27"/>
      <c r="AC8" s="27"/>
      <c r="AD8" s="27"/>
      <c r="AE8" s="27"/>
      <c r="AF8" s="27"/>
      <c r="AG8" s="27"/>
      <c r="AH8" s="27" t="s">
        <v>203</v>
      </c>
      <c r="AI8" s="27"/>
      <c r="AJ8" s="27"/>
      <c r="AK8" s="27"/>
      <c r="AL8" s="27"/>
      <c r="AM8" s="27"/>
      <c r="AN8" s="27"/>
      <c r="AO8" s="27"/>
      <c r="AP8" s="27"/>
      <c r="AQ8" s="27"/>
      <c r="AR8" s="30" t="str">
        <f>IFERROR((AP8-I8+J8)/(I8-J8)*100,"")</f>
        <v/>
      </c>
      <c r="AS8" s="27"/>
      <c r="AT8" s="27"/>
      <c r="AU8" s="27"/>
    </row>
    <row r="9" spans="1:47" ht="15.75" customHeight="1">
      <c r="A9" s="47" t="str">
        <f t="shared" ref="A9:A23" si="2">IF(B9="","",ROW()-7)</f>
        <v/>
      </c>
      <c r="B9" s="12"/>
      <c r="C9" s="8"/>
      <c r="D9" s="8"/>
      <c r="E9" s="15"/>
      <c r="F9" s="15"/>
      <c r="G9" s="15"/>
      <c r="H9" s="15"/>
      <c r="I9" s="15">
        <f t="shared" si="0"/>
        <v>0</v>
      </c>
      <c r="J9" s="15">
        <f t="shared" si="0"/>
        <v>0</v>
      </c>
      <c r="K9" s="15"/>
      <c r="L9" s="15" t="str">
        <f t="shared" si="1"/>
        <v/>
      </c>
      <c r="M9" s="21"/>
      <c r="O9" s="22"/>
      <c r="P9" s="22"/>
      <c r="Q9" s="22"/>
      <c r="R9" s="22"/>
      <c r="S9" s="22"/>
      <c r="T9" s="22"/>
      <c r="U9" s="22"/>
      <c r="V9" s="22"/>
      <c r="W9" s="22"/>
      <c r="X9" s="22"/>
      <c r="Y9" s="28"/>
      <c r="Z9" s="27"/>
      <c r="AA9" s="22"/>
      <c r="AB9" s="27"/>
      <c r="AC9" s="27"/>
      <c r="AD9" s="27"/>
      <c r="AE9" s="27"/>
      <c r="AF9" s="27"/>
      <c r="AG9" s="27"/>
      <c r="AH9" s="27"/>
      <c r="AI9" s="27"/>
      <c r="AJ9" s="27"/>
      <c r="AK9" s="27"/>
      <c r="AL9" s="27"/>
      <c r="AM9" s="27"/>
      <c r="AN9" s="27"/>
      <c r="AO9" s="27"/>
      <c r="AP9" s="27"/>
      <c r="AQ9" s="27"/>
      <c r="AR9" s="30" t="str">
        <f t="shared" ref="AR9:AR26" si="3">IFERROR((AP9-I9+J9)/(I9-J9)*100,"")</f>
        <v/>
      </c>
      <c r="AS9" s="27"/>
      <c r="AT9" s="27"/>
      <c r="AU9" s="27"/>
    </row>
    <row r="10" spans="1:47" ht="15.75" customHeight="1">
      <c r="A10" s="47" t="str">
        <f t="shared" si="2"/>
        <v/>
      </c>
      <c r="B10" s="12"/>
      <c r="C10" s="8"/>
      <c r="D10" s="8"/>
      <c r="E10" s="15"/>
      <c r="F10" s="15"/>
      <c r="G10" s="15"/>
      <c r="H10" s="15"/>
      <c r="I10" s="15">
        <f t="shared" si="0"/>
        <v>0</v>
      </c>
      <c r="J10" s="15">
        <f t="shared" si="0"/>
        <v>0</v>
      </c>
      <c r="K10" s="15"/>
      <c r="L10" s="15" t="str">
        <f t="shared" si="1"/>
        <v/>
      </c>
      <c r="M10" s="21"/>
      <c r="O10" s="22"/>
      <c r="P10" s="22"/>
      <c r="Q10" s="22"/>
      <c r="R10" s="22"/>
      <c r="S10" s="22"/>
      <c r="T10" s="22"/>
      <c r="U10" s="22"/>
      <c r="V10" s="22"/>
      <c r="W10" s="22"/>
      <c r="X10" s="22"/>
      <c r="Y10" s="28"/>
      <c r="Z10" s="27"/>
      <c r="AA10" s="22"/>
      <c r="AB10" s="27"/>
      <c r="AC10" s="27"/>
      <c r="AD10" s="27"/>
      <c r="AE10" s="27"/>
      <c r="AF10" s="27"/>
      <c r="AG10" s="27"/>
      <c r="AH10" s="27"/>
      <c r="AI10" s="27"/>
      <c r="AJ10" s="27"/>
      <c r="AK10" s="27"/>
      <c r="AL10" s="27"/>
      <c r="AM10" s="27"/>
      <c r="AN10" s="27"/>
      <c r="AO10" s="27"/>
      <c r="AP10" s="27"/>
      <c r="AQ10" s="27"/>
      <c r="AR10" s="30" t="str">
        <f t="shared" si="3"/>
        <v/>
      </c>
      <c r="AS10" s="27"/>
      <c r="AT10" s="27"/>
      <c r="AU10" s="27"/>
    </row>
    <row r="11" spans="1:47" ht="15.75" customHeight="1">
      <c r="A11" s="47" t="str">
        <f t="shared" si="2"/>
        <v/>
      </c>
      <c r="B11" s="12"/>
      <c r="C11" s="8"/>
      <c r="D11" s="8"/>
      <c r="E11" s="15"/>
      <c r="F11" s="15"/>
      <c r="G11" s="15"/>
      <c r="H11" s="15"/>
      <c r="I11" s="15">
        <f t="shared" ref="I11:J23" si="4">G11+E11</f>
        <v>0</v>
      </c>
      <c r="J11" s="15">
        <f t="shared" si="0"/>
        <v>0</v>
      </c>
      <c r="K11" s="15"/>
      <c r="L11" s="15" t="str">
        <f t="shared" si="1"/>
        <v/>
      </c>
      <c r="M11" s="21"/>
      <c r="O11" s="22"/>
      <c r="P11" s="22"/>
      <c r="Q11" s="22"/>
      <c r="R11" s="22"/>
      <c r="S11" s="22"/>
      <c r="T11" s="22"/>
      <c r="U11" s="22"/>
      <c r="V11" s="22"/>
      <c r="W11" s="22"/>
      <c r="X11" s="22"/>
      <c r="Y11" s="28"/>
      <c r="Z11" s="27"/>
      <c r="AA11" s="22"/>
      <c r="AB11" s="27"/>
      <c r="AC11" s="27"/>
      <c r="AD11" s="27"/>
      <c r="AE11" s="27"/>
      <c r="AF11" s="27"/>
      <c r="AG11" s="27"/>
      <c r="AH11" s="27"/>
      <c r="AI11" s="27"/>
      <c r="AJ11" s="27"/>
      <c r="AK11" s="27"/>
      <c r="AL11" s="27"/>
      <c r="AM11" s="27"/>
      <c r="AN11" s="27"/>
      <c r="AO11" s="27"/>
      <c r="AP11" s="27"/>
      <c r="AQ11" s="27"/>
      <c r="AR11" s="30" t="str">
        <f t="shared" si="3"/>
        <v/>
      </c>
      <c r="AS11" s="27"/>
      <c r="AT11" s="27"/>
      <c r="AU11" s="27"/>
    </row>
    <row r="12" spans="1:47" ht="15.75" customHeight="1">
      <c r="A12" s="47" t="str">
        <f t="shared" si="2"/>
        <v/>
      </c>
      <c r="B12" s="12"/>
      <c r="C12" s="8"/>
      <c r="D12" s="8"/>
      <c r="E12" s="15"/>
      <c r="F12" s="15"/>
      <c r="G12" s="15"/>
      <c r="H12" s="15"/>
      <c r="I12" s="15">
        <f t="shared" si="4"/>
        <v>0</v>
      </c>
      <c r="J12" s="15">
        <f t="shared" si="0"/>
        <v>0</v>
      </c>
      <c r="K12" s="15"/>
      <c r="L12" s="15" t="str">
        <f t="shared" si="1"/>
        <v/>
      </c>
      <c r="M12" s="21"/>
      <c r="O12" s="22"/>
      <c r="P12" s="22"/>
      <c r="Q12" s="22"/>
      <c r="R12" s="22"/>
      <c r="S12" s="22"/>
      <c r="T12" s="22"/>
      <c r="U12" s="22"/>
      <c r="V12" s="22"/>
      <c r="W12" s="22"/>
      <c r="X12" s="22"/>
      <c r="Y12" s="28"/>
      <c r="Z12" s="27"/>
      <c r="AA12" s="22"/>
      <c r="AB12" s="27"/>
      <c r="AC12" s="27"/>
      <c r="AD12" s="27"/>
      <c r="AE12" s="27"/>
      <c r="AF12" s="27"/>
      <c r="AG12" s="27"/>
      <c r="AH12" s="27"/>
      <c r="AI12" s="27"/>
      <c r="AJ12" s="27"/>
      <c r="AK12" s="27"/>
      <c r="AL12" s="27"/>
      <c r="AM12" s="27"/>
      <c r="AN12" s="27"/>
      <c r="AO12" s="27"/>
      <c r="AP12" s="27"/>
      <c r="AQ12" s="27"/>
      <c r="AR12" s="30" t="str">
        <f t="shared" si="3"/>
        <v/>
      </c>
      <c r="AS12" s="27"/>
      <c r="AT12" s="27"/>
      <c r="AU12" s="27"/>
    </row>
    <row r="13" spans="1:47" ht="15.75" customHeight="1">
      <c r="A13" s="47" t="str">
        <f t="shared" si="2"/>
        <v/>
      </c>
      <c r="B13" s="12"/>
      <c r="C13" s="8"/>
      <c r="D13" s="8"/>
      <c r="E13" s="15"/>
      <c r="F13" s="15"/>
      <c r="G13" s="15"/>
      <c r="H13" s="15"/>
      <c r="I13" s="15">
        <f t="shared" si="4"/>
        <v>0</v>
      </c>
      <c r="J13" s="15">
        <f t="shared" si="4"/>
        <v>0</v>
      </c>
      <c r="K13" s="15"/>
      <c r="L13" s="15" t="str">
        <f t="shared" si="1"/>
        <v/>
      </c>
      <c r="M13" s="21"/>
      <c r="O13" s="22"/>
      <c r="P13" s="22"/>
      <c r="Q13" s="22"/>
      <c r="R13" s="22"/>
      <c r="S13" s="22"/>
      <c r="T13" s="22"/>
      <c r="U13" s="22"/>
      <c r="V13" s="22"/>
      <c r="W13" s="22"/>
      <c r="X13" s="22"/>
      <c r="Y13" s="28"/>
      <c r="Z13" s="27"/>
      <c r="AA13" s="22"/>
      <c r="AB13" s="27"/>
      <c r="AC13" s="27"/>
      <c r="AD13" s="27"/>
      <c r="AE13" s="27"/>
      <c r="AF13" s="27"/>
      <c r="AG13" s="27"/>
      <c r="AH13" s="27"/>
      <c r="AI13" s="27"/>
      <c r="AJ13" s="27"/>
      <c r="AK13" s="27"/>
      <c r="AL13" s="27"/>
      <c r="AM13" s="27"/>
      <c r="AN13" s="27"/>
      <c r="AO13" s="27"/>
      <c r="AP13" s="27"/>
      <c r="AQ13" s="27"/>
      <c r="AR13" s="30" t="str">
        <f t="shared" si="3"/>
        <v/>
      </c>
      <c r="AS13" s="27"/>
      <c r="AT13" s="27"/>
      <c r="AU13" s="27"/>
    </row>
    <row r="14" spans="1:47" ht="15.75" customHeight="1">
      <c r="A14" s="47" t="str">
        <f t="shared" si="2"/>
        <v/>
      </c>
      <c r="B14" s="12"/>
      <c r="C14" s="8"/>
      <c r="D14" s="8"/>
      <c r="E14" s="15"/>
      <c r="F14" s="15"/>
      <c r="G14" s="15"/>
      <c r="H14" s="15"/>
      <c r="I14" s="15">
        <f t="shared" si="4"/>
        <v>0</v>
      </c>
      <c r="J14" s="15">
        <f t="shared" si="4"/>
        <v>0</v>
      </c>
      <c r="K14" s="15"/>
      <c r="L14" s="15" t="str">
        <f t="shared" si="1"/>
        <v/>
      </c>
      <c r="M14" s="21"/>
      <c r="O14" s="22"/>
      <c r="P14" s="22"/>
      <c r="Q14" s="22"/>
      <c r="R14" s="22"/>
      <c r="S14" s="22"/>
      <c r="T14" s="22"/>
      <c r="U14" s="22"/>
      <c r="V14" s="22"/>
      <c r="W14" s="22"/>
      <c r="X14" s="22"/>
      <c r="Y14" s="28"/>
      <c r="Z14" s="27"/>
      <c r="AA14" s="22"/>
      <c r="AB14" s="27"/>
      <c r="AC14" s="27"/>
      <c r="AD14" s="27"/>
      <c r="AE14" s="27"/>
      <c r="AF14" s="27"/>
      <c r="AG14" s="27"/>
      <c r="AH14" s="27"/>
      <c r="AI14" s="27"/>
      <c r="AJ14" s="27"/>
      <c r="AK14" s="27"/>
      <c r="AL14" s="27"/>
      <c r="AM14" s="27"/>
      <c r="AN14" s="27"/>
      <c r="AO14" s="27"/>
      <c r="AP14" s="27"/>
      <c r="AQ14" s="27"/>
      <c r="AR14" s="30" t="str">
        <f t="shared" si="3"/>
        <v/>
      </c>
      <c r="AS14" s="27"/>
      <c r="AT14" s="27"/>
      <c r="AU14" s="27"/>
    </row>
    <row r="15" spans="1:47" ht="15.75" customHeight="1">
      <c r="A15" s="47" t="str">
        <f t="shared" si="2"/>
        <v/>
      </c>
      <c r="B15" s="12"/>
      <c r="C15" s="8"/>
      <c r="D15" s="8"/>
      <c r="E15" s="15"/>
      <c r="F15" s="15"/>
      <c r="G15" s="15"/>
      <c r="H15" s="15"/>
      <c r="I15" s="15">
        <f t="shared" si="4"/>
        <v>0</v>
      </c>
      <c r="J15" s="15">
        <f t="shared" si="4"/>
        <v>0</v>
      </c>
      <c r="K15" s="15"/>
      <c r="L15" s="15" t="str">
        <f t="shared" si="1"/>
        <v/>
      </c>
      <c r="M15" s="21"/>
      <c r="O15" s="22"/>
      <c r="P15" s="22"/>
      <c r="Q15" s="22"/>
      <c r="R15" s="22"/>
      <c r="S15" s="22"/>
      <c r="T15" s="22"/>
      <c r="U15" s="22"/>
      <c r="V15" s="22"/>
      <c r="W15" s="22"/>
      <c r="X15" s="22"/>
      <c r="Y15" s="28"/>
      <c r="Z15" s="27"/>
      <c r="AA15" s="22"/>
      <c r="AB15" s="27"/>
      <c r="AC15" s="27"/>
      <c r="AD15" s="27"/>
      <c r="AE15" s="27"/>
      <c r="AF15" s="27"/>
      <c r="AG15" s="27"/>
      <c r="AH15" s="27"/>
      <c r="AI15" s="27"/>
      <c r="AJ15" s="27"/>
      <c r="AK15" s="27"/>
      <c r="AL15" s="27"/>
      <c r="AM15" s="27"/>
      <c r="AN15" s="27"/>
      <c r="AO15" s="27"/>
      <c r="AP15" s="27"/>
      <c r="AQ15" s="27"/>
      <c r="AR15" s="30" t="str">
        <f t="shared" si="3"/>
        <v/>
      </c>
      <c r="AS15" s="27"/>
      <c r="AT15" s="27"/>
      <c r="AU15" s="27"/>
    </row>
    <row r="16" spans="1:47" ht="15.75" customHeight="1">
      <c r="A16" s="47" t="str">
        <f t="shared" si="2"/>
        <v/>
      </c>
      <c r="B16" s="12"/>
      <c r="C16" s="8"/>
      <c r="D16" s="8"/>
      <c r="E16" s="15"/>
      <c r="F16" s="15"/>
      <c r="G16" s="15"/>
      <c r="H16" s="15"/>
      <c r="I16" s="15">
        <f t="shared" si="4"/>
        <v>0</v>
      </c>
      <c r="J16" s="15">
        <f t="shared" si="4"/>
        <v>0</v>
      </c>
      <c r="K16" s="15"/>
      <c r="L16" s="15" t="str">
        <f t="shared" si="1"/>
        <v/>
      </c>
      <c r="M16" s="21"/>
      <c r="O16" s="22"/>
      <c r="P16" s="22"/>
      <c r="Q16" s="22"/>
      <c r="R16" s="22"/>
      <c r="S16" s="22"/>
      <c r="T16" s="22"/>
      <c r="U16" s="22"/>
      <c r="V16" s="22"/>
      <c r="W16" s="22"/>
      <c r="X16" s="22"/>
      <c r="Y16" s="28"/>
      <c r="Z16" s="27"/>
      <c r="AA16" s="22"/>
      <c r="AB16" s="27"/>
      <c r="AC16" s="27"/>
      <c r="AD16" s="27"/>
      <c r="AE16" s="27"/>
      <c r="AF16" s="27"/>
      <c r="AG16" s="27"/>
      <c r="AH16" s="27"/>
      <c r="AI16" s="27"/>
      <c r="AJ16" s="27"/>
      <c r="AK16" s="27"/>
      <c r="AL16" s="27"/>
      <c r="AM16" s="27"/>
      <c r="AN16" s="27"/>
      <c r="AO16" s="27"/>
      <c r="AP16" s="27"/>
      <c r="AQ16" s="27"/>
      <c r="AR16" s="30" t="str">
        <f t="shared" si="3"/>
        <v/>
      </c>
      <c r="AS16" s="27"/>
      <c r="AT16" s="27"/>
      <c r="AU16" s="27"/>
    </row>
    <row r="17" spans="1:47" ht="15.75" customHeight="1">
      <c r="A17" s="47" t="str">
        <f t="shared" si="2"/>
        <v/>
      </c>
      <c r="B17" s="12"/>
      <c r="C17" s="8"/>
      <c r="D17" s="8"/>
      <c r="E17" s="15"/>
      <c r="F17" s="15"/>
      <c r="G17" s="15"/>
      <c r="H17" s="15"/>
      <c r="I17" s="15">
        <f t="shared" si="4"/>
        <v>0</v>
      </c>
      <c r="J17" s="15">
        <f t="shared" si="4"/>
        <v>0</v>
      </c>
      <c r="K17" s="15"/>
      <c r="L17" s="15" t="str">
        <f t="shared" si="1"/>
        <v/>
      </c>
      <c r="M17" s="21"/>
      <c r="O17" s="22"/>
      <c r="P17" s="22"/>
      <c r="Q17" s="22"/>
      <c r="R17" s="22"/>
      <c r="S17" s="22"/>
      <c r="T17" s="22"/>
      <c r="U17" s="22"/>
      <c r="V17" s="22"/>
      <c r="W17" s="22"/>
      <c r="X17" s="22"/>
      <c r="Y17" s="28"/>
      <c r="Z17" s="27"/>
      <c r="AA17" s="22"/>
      <c r="AB17" s="27"/>
      <c r="AC17" s="27"/>
      <c r="AD17" s="27"/>
      <c r="AE17" s="27"/>
      <c r="AF17" s="27"/>
      <c r="AG17" s="27"/>
      <c r="AH17" s="27"/>
      <c r="AI17" s="27"/>
      <c r="AJ17" s="27"/>
      <c r="AK17" s="27"/>
      <c r="AL17" s="27"/>
      <c r="AM17" s="27"/>
      <c r="AN17" s="27"/>
      <c r="AO17" s="27"/>
      <c r="AP17" s="27"/>
      <c r="AQ17" s="27"/>
      <c r="AR17" s="30" t="str">
        <f t="shared" si="3"/>
        <v/>
      </c>
      <c r="AS17" s="27"/>
      <c r="AT17" s="27"/>
      <c r="AU17" s="27"/>
    </row>
    <row r="18" spans="1:47" ht="15.75" customHeight="1">
      <c r="A18" s="47" t="str">
        <f t="shared" si="2"/>
        <v/>
      </c>
      <c r="B18" s="12"/>
      <c r="C18" s="8"/>
      <c r="D18" s="8"/>
      <c r="E18" s="15"/>
      <c r="F18" s="15"/>
      <c r="G18" s="15"/>
      <c r="H18" s="15"/>
      <c r="I18" s="15">
        <f t="shared" si="4"/>
        <v>0</v>
      </c>
      <c r="J18" s="15">
        <f t="shared" si="4"/>
        <v>0</v>
      </c>
      <c r="K18" s="15"/>
      <c r="L18" s="15" t="str">
        <f t="shared" si="1"/>
        <v/>
      </c>
      <c r="M18" s="21"/>
      <c r="O18" s="22"/>
      <c r="P18" s="22"/>
      <c r="Q18" s="22"/>
      <c r="R18" s="22"/>
      <c r="S18" s="22"/>
      <c r="T18" s="22"/>
      <c r="U18" s="22"/>
      <c r="V18" s="22"/>
      <c r="W18" s="22"/>
      <c r="X18" s="22"/>
      <c r="Y18" s="28"/>
      <c r="Z18" s="27"/>
      <c r="AA18" s="22"/>
      <c r="AB18" s="27"/>
      <c r="AC18" s="27"/>
      <c r="AD18" s="27"/>
      <c r="AE18" s="27"/>
      <c r="AF18" s="27"/>
      <c r="AG18" s="27"/>
      <c r="AH18" s="27"/>
      <c r="AI18" s="27"/>
      <c r="AJ18" s="27"/>
      <c r="AK18" s="27"/>
      <c r="AL18" s="27"/>
      <c r="AM18" s="27"/>
      <c r="AN18" s="27"/>
      <c r="AO18" s="27"/>
      <c r="AP18" s="27"/>
      <c r="AQ18" s="27"/>
      <c r="AR18" s="30" t="str">
        <f t="shared" si="3"/>
        <v/>
      </c>
      <c r="AS18" s="27"/>
      <c r="AT18" s="27"/>
      <c r="AU18" s="27"/>
    </row>
    <row r="19" spans="1:47" ht="15.75" customHeight="1">
      <c r="A19" s="47"/>
      <c r="B19" s="12"/>
      <c r="C19" s="8"/>
      <c r="D19" s="8"/>
      <c r="E19" s="15"/>
      <c r="F19" s="15"/>
      <c r="G19" s="15"/>
      <c r="H19" s="15"/>
      <c r="I19" s="15">
        <f t="shared" ref="I19:I21" si="5">G19+E19</f>
        <v>0</v>
      </c>
      <c r="J19" s="15">
        <f t="shared" ref="J19:J21" si="6">H19+F19</f>
        <v>0</v>
      </c>
      <c r="K19" s="15"/>
      <c r="L19" s="15" t="str">
        <f t="shared" ref="L19:L21" si="7">IF(I19-J19=0,"",(K19-I19+J19)/(I19-J19)*100)</f>
        <v/>
      </c>
      <c r="M19" s="21"/>
      <c r="O19" s="22"/>
      <c r="P19" s="22"/>
      <c r="Q19" s="22"/>
      <c r="R19" s="22"/>
      <c r="S19" s="22"/>
      <c r="T19" s="22"/>
      <c r="U19" s="22"/>
      <c r="V19" s="22"/>
      <c r="W19" s="22"/>
      <c r="X19" s="22"/>
      <c r="Y19" s="28"/>
      <c r="Z19" s="27"/>
      <c r="AA19" s="22"/>
      <c r="AB19" s="27"/>
      <c r="AC19" s="27"/>
      <c r="AD19" s="27"/>
      <c r="AE19" s="27"/>
      <c r="AF19" s="27"/>
      <c r="AG19" s="27"/>
      <c r="AH19" s="27"/>
      <c r="AI19" s="27"/>
      <c r="AJ19" s="27"/>
      <c r="AK19" s="27"/>
      <c r="AL19" s="27"/>
      <c r="AM19" s="27"/>
      <c r="AN19" s="27"/>
      <c r="AO19" s="27"/>
      <c r="AP19" s="27"/>
      <c r="AQ19" s="27"/>
      <c r="AR19" s="30"/>
      <c r="AS19" s="27"/>
      <c r="AT19" s="27"/>
      <c r="AU19" s="27"/>
    </row>
    <row r="20" spans="1:47" ht="15.75" customHeight="1">
      <c r="A20" s="47"/>
      <c r="B20" s="12"/>
      <c r="C20" s="8"/>
      <c r="D20" s="8"/>
      <c r="E20" s="15"/>
      <c r="F20" s="15"/>
      <c r="G20" s="15"/>
      <c r="H20" s="15"/>
      <c r="I20" s="15">
        <f t="shared" si="5"/>
        <v>0</v>
      </c>
      <c r="J20" s="15">
        <f t="shared" si="6"/>
        <v>0</v>
      </c>
      <c r="K20" s="15"/>
      <c r="L20" s="15" t="str">
        <f t="shared" si="7"/>
        <v/>
      </c>
      <c r="M20" s="21"/>
      <c r="O20" s="22"/>
      <c r="P20" s="22"/>
      <c r="Q20" s="22"/>
      <c r="R20" s="22"/>
      <c r="S20" s="22"/>
      <c r="T20" s="22"/>
      <c r="U20" s="22"/>
      <c r="V20" s="22"/>
      <c r="W20" s="22"/>
      <c r="X20" s="22"/>
      <c r="Y20" s="28"/>
      <c r="Z20" s="27"/>
      <c r="AA20" s="22"/>
      <c r="AB20" s="27"/>
      <c r="AC20" s="27"/>
      <c r="AD20" s="27"/>
      <c r="AE20" s="27"/>
      <c r="AF20" s="27"/>
      <c r="AG20" s="27"/>
      <c r="AH20" s="27"/>
      <c r="AI20" s="27"/>
      <c r="AJ20" s="27"/>
      <c r="AK20" s="27"/>
      <c r="AL20" s="27"/>
      <c r="AM20" s="27"/>
      <c r="AN20" s="27"/>
      <c r="AO20" s="27"/>
      <c r="AP20" s="27"/>
      <c r="AQ20" s="27"/>
      <c r="AR20" s="30"/>
      <c r="AS20" s="27"/>
      <c r="AT20" s="27"/>
      <c r="AU20" s="27"/>
    </row>
    <row r="21" spans="1:47" ht="15.75" customHeight="1">
      <c r="A21" s="47"/>
      <c r="B21" s="12"/>
      <c r="C21" s="8"/>
      <c r="D21" s="8"/>
      <c r="E21" s="15"/>
      <c r="F21" s="15"/>
      <c r="G21" s="15"/>
      <c r="H21" s="15"/>
      <c r="I21" s="15">
        <f t="shared" si="5"/>
        <v>0</v>
      </c>
      <c r="J21" s="15">
        <f t="shared" si="6"/>
        <v>0</v>
      </c>
      <c r="K21" s="15"/>
      <c r="L21" s="15" t="str">
        <f t="shared" si="7"/>
        <v/>
      </c>
      <c r="M21" s="21"/>
      <c r="O21" s="22"/>
      <c r="P21" s="22"/>
      <c r="Q21" s="22"/>
      <c r="R21" s="22"/>
      <c r="S21" s="22"/>
      <c r="T21" s="22"/>
      <c r="U21" s="22"/>
      <c r="V21" s="22"/>
      <c r="W21" s="22"/>
      <c r="X21" s="22"/>
      <c r="Y21" s="28"/>
      <c r="Z21" s="27"/>
      <c r="AA21" s="22"/>
      <c r="AB21" s="27"/>
      <c r="AC21" s="27"/>
      <c r="AD21" s="27"/>
      <c r="AE21" s="27"/>
      <c r="AF21" s="27"/>
      <c r="AG21" s="27"/>
      <c r="AH21" s="27"/>
      <c r="AI21" s="27"/>
      <c r="AJ21" s="27"/>
      <c r="AK21" s="27"/>
      <c r="AL21" s="27"/>
      <c r="AM21" s="27"/>
      <c r="AN21" s="27"/>
      <c r="AO21" s="27"/>
      <c r="AP21" s="27"/>
      <c r="AQ21" s="27"/>
      <c r="AR21" s="30"/>
      <c r="AS21" s="27"/>
      <c r="AT21" s="27"/>
      <c r="AU21" s="27"/>
    </row>
    <row r="22" spans="1:47" ht="15.75" customHeight="1">
      <c r="A22" s="47" t="str">
        <f t="shared" si="2"/>
        <v/>
      </c>
      <c r="B22" s="12"/>
      <c r="C22" s="8"/>
      <c r="D22" s="8"/>
      <c r="E22" s="15"/>
      <c r="F22" s="15"/>
      <c r="G22" s="15"/>
      <c r="H22" s="15"/>
      <c r="I22" s="15">
        <f t="shared" si="4"/>
        <v>0</v>
      </c>
      <c r="J22" s="15">
        <f t="shared" si="4"/>
        <v>0</v>
      </c>
      <c r="K22" s="15"/>
      <c r="L22" s="15" t="str">
        <f t="shared" si="1"/>
        <v/>
      </c>
      <c r="M22" s="21"/>
      <c r="O22" s="22"/>
      <c r="P22" s="22"/>
      <c r="Q22" s="22"/>
      <c r="R22" s="22"/>
      <c r="S22" s="22"/>
      <c r="T22" s="22"/>
      <c r="U22" s="22"/>
      <c r="V22" s="22"/>
      <c r="W22" s="22"/>
      <c r="X22" s="22"/>
      <c r="Y22" s="28"/>
      <c r="Z22" s="27"/>
      <c r="AA22" s="22"/>
      <c r="AB22" s="27"/>
      <c r="AC22" s="27"/>
      <c r="AD22" s="27"/>
      <c r="AE22" s="27"/>
      <c r="AF22" s="27"/>
      <c r="AG22" s="27"/>
      <c r="AH22" s="27"/>
      <c r="AI22" s="27"/>
      <c r="AJ22" s="27"/>
      <c r="AK22" s="27"/>
      <c r="AL22" s="27"/>
      <c r="AM22" s="27"/>
      <c r="AN22" s="27"/>
      <c r="AO22" s="27"/>
      <c r="AP22" s="27"/>
      <c r="AQ22" s="27"/>
      <c r="AR22" s="30" t="str">
        <f t="shared" si="3"/>
        <v/>
      </c>
      <c r="AS22" s="27"/>
      <c r="AT22" s="27"/>
      <c r="AU22" s="27"/>
    </row>
    <row r="23" spans="1:47" ht="15.75" customHeight="1">
      <c r="A23" s="47" t="str">
        <f t="shared" si="2"/>
        <v/>
      </c>
      <c r="B23" s="12"/>
      <c r="C23" s="8"/>
      <c r="D23" s="8"/>
      <c r="E23" s="15"/>
      <c r="F23" s="15"/>
      <c r="G23" s="15"/>
      <c r="H23" s="15"/>
      <c r="I23" s="15">
        <f t="shared" si="4"/>
        <v>0</v>
      </c>
      <c r="J23" s="15">
        <f t="shared" si="4"/>
        <v>0</v>
      </c>
      <c r="K23" s="15"/>
      <c r="L23" s="15" t="str">
        <f t="shared" si="1"/>
        <v/>
      </c>
      <c r="M23" s="21"/>
      <c r="O23" s="22"/>
      <c r="P23" s="22"/>
      <c r="Q23" s="22"/>
      <c r="R23" s="22"/>
      <c r="S23" s="22"/>
      <c r="T23" s="22"/>
      <c r="U23" s="22"/>
      <c r="V23" s="22"/>
      <c r="W23" s="22"/>
      <c r="X23" s="22"/>
      <c r="Y23" s="28"/>
      <c r="Z23" s="27"/>
      <c r="AA23" s="22"/>
      <c r="AB23" s="27"/>
      <c r="AC23" s="27"/>
      <c r="AD23" s="27"/>
      <c r="AE23" s="27"/>
      <c r="AF23" s="27"/>
      <c r="AG23" s="27"/>
      <c r="AH23" s="27"/>
      <c r="AI23" s="27"/>
      <c r="AJ23" s="27"/>
      <c r="AK23" s="27"/>
      <c r="AL23" s="27"/>
      <c r="AM23" s="27"/>
      <c r="AN23" s="27"/>
      <c r="AO23" s="27"/>
      <c r="AP23" s="27"/>
      <c r="AQ23" s="27"/>
      <c r="AR23" s="30" t="str">
        <f t="shared" si="3"/>
        <v/>
      </c>
      <c r="AS23" s="27"/>
      <c r="AT23" s="27"/>
      <c r="AU23" s="27"/>
    </row>
    <row r="24" spans="1:47" ht="15.75" customHeight="1">
      <c r="A24" s="526" t="s">
        <v>919</v>
      </c>
      <c r="B24" s="527"/>
      <c r="C24" s="8"/>
      <c r="D24" s="8"/>
      <c r="E24" s="178">
        <f t="shared" ref="E24:K24" si="8">SUM(E7:E23)</f>
        <v>0</v>
      </c>
      <c r="F24" s="178">
        <f t="shared" si="8"/>
        <v>0</v>
      </c>
      <c r="G24" s="178">
        <f t="shared" si="8"/>
        <v>0</v>
      </c>
      <c r="H24" s="178">
        <f t="shared" si="8"/>
        <v>0</v>
      </c>
      <c r="I24" s="178">
        <f t="shared" si="8"/>
        <v>0</v>
      </c>
      <c r="J24" s="178">
        <f t="shared" si="8"/>
        <v>0</v>
      </c>
      <c r="K24" s="178">
        <f t="shared" si="8"/>
        <v>0</v>
      </c>
      <c r="L24" s="15" t="str">
        <f t="shared" si="1"/>
        <v/>
      </c>
      <c r="M24" s="21"/>
      <c r="O24" s="22"/>
      <c r="P24" s="22"/>
      <c r="Q24" s="22"/>
      <c r="R24" s="22"/>
      <c r="S24" s="22"/>
      <c r="T24" s="22"/>
      <c r="U24" s="22"/>
      <c r="V24" s="22"/>
      <c r="W24" s="22"/>
      <c r="X24" s="22"/>
      <c r="Y24" s="28"/>
      <c r="Z24" s="27"/>
      <c r="AA24" s="22"/>
      <c r="AB24" s="27"/>
      <c r="AC24" s="27"/>
      <c r="AD24" s="27"/>
      <c r="AE24" s="27"/>
      <c r="AF24" s="27"/>
      <c r="AG24" s="27"/>
      <c r="AH24" s="27"/>
      <c r="AI24" s="27"/>
      <c r="AJ24" s="27"/>
      <c r="AK24" s="27"/>
      <c r="AL24" s="27"/>
      <c r="AM24" s="27"/>
      <c r="AN24" s="27"/>
      <c r="AO24" s="27"/>
      <c r="AP24" s="27"/>
      <c r="AQ24" s="27"/>
      <c r="AR24" s="30" t="str">
        <f t="shared" si="3"/>
        <v/>
      </c>
      <c r="AS24" s="27"/>
      <c r="AT24" s="27"/>
      <c r="AU24" s="27"/>
    </row>
    <row r="25" spans="1:47" ht="15.75" customHeight="1">
      <c r="A25" s="526" t="s">
        <v>920</v>
      </c>
      <c r="B25" s="527"/>
      <c r="C25" s="8"/>
      <c r="D25" s="8"/>
      <c r="E25" s="178">
        <f>F24</f>
        <v>0</v>
      </c>
      <c r="F25" s="178"/>
      <c r="G25" s="178">
        <f>H24</f>
        <v>0</v>
      </c>
      <c r="H25" s="178"/>
      <c r="I25" s="178">
        <f>J24</f>
        <v>0</v>
      </c>
      <c r="J25" s="178"/>
      <c r="K25" s="15"/>
      <c r="L25" s="15" t="str">
        <f t="shared" si="1"/>
        <v/>
      </c>
      <c r="M25" s="21"/>
      <c r="O25" s="22"/>
      <c r="P25" s="22"/>
      <c r="Q25" s="22"/>
      <c r="R25" s="22"/>
      <c r="S25" s="22"/>
      <c r="T25" s="22"/>
      <c r="U25" s="22"/>
      <c r="V25" s="22"/>
      <c r="W25" s="22"/>
      <c r="X25" s="22"/>
      <c r="Y25" s="28"/>
      <c r="Z25" s="27"/>
      <c r="AA25" s="22"/>
      <c r="AB25" s="27"/>
      <c r="AC25" s="27"/>
      <c r="AD25" s="27"/>
      <c r="AE25" s="27"/>
      <c r="AF25" s="27"/>
      <c r="AG25" s="27"/>
      <c r="AH25" s="27"/>
      <c r="AI25" s="27"/>
      <c r="AJ25" s="27"/>
      <c r="AK25" s="27"/>
      <c r="AL25" s="27"/>
      <c r="AM25" s="27"/>
      <c r="AN25" s="27"/>
      <c r="AO25" s="27"/>
      <c r="AP25" s="27"/>
      <c r="AQ25" s="27"/>
      <c r="AR25" s="30" t="str">
        <f t="shared" si="3"/>
        <v/>
      </c>
      <c r="AS25" s="27"/>
      <c r="AT25" s="27"/>
      <c r="AU25" s="27"/>
    </row>
    <row r="26" spans="1:47" ht="15.75" customHeight="1">
      <c r="A26" s="526" t="s">
        <v>921</v>
      </c>
      <c r="B26" s="527"/>
      <c r="C26" s="21"/>
      <c r="D26" s="8"/>
      <c r="E26" s="14">
        <f>E24-E25</f>
        <v>0</v>
      </c>
      <c r="F26" s="14"/>
      <c r="G26" s="14">
        <f>G24-G25</f>
        <v>0</v>
      </c>
      <c r="H26" s="14"/>
      <c r="I26" s="14">
        <f>I24-I25</f>
        <v>0</v>
      </c>
      <c r="J26" s="14"/>
      <c r="K26" s="15">
        <f>K24</f>
        <v>0</v>
      </c>
      <c r="L26" s="15" t="str">
        <f t="shared" si="1"/>
        <v/>
      </c>
      <c r="M26" s="21"/>
      <c r="O26" s="22"/>
      <c r="P26" s="22"/>
      <c r="Q26" s="22"/>
      <c r="R26" s="22"/>
      <c r="S26" s="22"/>
      <c r="T26" s="22"/>
      <c r="U26" s="22"/>
      <c r="V26" s="22"/>
      <c r="W26" s="22"/>
      <c r="X26" s="22"/>
      <c r="Y26" s="28"/>
      <c r="Z26" s="27"/>
      <c r="AA26" s="22"/>
      <c r="AB26" s="27"/>
      <c r="AC26" s="27"/>
      <c r="AD26" s="27"/>
      <c r="AE26" s="27"/>
      <c r="AF26" s="27"/>
      <c r="AG26" s="27"/>
      <c r="AH26" s="27"/>
      <c r="AI26" s="27"/>
      <c r="AJ26" s="27"/>
      <c r="AK26" s="27"/>
      <c r="AL26" s="27"/>
      <c r="AM26" s="27"/>
      <c r="AN26" s="27"/>
      <c r="AO26" s="27"/>
      <c r="AP26" s="27"/>
      <c r="AQ26" s="27"/>
      <c r="AR26" s="30" t="str">
        <f t="shared" si="3"/>
        <v/>
      </c>
      <c r="AS26" s="27"/>
      <c r="AT26" s="27"/>
      <c r="AU26" s="27"/>
    </row>
    <row r="27" spans="1:47" ht="15.75" customHeight="1">
      <c r="A27" s="3" t="str">
        <f>基本信息输入表!$K$6&amp;"填表人："&amp;基本信息输入表!$M$43</f>
        <v>被评估单位填表人：徐刚、杨灵芝</v>
      </c>
      <c r="I27" s="3"/>
      <c r="J27" s="3"/>
      <c r="K27" s="3" t="str">
        <f>"评估人员："&amp;基本信息输入表!$Q$43</f>
        <v>评估人员：雍国锋、路育</v>
      </c>
    </row>
    <row r="28" spans="1:47" ht="15.75" customHeight="1">
      <c r="A28" s="3" t="str">
        <f>"填表日期："&amp;YEAR(基本信息输入表!$O$43)&amp;"年"&amp;MONTH(基本信息输入表!$O$43)&amp;"月"&amp;DAY(基本信息输入表!$O$43)&amp;"日"</f>
        <v>填表日期：2023年2月1日</v>
      </c>
      <c r="I28" s="3"/>
      <c r="J28" s="3"/>
    </row>
    <row r="29" spans="1:47" ht="15.75" customHeight="1">
      <c r="N29" s="23" t="s">
        <v>461</v>
      </c>
    </row>
  </sheetData>
  <mergeCells count="43">
    <mergeCell ref="AT6:AT7"/>
    <mergeCell ref="AU6:AU7"/>
    <mergeCell ref="AG6:AG7"/>
    <mergeCell ref="AP6:AP7"/>
    <mergeCell ref="AQ6:AQ7"/>
    <mergeCell ref="AR6:AR7"/>
    <mergeCell ref="AS6:AS7"/>
    <mergeCell ref="S6:S7"/>
    <mergeCell ref="T6:T7"/>
    <mergeCell ref="U6:U7"/>
    <mergeCell ref="AE6:AE7"/>
    <mergeCell ref="AF6:AF7"/>
    <mergeCell ref="C6:C7"/>
    <mergeCell ref="D6:D7"/>
    <mergeCell ref="I6:I7"/>
    <mergeCell ref="J6:J7"/>
    <mergeCell ref="K6:K7"/>
    <mergeCell ref="A24:B24"/>
    <mergeCell ref="A25:B25"/>
    <mergeCell ref="A26:B26"/>
    <mergeCell ref="A6:A7"/>
    <mergeCell ref="B6:B7"/>
    <mergeCell ref="V5:AF5"/>
    <mergeCell ref="AG5:AQ5"/>
    <mergeCell ref="AR5:AU5"/>
    <mergeCell ref="E6:F6"/>
    <mergeCell ref="G6:H6"/>
    <mergeCell ref="V6:Z6"/>
    <mergeCell ref="AA6:AB6"/>
    <mergeCell ref="AC6:AD6"/>
    <mergeCell ref="AH6:AI6"/>
    <mergeCell ref="AJ6:AO6"/>
    <mergeCell ref="L6:L7"/>
    <mergeCell ref="M6:M7"/>
    <mergeCell ref="O6:O7"/>
    <mergeCell ref="P6:P7"/>
    <mergeCell ref="Q6:Q7"/>
    <mergeCell ref="R6:R7"/>
    <mergeCell ref="A2:M2"/>
    <mergeCell ref="A3:M3"/>
    <mergeCell ref="L4:M4"/>
    <mergeCell ref="L5:M5"/>
    <mergeCell ref="O5:U5"/>
  </mergeCells>
  <phoneticPr fontId="13" type="noConversion"/>
  <dataValidations count="1">
    <dataValidation type="list" allowBlank="1" showInputMessage="1" showErrorMessage="1" sqref="V8:X26" xr:uid="{00000000-0002-0000-2900-000001000000}">
      <formula1>$A$108:$A$109</formula1>
    </dataValidation>
  </dataValidations>
  <hyperlinks>
    <hyperlink ref="A1" location="索引目录!A1" display="返回索引目录" xr:uid="{00000000-0004-0000-29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900-000000000000}">
          <x14:formula1>
            <xm:f>基本信息输入表!$A$121:$A$123</xm:f>
          </x14:formula1>
          <xm:sqref>AA8:AA26</xm:sqref>
        </x14:dataValidation>
        <x14:dataValidation type="list" allowBlank="1" showInputMessage="1" showErrorMessage="1" xr:uid="{00000000-0002-0000-2900-000002000000}">
          <x14:formula1>
            <xm:f>基本信息输入表!$A$124:$A$127</xm:f>
          </x14:formula1>
          <xm:sqref>AC8:AC26</xm:sqref>
        </x14:dataValidation>
        <x14:dataValidation type="list" allowBlank="1" showInputMessage="1" showErrorMessage="1" xr:uid="{00000000-0002-0000-2900-000003000000}">
          <x14:formula1>
            <xm:f>基本信息输入表!$A$109:$A$110</xm:f>
          </x14:formula1>
          <xm:sqref>O8:S26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AX37"/>
  <sheetViews>
    <sheetView showGridLines="0" topLeftCell="A4" workbookViewId="0">
      <selection activeCell="F8" sqref="F8"/>
    </sheetView>
  </sheetViews>
  <sheetFormatPr defaultColWidth="9" defaultRowHeight="15.75" customHeight="1" outlineLevelCol="2"/>
  <cols>
    <col min="1" max="1" width="4.75" style="3" customWidth="1"/>
    <col min="2" max="2" width="16.25" style="3" customWidth="1"/>
    <col min="3" max="3" width="8.25" style="3" customWidth="1"/>
    <col min="4" max="4" width="10" style="3" customWidth="1"/>
    <col min="5" max="7" width="13.75" style="3" customWidth="1"/>
    <col min="8" max="8" width="9.25" style="3" customWidth="1"/>
    <col min="9" max="12" width="12.58203125" style="3" hidden="1" customWidth="1" outlineLevel="1"/>
    <col min="13" max="13" width="12.58203125" style="3" customWidth="1" collapsed="1"/>
    <col min="14" max="15" width="12.58203125" style="3" customWidth="1"/>
    <col min="16" max="16" width="9.25" style="3" customWidth="1"/>
    <col min="17" max="17" width="10.08203125" style="3" customWidth="1"/>
    <col min="18" max="18" width="9" style="3"/>
    <col min="19" max="25" width="5.58203125" style="4" customWidth="1" outlineLevel="1"/>
    <col min="26" max="26" width="14.75" style="4" customWidth="1" outlineLevel="1"/>
    <col min="27" max="27" width="13.58203125" style="4" customWidth="1"/>
    <col min="28" max="29" width="5.58203125" style="4" customWidth="1" outlineLevel="1"/>
    <col min="30" max="30" width="7.25" style="4" customWidth="1" outlineLevel="1"/>
    <col min="31" max="31" width="5.58203125" style="4" customWidth="1" outlineLevel="1"/>
    <col min="32" max="33" width="8.58203125" style="4" customWidth="1" outlineLevel="1"/>
    <col min="34" max="34" width="14.58203125" style="4" customWidth="1" outlineLevel="1"/>
    <col min="35" max="35" width="13.58203125" style="4" customWidth="1"/>
    <col min="36" max="37" width="8.58203125" style="4" customWidth="1" outlineLevel="2"/>
    <col min="38" max="38" width="11.25" style="4" customWidth="1" outlineLevel="2"/>
    <col min="39" max="44" width="8.58203125" style="4" customWidth="1" outlineLevel="2"/>
    <col min="45" max="45" width="8.58203125" style="4" customWidth="1" outlineLevel="1"/>
    <col min="46" max="46" width="13.75" style="4" customWidth="1"/>
    <col min="47" max="49" width="13.58203125" style="4" customWidth="1" outlineLevel="1"/>
    <col min="50" max="50" width="13.58203125" style="4" customWidth="1"/>
    <col min="51" max="16384" width="9" style="3"/>
  </cols>
  <sheetData>
    <row r="1" spans="1:50" ht="15.75" customHeight="1">
      <c r="A1" s="5" t="s">
        <v>430</v>
      </c>
    </row>
    <row r="2" spans="1:50" s="1" customFormat="1" ht="30" customHeight="1">
      <c r="A2" s="519" t="s">
        <v>922</v>
      </c>
      <c r="B2" s="519"/>
      <c r="C2" s="519"/>
      <c r="D2" s="519"/>
      <c r="E2" s="519"/>
      <c r="F2" s="519"/>
      <c r="G2" s="519"/>
      <c r="H2" s="519"/>
      <c r="I2" s="519"/>
      <c r="J2" s="519"/>
      <c r="K2" s="519"/>
      <c r="L2" s="519"/>
      <c r="M2" s="519"/>
      <c r="N2" s="519"/>
      <c r="O2" s="519"/>
      <c r="P2" s="519"/>
      <c r="Q2" s="519"/>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2"/>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4.15" customHeight="1">
      <c r="A4" s="2"/>
      <c r="B4" s="2"/>
      <c r="C4" s="2"/>
      <c r="D4" s="2"/>
      <c r="E4" s="2"/>
      <c r="F4" s="2"/>
      <c r="G4" s="2"/>
      <c r="H4" s="2"/>
      <c r="I4" s="2"/>
      <c r="J4" s="2"/>
      <c r="K4" s="2"/>
      <c r="L4" s="2"/>
      <c r="M4" s="2"/>
      <c r="N4" s="2"/>
      <c r="O4" s="2"/>
      <c r="P4" s="524" t="s">
        <v>923</v>
      </c>
      <c r="Q4" s="524"/>
      <c r="R4" s="2"/>
    </row>
    <row r="5" spans="1:50" ht="15.75" customHeight="1">
      <c r="A5" s="3" t="str">
        <f>基本信息输入表!K6&amp;"："&amp;基本信息输入表!M6</f>
        <v>被评估单位：贵州华能焦化制气股份有限公司</v>
      </c>
      <c r="P5" s="525" t="s">
        <v>464</v>
      </c>
      <c r="Q5" s="525"/>
      <c r="S5" s="531" t="s">
        <v>595</v>
      </c>
      <c r="T5" s="531"/>
      <c r="U5" s="531"/>
      <c r="V5" s="531"/>
      <c r="W5" s="531"/>
      <c r="X5" s="531"/>
      <c r="Y5" s="531"/>
      <c r="Z5" s="531"/>
      <c r="AA5" s="531"/>
      <c r="AB5" s="532" t="s">
        <v>596</v>
      </c>
      <c r="AC5" s="533"/>
      <c r="AD5" s="533"/>
      <c r="AE5" s="533"/>
      <c r="AF5" s="533"/>
      <c r="AG5" s="533"/>
      <c r="AH5" s="533"/>
      <c r="AI5" s="534"/>
      <c r="AJ5" s="535" t="s">
        <v>597</v>
      </c>
      <c r="AK5" s="536"/>
      <c r="AL5" s="536"/>
      <c r="AM5" s="536"/>
      <c r="AN5" s="536"/>
      <c r="AO5" s="536"/>
      <c r="AP5" s="536"/>
      <c r="AQ5" s="536"/>
      <c r="AR5" s="536"/>
      <c r="AS5" s="536"/>
      <c r="AT5" s="537"/>
      <c r="AU5" s="538" t="s">
        <v>598</v>
      </c>
      <c r="AV5" s="538"/>
      <c r="AW5" s="538"/>
      <c r="AX5" s="538"/>
    </row>
    <row r="6" spans="1:50" s="2" customFormat="1" ht="15.75" customHeight="1">
      <c r="A6" s="563" t="s">
        <v>465</v>
      </c>
      <c r="B6" s="563" t="s">
        <v>656</v>
      </c>
      <c r="C6" s="563" t="s">
        <v>659</v>
      </c>
      <c r="D6" s="563" t="s">
        <v>924</v>
      </c>
      <c r="E6" s="563" t="s">
        <v>925</v>
      </c>
      <c r="F6" s="563" t="s">
        <v>926</v>
      </c>
      <c r="G6" s="563" t="s">
        <v>927</v>
      </c>
      <c r="H6" s="563" t="s">
        <v>913</v>
      </c>
      <c r="I6" s="560" t="s">
        <v>692</v>
      </c>
      <c r="J6" s="561"/>
      <c r="K6" s="560" t="s">
        <v>693</v>
      </c>
      <c r="L6" s="561"/>
      <c r="M6" s="570" t="s">
        <v>437</v>
      </c>
      <c r="N6" s="570" t="s">
        <v>780</v>
      </c>
      <c r="O6" s="563" t="s">
        <v>438</v>
      </c>
      <c r="P6" s="563" t="s">
        <v>440</v>
      </c>
      <c r="Q6" s="563" t="s">
        <v>585</v>
      </c>
      <c r="S6" s="531" t="s">
        <v>599</v>
      </c>
      <c r="T6" s="553" t="s">
        <v>928</v>
      </c>
      <c r="U6" s="594" t="s">
        <v>929</v>
      </c>
      <c r="V6" s="594" t="s">
        <v>930</v>
      </c>
      <c r="W6" s="594" t="s">
        <v>931</v>
      </c>
      <c r="X6" s="542" t="s">
        <v>627</v>
      </c>
      <c r="Y6" s="542" t="s">
        <v>601</v>
      </c>
      <c r="Z6" s="531" t="s">
        <v>602</v>
      </c>
      <c r="AA6" s="531"/>
      <c r="AB6" s="532" t="s">
        <v>603</v>
      </c>
      <c r="AC6" s="533"/>
      <c r="AD6" s="533"/>
      <c r="AE6" s="534"/>
      <c r="AF6" s="538" t="s">
        <v>604</v>
      </c>
      <c r="AG6" s="538"/>
      <c r="AH6" s="538" t="s">
        <v>605</v>
      </c>
      <c r="AI6" s="543"/>
      <c r="AJ6" s="531" t="s">
        <v>606</v>
      </c>
      <c r="AK6" s="531" t="s">
        <v>654</v>
      </c>
      <c r="AL6" s="531"/>
      <c r="AM6" s="555" t="s">
        <v>655</v>
      </c>
      <c r="AN6" s="556"/>
      <c r="AO6" s="556"/>
      <c r="AP6" s="556"/>
      <c r="AQ6" s="556"/>
      <c r="AR6" s="557"/>
      <c r="AS6" s="531" t="s">
        <v>438</v>
      </c>
      <c r="AT6" s="558"/>
      <c r="AU6" s="543" t="s">
        <v>607</v>
      </c>
      <c r="AV6" s="543" t="s">
        <v>608</v>
      </c>
      <c r="AW6" s="538" t="s">
        <v>609</v>
      </c>
      <c r="AX6" s="543"/>
    </row>
    <row r="7" spans="1:50" ht="24.75" customHeight="1">
      <c r="A7" s="564"/>
      <c r="B7" s="564"/>
      <c r="C7" s="564"/>
      <c r="D7" s="564"/>
      <c r="E7" s="564"/>
      <c r="F7" s="564"/>
      <c r="G7" s="564"/>
      <c r="H7" s="564"/>
      <c r="I7" s="52" t="s">
        <v>437</v>
      </c>
      <c r="J7" s="52" t="s">
        <v>780</v>
      </c>
      <c r="K7" s="52" t="s">
        <v>437</v>
      </c>
      <c r="L7" s="52" t="s">
        <v>780</v>
      </c>
      <c r="M7" s="571"/>
      <c r="N7" s="571"/>
      <c r="O7" s="564"/>
      <c r="P7" s="564" t="str">
        <f>IF(M7-N7=0,"",(O7-M7+N7)/(M7-N7)*100)</f>
        <v/>
      </c>
      <c r="Q7" s="564"/>
      <c r="S7" s="531"/>
      <c r="T7" s="531"/>
      <c r="U7" s="595"/>
      <c r="V7" s="595"/>
      <c r="W7" s="595"/>
      <c r="X7" s="531"/>
      <c r="Y7" s="531"/>
      <c r="Z7" s="531"/>
      <c r="AA7" s="531"/>
      <c r="AB7" s="26" t="s">
        <v>614</v>
      </c>
      <c r="AC7" s="26" t="s">
        <v>615</v>
      </c>
      <c r="AD7" s="26" t="s">
        <v>617</v>
      </c>
      <c r="AE7" s="24" t="s">
        <v>618</v>
      </c>
      <c r="AF7" s="26" t="s">
        <v>619</v>
      </c>
      <c r="AG7" s="26" t="s">
        <v>620</v>
      </c>
      <c r="AH7" s="538"/>
      <c r="AI7" s="544"/>
      <c r="AJ7" s="531"/>
      <c r="AK7" s="19" t="s">
        <v>666</v>
      </c>
      <c r="AL7" s="19" t="s">
        <v>667</v>
      </c>
      <c r="AM7" s="49"/>
      <c r="AN7" s="49"/>
      <c r="AO7" s="49"/>
      <c r="AP7" s="19"/>
      <c r="AQ7" s="19"/>
      <c r="AR7" s="19"/>
      <c r="AS7" s="531"/>
      <c r="AT7" s="559"/>
      <c r="AU7" s="544"/>
      <c r="AV7" s="544"/>
      <c r="AW7" s="538"/>
      <c r="AX7" s="544"/>
    </row>
    <row r="8" spans="1:50" ht="15.75" customHeight="1">
      <c r="A8" s="47" t="str">
        <f>IF(B8="","",ROW()-7)</f>
        <v/>
      </c>
      <c r="B8" s="12"/>
      <c r="C8" s="8"/>
      <c r="D8" s="8"/>
      <c r="E8" s="8"/>
      <c r="F8" s="8"/>
      <c r="G8" s="8"/>
      <c r="H8" s="8"/>
      <c r="I8" s="15"/>
      <c r="J8" s="15"/>
      <c r="K8" s="15"/>
      <c r="L8" s="15"/>
      <c r="M8" s="15">
        <f t="shared" ref="M8:N13" si="0">K8+I8</f>
        <v>0</v>
      </c>
      <c r="N8" s="15">
        <f t="shared" si="0"/>
        <v>0</v>
      </c>
      <c r="O8" s="15"/>
      <c r="P8" s="15" t="str">
        <f t="shared" ref="P8:P31" si="1">IF(M8-N8=0,"",(O8-M8+N8)/(M8-N8)*100)</f>
        <v/>
      </c>
      <c r="Q8" s="21"/>
      <c r="S8" s="22"/>
      <c r="T8" s="22"/>
      <c r="U8" s="22"/>
      <c r="V8" s="22"/>
      <c r="W8" s="22"/>
      <c r="X8" s="22"/>
      <c r="Y8" s="22"/>
      <c r="Z8" s="22"/>
      <c r="AA8" s="22"/>
      <c r="AB8" s="22"/>
      <c r="AC8" s="22"/>
      <c r="AD8" s="27"/>
      <c r="AE8" s="27"/>
      <c r="AF8" s="22"/>
      <c r="AG8" s="27"/>
      <c r="AH8" s="27"/>
      <c r="AI8" s="27"/>
      <c r="AJ8" s="27"/>
      <c r="AK8" s="27" t="s">
        <v>203</v>
      </c>
      <c r="AL8" s="27"/>
      <c r="AM8" s="27"/>
      <c r="AN8" s="27"/>
      <c r="AO8" s="27"/>
      <c r="AP8" s="27"/>
      <c r="AQ8" s="27"/>
      <c r="AR8" s="27"/>
      <c r="AS8" s="27"/>
      <c r="AT8" s="27"/>
      <c r="AU8" s="30" t="str">
        <f>IFERROR((AS8-M8+N8)/(M8-N8)*100,"")</f>
        <v/>
      </c>
      <c r="AV8" s="27"/>
      <c r="AW8" s="27"/>
      <c r="AX8" s="27"/>
    </row>
    <row r="9" spans="1:50" ht="15.75" customHeight="1">
      <c r="A9" s="47" t="str">
        <f t="shared" ref="A9:A31" si="2">IF(B9="","",ROW()-7)</f>
        <v/>
      </c>
      <c r="B9" s="12"/>
      <c r="C9" s="8"/>
      <c r="D9" s="8"/>
      <c r="E9" s="8"/>
      <c r="F9" s="8"/>
      <c r="G9" s="8"/>
      <c r="H9" s="8"/>
      <c r="I9" s="15"/>
      <c r="J9" s="15"/>
      <c r="K9" s="15"/>
      <c r="L9" s="15"/>
      <c r="M9" s="15">
        <f t="shared" si="0"/>
        <v>0</v>
      </c>
      <c r="N9" s="15">
        <f t="shared" si="0"/>
        <v>0</v>
      </c>
      <c r="O9" s="15"/>
      <c r="P9" s="15" t="str">
        <f t="shared" si="1"/>
        <v/>
      </c>
      <c r="Q9" s="21"/>
      <c r="S9" s="22"/>
      <c r="T9" s="22"/>
      <c r="U9" s="22"/>
      <c r="V9" s="22"/>
      <c r="W9" s="22"/>
      <c r="X9" s="22"/>
      <c r="Y9" s="22"/>
      <c r="Z9" s="22"/>
      <c r="AA9" s="22"/>
      <c r="AB9" s="22"/>
      <c r="AC9" s="22"/>
      <c r="AD9" s="28"/>
      <c r="AE9" s="27"/>
      <c r="AF9" s="22"/>
      <c r="AG9" s="27"/>
      <c r="AH9" s="27"/>
      <c r="AI9" s="27"/>
      <c r="AJ9" s="27"/>
      <c r="AK9" s="27"/>
      <c r="AL9" s="27"/>
      <c r="AM9" s="27"/>
      <c r="AN9" s="27"/>
      <c r="AO9" s="27"/>
      <c r="AP9" s="27"/>
      <c r="AQ9" s="27"/>
      <c r="AR9" s="27"/>
      <c r="AS9" s="27"/>
      <c r="AT9" s="27"/>
      <c r="AU9" s="30" t="str">
        <f t="shared" ref="AU9:AU34" si="3">IFERROR((AS9-M9+N9)/(M9-N9)*100,"")</f>
        <v/>
      </c>
      <c r="AV9" s="27"/>
      <c r="AW9" s="27"/>
      <c r="AX9" s="27"/>
    </row>
    <row r="10" spans="1:50" ht="15.75" customHeight="1">
      <c r="A10" s="47" t="str">
        <f t="shared" si="2"/>
        <v/>
      </c>
      <c r="B10" s="12"/>
      <c r="C10" s="8"/>
      <c r="D10" s="8"/>
      <c r="E10" s="8"/>
      <c r="F10" s="8"/>
      <c r="G10" s="8"/>
      <c r="H10" s="8"/>
      <c r="I10" s="15"/>
      <c r="J10" s="15"/>
      <c r="K10" s="15"/>
      <c r="L10" s="15"/>
      <c r="M10" s="15">
        <f t="shared" si="0"/>
        <v>0</v>
      </c>
      <c r="N10" s="15">
        <f t="shared" si="0"/>
        <v>0</v>
      </c>
      <c r="O10" s="15"/>
      <c r="P10" s="15" t="str">
        <f t="shared" si="1"/>
        <v/>
      </c>
      <c r="Q10" s="21"/>
      <c r="S10" s="22"/>
      <c r="T10" s="22"/>
      <c r="U10" s="22"/>
      <c r="V10" s="22"/>
      <c r="W10" s="22"/>
      <c r="X10" s="22"/>
      <c r="Y10" s="22"/>
      <c r="Z10" s="22"/>
      <c r="AA10" s="22"/>
      <c r="AB10" s="22"/>
      <c r="AC10" s="22"/>
      <c r="AD10" s="28"/>
      <c r="AE10" s="27"/>
      <c r="AF10" s="22"/>
      <c r="AG10" s="27"/>
      <c r="AH10" s="27"/>
      <c r="AI10" s="27"/>
      <c r="AJ10" s="27"/>
      <c r="AK10" s="27"/>
      <c r="AL10" s="27"/>
      <c r="AM10" s="27"/>
      <c r="AN10" s="27"/>
      <c r="AO10" s="27"/>
      <c r="AP10" s="27"/>
      <c r="AQ10" s="27"/>
      <c r="AR10" s="27"/>
      <c r="AS10" s="27"/>
      <c r="AT10" s="27"/>
      <c r="AU10" s="30" t="str">
        <f t="shared" si="3"/>
        <v/>
      </c>
      <c r="AV10" s="27"/>
      <c r="AW10" s="27"/>
      <c r="AX10" s="27"/>
    </row>
    <row r="11" spans="1:50" ht="15.75" customHeight="1">
      <c r="A11" s="47" t="str">
        <f t="shared" si="2"/>
        <v/>
      </c>
      <c r="B11" s="12"/>
      <c r="C11" s="8"/>
      <c r="D11" s="8"/>
      <c r="E11" s="8"/>
      <c r="F11" s="8"/>
      <c r="G11" s="8"/>
      <c r="H11" s="8"/>
      <c r="I11" s="15"/>
      <c r="J11" s="15"/>
      <c r="K11" s="15"/>
      <c r="L11" s="15"/>
      <c r="M11" s="15">
        <f t="shared" ref="M11:N31" si="4">K11+I11</f>
        <v>0</v>
      </c>
      <c r="N11" s="15">
        <f t="shared" si="0"/>
        <v>0</v>
      </c>
      <c r="O11" s="15"/>
      <c r="P11" s="15" t="str">
        <f t="shared" si="1"/>
        <v/>
      </c>
      <c r="Q11" s="21"/>
      <c r="S11" s="22"/>
      <c r="T11" s="22"/>
      <c r="U11" s="22"/>
      <c r="V11" s="22"/>
      <c r="W11" s="22"/>
      <c r="X11" s="22"/>
      <c r="Y11" s="22"/>
      <c r="Z11" s="22"/>
      <c r="AA11" s="22"/>
      <c r="AB11" s="22"/>
      <c r="AC11" s="22"/>
      <c r="AD11" s="28"/>
      <c r="AE11" s="27"/>
      <c r="AF11" s="22"/>
      <c r="AG11" s="27"/>
      <c r="AH11" s="27"/>
      <c r="AI11" s="27"/>
      <c r="AJ11" s="27"/>
      <c r="AK11" s="27"/>
      <c r="AL11" s="27"/>
      <c r="AM11" s="27"/>
      <c r="AN11" s="27"/>
      <c r="AO11" s="27"/>
      <c r="AP11" s="27"/>
      <c r="AQ11" s="27"/>
      <c r="AR11" s="27"/>
      <c r="AS11" s="27"/>
      <c r="AT11" s="27"/>
      <c r="AU11" s="30" t="str">
        <f t="shared" si="3"/>
        <v/>
      </c>
      <c r="AV11" s="27"/>
      <c r="AW11" s="27"/>
      <c r="AX11" s="27"/>
    </row>
    <row r="12" spans="1:50" ht="15.75" customHeight="1">
      <c r="A12" s="47" t="str">
        <f t="shared" si="2"/>
        <v/>
      </c>
      <c r="B12" s="12"/>
      <c r="C12" s="8"/>
      <c r="D12" s="8"/>
      <c r="E12" s="8"/>
      <c r="F12" s="8"/>
      <c r="G12" s="8"/>
      <c r="H12" s="8"/>
      <c r="I12" s="15"/>
      <c r="J12" s="15"/>
      <c r="K12" s="15"/>
      <c r="L12" s="15"/>
      <c r="M12" s="15">
        <f t="shared" si="4"/>
        <v>0</v>
      </c>
      <c r="N12" s="15">
        <f t="shared" si="0"/>
        <v>0</v>
      </c>
      <c r="O12" s="15"/>
      <c r="P12" s="15" t="str">
        <f t="shared" si="1"/>
        <v/>
      </c>
      <c r="Q12" s="21"/>
      <c r="S12" s="22"/>
      <c r="T12" s="22"/>
      <c r="U12" s="22"/>
      <c r="V12" s="22"/>
      <c r="W12" s="22"/>
      <c r="X12" s="22"/>
      <c r="Y12" s="22"/>
      <c r="Z12" s="22"/>
      <c r="AA12" s="22"/>
      <c r="AB12" s="22"/>
      <c r="AC12" s="22"/>
      <c r="AD12" s="28"/>
      <c r="AE12" s="27"/>
      <c r="AF12" s="22"/>
      <c r="AG12" s="27"/>
      <c r="AH12" s="27"/>
      <c r="AI12" s="27"/>
      <c r="AJ12" s="27"/>
      <c r="AK12" s="27"/>
      <c r="AL12" s="27"/>
      <c r="AM12" s="27"/>
      <c r="AN12" s="27"/>
      <c r="AO12" s="27"/>
      <c r="AP12" s="27"/>
      <c r="AQ12" s="27"/>
      <c r="AR12" s="27"/>
      <c r="AS12" s="27"/>
      <c r="AT12" s="27"/>
      <c r="AU12" s="30" t="str">
        <f t="shared" si="3"/>
        <v/>
      </c>
      <c r="AV12" s="27"/>
      <c r="AW12" s="27"/>
      <c r="AX12" s="27"/>
    </row>
    <row r="13" spans="1:50" ht="15.75" customHeight="1">
      <c r="A13" s="47" t="str">
        <f t="shared" si="2"/>
        <v/>
      </c>
      <c r="B13" s="12"/>
      <c r="C13" s="8"/>
      <c r="D13" s="8"/>
      <c r="E13" s="8"/>
      <c r="F13" s="8"/>
      <c r="G13" s="8"/>
      <c r="H13" s="8"/>
      <c r="I13" s="15"/>
      <c r="J13" s="15"/>
      <c r="K13" s="15"/>
      <c r="L13" s="15"/>
      <c r="M13" s="15">
        <f t="shared" si="4"/>
        <v>0</v>
      </c>
      <c r="N13" s="15">
        <f t="shared" si="0"/>
        <v>0</v>
      </c>
      <c r="O13" s="15"/>
      <c r="P13" s="15" t="str">
        <f t="shared" si="1"/>
        <v/>
      </c>
      <c r="Q13" s="21"/>
      <c r="S13" s="22"/>
      <c r="T13" s="22"/>
      <c r="U13" s="22"/>
      <c r="V13" s="22"/>
      <c r="W13" s="22"/>
      <c r="X13" s="22"/>
      <c r="Y13" s="22"/>
      <c r="Z13" s="22"/>
      <c r="AA13" s="22"/>
      <c r="AB13" s="22"/>
      <c r="AC13" s="22"/>
      <c r="AD13" s="28"/>
      <c r="AE13" s="27"/>
      <c r="AF13" s="22"/>
      <c r="AG13" s="27"/>
      <c r="AH13" s="27"/>
      <c r="AI13" s="27"/>
      <c r="AJ13" s="27"/>
      <c r="AK13" s="27"/>
      <c r="AL13" s="27"/>
      <c r="AM13" s="27"/>
      <c r="AN13" s="27"/>
      <c r="AO13" s="27"/>
      <c r="AP13" s="27"/>
      <c r="AQ13" s="27"/>
      <c r="AR13" s="27"/>
      <c r="AS13" s="27"/>
      <c r="AT13" s="27"/>
      <c r="AU13" s="30" t="str">
        <f t="shared" si="3"/>
        <v/>
      </c>
      <c r="AV13" s="27"/>
      <c r="AW13" s="27"/>
      <c r="AX13" s="27"/>
    </row>
    <row r="14" spans="1:50" ht="15.75" customHeight="1">
      <c r="A14" s="47" t="str">
        <f t="shared" si="2"/>
        <v/>
      </c>
      <c r="B14" s="12"/>
      <c r="C14" s="8"/>
      <c r="D14" s="8"/>
      <c r="E14" s="8"/>
      <c r="F14" s="8"/>
      <c r="G14" s="8"/>
      <c r="H14" s="8"/>
      <c r="I14" s="15"/>
      <c r="J14" s="15"/>
      <c r="K14" s="15"/>
      <c r="L14" s="15"/>
      <c r="M14" s="15">
        <f t="shared" si="4"/>
        <v>0</v>
      </c>
      <c r="N14" s="15">
        <f t="shared" si="4"/>
        <v>0</v>
      </c>
      <c r="O14" s="15"/>
      <c r="P14" s="15" t="str">
        <f t="shared" si="1"/>
        <v/>
      </c>
      <c r="Q14" s="21"/>
      <c r="S14" s="22"/>
      <c r="T14" s="22"/>
      <c r="U14" s="22"/>
      <c r="V14" s="22"/>
      <c r="W14" s="22"/>
      <c r="X14" s="22"/>
      <c r="Y14" s="22"/>
      <c r="Z14" s="22"/>
      <c r="AA14" s="22"/>
      <c r="AB14" s="22"/>
      <c r="AC14" s="22"/>
      <c r="AD14" s="28"/>
      <c r="AE14" s="27"/>
      <c r="AF14" s="22"/>
      <c r="AG14" s="27"/>
      <c r="AH14" s="27"/>
      <c r="AI14" s="27"/>
      <c r="AJ14" s="27"/>
      <c r="AK14" s="27"/>
      <c r="AL14" s="27"/>
      <c r="AM14" s="27"/>
      <c r="AN14" s="27"/>
      <c r="AO14" s="27"/>
      <c r="AP14" s="27"/>
      <c r="AQ14" s="27"/>
      <c r="AR14" s="27"/>
      <c r="AS14" s="27"/>
      <c r="AT14" s="27"/>
      <c r="AU14" s="30" t="str">
        <f t="shared" si="3"/>
        <v/>
      </c>
      <c r="AV14" s="27"/>
      <c r="AW14" s="27"/>
      <c r="AX14" s="27"/>
    </row>
    <row r="15" spans="1:50" ht="15.75" customHeight="1">
      <c r="A15" s="47" t="str">
        <f t="shared" si="2"/>
        <v/>
      </c>
      <c r="B15" s="12"/>
      <c r="C15" s="8"/>
      <c r="D15" s="8"/>
      <c r="E15" s="8"/>
      <c r="F15" s="8"/>
      <c r="G15" s="8"/>
      <c r="H15" s="8"/>
      <c r="I15" s="15"/>
      <c r="J15" s="15"/>
      <c r="K15" s="15"/>
      <c r="L15" s="15"/>
      <c r="M15" s="15">
        <f t="shared" si="4"/>
        <v>0</v>
      </c>
      <c r="N15" s="15">
        <f t="shared" si="4"/>
        <v>0</v>
      </c>
      <c r="O15" s="15"/>
      <c r="P15" s="15" t="str">
        <f t="shared" si="1"/>
        <v/>
      </c>
      <c r="Q15" s="21"/>
      <c r="S15" s="22"/>
      <c r="T15" s="22"/>
      <c r="U15" s="22"/>
      <c r="V15" s="22"/>
      <c r="W15" s="22"/>
      <c r="X15" s="22"/>
      <c r="Y15" s="22"/>
      <c r="Z15" s="22"/>
      <c r="AA15" s="22"/>
      <c r="AB15" s="22"/>
      <c r="AC15" s="22"/>
      <c r="AD15" s="28"/>
      <c r="AE15" s="27"/>
      <c r="AF15" s="22"/>
      <c r="AG15" s="27"/>
      <c r="AH15" s="27"/>
      <c r="AI15" s="27"/>
      <c r="AJ15" s="27"/>
      <c r="AK15" s="27"/>
      <c r="AL15" s="27"/>
      <c r="AM15" s="27"/>
      <c r="AN15" s="27"/>
      <c r="AO15" s="27"/>
      <c r="AP15" s="27"/>
      <c r="AQ15" s="27"/>
      <c r="AR15" s="27"/>
      <c r="AS15" s="27"/>
      <c r="AT15" s="27"/>
      <c r="AU15" s="30" t="str">
        <f t="shared" si="3"/>
        <v/>
      </c>
      <c r="AV15" s="27"/>
      <c r="AW15" s="27"/>
      <c r="AX15" s="27"/>
    </row>
    <row r="16" spans="1:50" ht="15.75" customHeight="1">
      <c r="A16" s="47" t="str">
        <f t="shared" si="2"/>
        <v/>
      </c>
      <c r="B16" s="12"/>
      <c r="C16" s="8"/>
      <c r="D16" s="8"/>
      <c r="E16" s="8"/>
      <c r="F16" s="8"/>
      <c r="G16" s="8"/>
      <c r="H16" s="8"/>
      <c r="I16" s="15"/>
      <c r="J16" s="15"/>
      <c r="K16" s="15"/>
      <c r="L16" s="15"/>
      <c r="M16" s="15">
        <f t="shared" si="4"/>
        <v>0</v>
      </c>
      <c r="N16" s="15">
        <f t="shared" si="4"/>
        <v>0</v>
      </c>
      <c r="O16" s="15"/>
      <c r="P16" s="15" t="str">
        <f t="shared" si="1"/>
        <v/>
      </c>
      <c r="Q16" s="21"/>
      <c r="S16" s="22"/>
      <c r="T16" s="22"/>
      <c r="U16" s="22"/>
      <c r="V16" s="22"/>
      <c r="W16" s="22"/>
      <c r="X16" s="22"/>
      <c r="Y16" s="22"/>
      <c r="Z16" s="22"/>
      <c r="AA16" s="22"/>
      <c r="AB16" s="22"/>
      <c r="AC16" s="22"/>
      <c r="AD16" s="28"/>
      <c r="AE16" s="27"/>
      <c r="AF16" s="22"/>
      <c r="AG16" s="27"/>
      <c r="AH16" s="27"/>
      <c r="AI16" s="27"/>
      <c r="AJ16" s="27"/>
      <c r="AK16" s="27"/>
      <c r="AL16" s="27"/>
      <c r="AM16" s="27"/>
      <c r="AN16" s="27"/>
      <c r="AO16" s="27"/>
      <c r="AP16" s="27"/>
      <c r="AQ16" s="27"/>
      <c r="AR16" s="27"/>
      <c r="AS16" s="27"/>
      <c r="AT16" s="27"/>
      <c r="AU16" s="30" t="str">
        <f t="shared" si="3"/>
        <v/>
      </c>
      <c r="AV16" s="27"/>
      <c r="AW16" s="27"/>
      <c r="AX16" s="27"/>
    </row>
    <row r="17" spans="1:50" ht="15.75" customHeight="1">
      <c r="A17" s="47" t="str">
        <f t="shared" si="2"/>
        <v/>
      </c>
      <c r="B17" s="12"/>
      <c r="C17" s="8"/>
      <c r="D17" s="8"/>
      <c r="E17" s="8"/>
      <c r="F17" s="8"/>
      <c r="G17" s="8"/>
      <c r="H17" s="8"/>
      <c r="I17" s="15"/>
      <c r="J17" s="15"/>
      <c r="K17" s="15"/>
      <c r="L17" s="15"/>
      <c r="M17" s="15">
        <f t="shared" si="4"/>
        <v>0</v>
      </c>
      <c r="N17" s="15">
        <f t="shared" si="4"/>
        <v>0</v>
      </c>
      <c r="O17" s="15"/>
      <c r="P17" s="15" t="str">
        <f t="shared" si="1"/>
        <v/>
      </c>
      <c r="Q17" s="21"/>
      <c r="S17" s="22"/>
      <c r="T17" s="22"/>
      <c r="U17" s="22"/>
      <c r="V17" s="22"/>
      <c r="W17" s="22"/>
      <c r="X17" s="22"/>
      <c r="Y17" s="22"/>
      <c r="Z17" s="22"/>
      <c r="AA17" s="22"/>
      <c r="AB17" s="22"/>
      <c r="AC17" s="22"/>
      <c r="AD17" s="28"/>
      <c r="AE17" s="27"/>
      <c r="AF17" s="22"/>
      <c r="AG17" s="27"/>
      <c r="AH17" s="27"/>
      <c r="AI17" s="27"/>
      <c r="AJ17" s="27"/>
      <c r="AK17" s="27"/>
      <c r="AL17" s="27"/>
      <c r="AM17" s="27"/>
      <c r="AN17" s="27"/>
      <c r="AO17" s="27"/>
      <c r="AP17" s="27"/>
      <c r="AQ17" s="27"/>
      <c r="AR17" s="27"/>
      <c r="AS17" s="27"/>
      <c r="AT17" s="27"/>
      <c r="AU17" s="30" t="str">
        <f t="shared" si="3"/>
        <v/>
      </c>
      <c r="AV17" s="27"/>
      <c r="AW17" s="27"/>
      <c r="AX17" s="27"/>
    </row>
    <row r="18" spans="1:50" ht="15.75" customHeight="1">
      <c r="A18" s="47" t="str">
        <f t="shared" si="2"/>
        <v/>
      </c>
      <c r="B18" s="12"/>
      <c r="C18" s="8"/>
      <c r="D18" s="8"/>
      <c r="E18" s="8"/>
      <c r="F18" s="8"/>
      <c r="G18" s="8"/>
      <c r="H18" s="8"/>
      <c r="I18" s="15"/>
      <c r="J18" s="15"/>
      <c r="K18" s="15"/>
      <c r="L18" s="15"/>
      <c r="M18" s="15">
        <f t="shared" si="4"/>
        <v>0</v>
      </c>
      <c r="N18" s="15">
        <f t="shared" si="4"/>
        <v>0</v>
      </c>
      <c r="O18" s="15"/>
      <c r="P18" s="15" t="str">
        <f t="shared" si="1"/>
        <v/>
      </c>
      <c r="Q18" s="21"/>
      <c r="S18" s="22"/>
      <c r="T18" s="22"/>
      <c r="U18" s="22"/>
      <c r="V18" s="22"/>
      <c r="W18" s="22"/>
      <c r="X18" s="22"/>
      <c r="Y18" s="22"/>
      <c r="Z18" s="22"/>
      <c r="AA18" s="22"/>
      <c r="AB18" s="22"/>
      <c r="AC18" s="22"/>
      <c r="AD18" s="28"/>
      <c r="AE18" s="27"/>
      <c r="AF18" s="22"/>
      <c r="AG18" s="27"/>
      <c r="AH18" s="27"/>
      <c r="AI18" s="27"/>
      <c r="AJ18" s="27"/>
      <c r="AK18" s="27"/>
      <c r="AL18" s="27"/>
      <c r="AM18" s="27"/>
      <c r="AN18" s="27"/>
      <c r="AO18" s="27"/>
      <c r="AP18" s="27"/>
      <c r="AQ18" s="27"/>
      <c r="AR18" s="27"/>
      <c r="AS18" s="27"/>
      <c r="AT18" s="27"/>
      <c r="AU18" s="30" t="str">
        <f t="shared" si="3"/>
        <v/>
      </c>
      <c r="AV18" s="27"/>
      <c r="AW18" s="27"/>
      <c r="AX18" s="27"/>
    </row>
    <row r="19" spans="1:50" ht="15.75" customHeight="1">
      <c r="A19" s="47" t="str">
        <f t="shared" si="2"/>
        <v/>
      </c>
      <c r="B19" s="12"/>
      <c r="C19" s="8"/>
      <c r="D19" s="8"/>
      <c r="E19" s="8"/>
      <c r="F19" s="8"/>
      <c r="G19" s="8"/>
      <c r="H19" s="8"/>
      <c r="I19" s="15"/>
      <c r="J19" s="15"/>
      <c r="K19" s="15"/>
      <c r="L19" s="15"/>
      <c r="M19" s="15">
        <f t="shared" si="4"/>
        <v>0</v>
      </c>
      <c r="N19" s="15">
        <f t="shared" si="4"/>
        <v>0</v>
      </c>
      <c r="O19" s="15"/>
      <c r="P19" s="15" t="str">
        <f t="shared" si="1"/>
        <v/>
      </c>
      <c r="Q19" s="21"/>
      <c r="S19" s="22"/>
      <c r="T19" s="22"/>
      <c r="U19" s="22"/>
      <c r="V19" s="22"/>
      <c r="W19" s="22"/>
      <c r="X19" s="22"/>
      <c r="Y19" s="22"/>
      <c r="Z19" s="22"/>
      <c r="AA19" s="22"/>
      <c r="AB19" s="22"/>
      <c r="AC19" s="22"/>
      <c r="AD19" s="28"/>
      <c r="AE19" s="27"/>
      <c r="AF19" s="22"/>
      <c r="AG19" s="27"/>
      <c r="AH19" s="27"/>
      <c r="AI19" s="27"/>
      <c r="AJ19" s="27"/>
      <c r="AK19" s="27"/>
      <c r="AL19" s="27"/>
      <c r="AM19" s="27"/>
      <c r="AN19" s="27"/>
      <c r="AO19" s="27"/>
      <c r="AP19" s="27"/>
      <c r="AQ19" s="27"/>
      <c r="AR19" s="27"/>
      <c r="AS19" s="27"/>
      <c r="AT19" s="27"/>
      <c r="AU19" s="30" t="str">
        <f t="shared" si="3"/>
        <v/>
      </c>
      <c r="AV19" s="27"/>
      <c r="AW19" s="27"/>
      <c r="AX19" s="27"/>
    </row>
    <row r="20" spans="1:50" ht="15.75" customHeight="1">
      <c r="A20" s="47"/>
      <c r="B20" s="12"/>
      <c r="C20" s="8"/>
      <c r="D20" s="8"/>
      <c r="E20" s="8"/>
      <c r="F20" s="8"/>
      <c r="G20" s="8"/>
      <c r="H20" s="8"/>
      <c r="I20" s="15"/>
      <c r="J20" s="15"/>
      <c r="K20" s="15"/>
      <c r="L20" s="15"/>
      <c r="M20" s="15">
        <f t="shared" ref="M20:M23" si="5">K20+I20</f>
        <v>0</v>
      </c>
      <c r="N20" s="15">
        <f t="shared" ref="N20:N23" si="6">L20+J20</f>
        <v>0</v>
      </c>
      <c r="O20" s="15"/>
      <c r="P20" s="15" t="str">
        <f t="shared" ref="P20:P23" si="7">IF(M20-N20=0,"",(O20-M20+N20)/(M20-N20)*100)</f>
        <v/>
      </c>
      <c r="Q20" s="21"/>
      <c r="S20" s="22"/>
      <c r="T20" s="22"/>
      <c r="U20" s="22"/>
      <c r="V20" s="22"/>
      <c r="W20" s="22"/>
      <c r="X20" s="22"/>
      <c r="Y20" s="22"/>
      <c r="Z20" s="22"/>
      <c r="AA20" s="22"/>
      <c r="AB20" s="22"/>
      <c r="AC20" s="22"/>
      <c r="AD20" s="28"/>
      <c r="AE20" s="27"/>
      <c r="AF20" s="22"/>
      <c r="AG20" s="27"/>
      <c r="AH20" s="27"/>
      <c r="AI20" s="27"/>
      <c r="AJ20" s="27"/>
      <c r="AK20" s="27"/>
      <c r="AL20" s="27"/>
      <c r="AM20" s="27"/>
      <c r="AN20" s="27"/>
      <c r="AO20" s="27"/>
      <c r="AP20" s="27"/>
      <c r="AQ20" s="27"/>
      <c r="AR20" s="27"/>
      <c r="AS20" s="27"/>
      <c r="AT20" s="27"/>
      <c r="AU20" s="30"/>
      <c r="AV20" s="27"/>
      <c r="AW20" s="27"/>
      <c r="AX20" s="27"/>
    </row>
    <row r="21" spans="1:50" ht="15.75" customHeight="1">
      <c r="A21" s="47"/>
      <c r="B21" s="12"/>
      <c r="C21" s="8"/>
      <c r="D21" s="8"/>
      <c r="E21" s="8"/>
      <c r="F21" s="8"/>
      <c r="G21" s="8"/>
      <c r="H21" s="8"/>
      <c r="I21" s="15"/>
      <c r="J21" s="15"/>
      <c r="K21" s="15"/>
      <c r="L21" s="15"/>
      <c r="M21" s="15">
        <f t="shared" si="5"/>
        <v>0</v>
      </c>
      <c r="N21" s="15">
        <f t="shared" si="6"/>
        <v>0</v>
      </c>
      <c r="O21" s="15"/>
      <c r="P21" s="15" t="str">
        <f t="shared" si="7"/>
        <v/>
      </c>
      <c r="Q21" s="21"/>
      <c r="S21" s="22"/>
      <c r="T21" s="22"/>
      <c r="U21" s="22"/>
      <c r="V21" s="22"/>
      <c r="W21" s="22"/>
      <c r="X21" s="22"/>
      <c r="Y21" s="22"/>
      <c r="Z21" s="22"/>
      <c r="AA21" s="22"/>
      <c r="AB21" s="22"/>
      <c r="AC21" s="22"/>
      <c r="AD21" s="28"/>
      <c r="AE21" s="27"/>
      <c r="AF21" s="22"/>
      <c r="AG21" s="27"/>
      <c r="AH21" s="27"/>
      <c r="AI21" s="27"/>
      <c r="AJ21" s="27"/>
      <c r="AK21" s="27"/>
      <c r="AL21" s="27"/>
      <c r="AM21" s="27"/>
      <c r="AN21" s="27"/>
      <c r="AO21" s="27"/>
      <c r="AP21" s="27"/>
      <c r="AQ21" s="27"/>
      <c r="AR21" s="27"/>
      <c r="AS21" s="27"/>
      <c r="AT21" s="27"/>
      <c r="AU21" s="30"/>
      <c r="AV21" s="27"/>
      <c r="AW21" s="27"/>
      <c r="AX21" s="27"/>
    </row>
    <row r="22" spans="1:50" ht="15.75" customHeight="1">
      <c r="A22" s="47"/>
      <c r="B22" s="12"/>
      <c r="C22" s="8"/>
      <c r="D22" s="8"/>
      <c r="E22" s="8"/>
      <c r="F22" s="8"/>
      <c r="G22" s="8"/>
      <c r="H22" s="8"/>
      <c r="I22" s="15"/>
      <c r="J22" s="15"/>
      <c r="K22" s="15"/>
      <c r="L22" s="15"/>
      <c r="M22" s="15">
        <f t="shared" si="5"/>
        <v>0</v>
      </c>
      <c r="N22" s="15">
        <f t="shared" si="6"/>
        <v>0</v>
      </c>
      <c r="O22" s="15"/>
      <c r="P22" s="15" t="str">
        <f t="shared" si="7"/>
        <v/>
      </c>
      <c r="Q22" s="21"/>
      <c r="S22" s="22"/>
      <c r="T22" s="22"/>
      <c r="U22" s="22"/>
      <c r="V22" s="22"/>
      <c r="W22" s="22"/>
      <c r="X22" s="22"/>
      <c r="Y22" s="22"/>
      <c r="Z22" s="22"/>
      <c r="AA22" s="22"/>
      <c r="AB22" s="22"/>
      <c r="AC22" s="22"/>
      <c r="AD22" s="28"/>
      <c r="AE22" s="27"/>
      <c r="AF22" s="22"/>
      <c r="AG22" s="27"/>
      <c r="AH22" s="27"/>
      <c r="AI22" s="27"/>
      <c r="AJ22" s="27"/>
      <c r="AK22" s="27"/>
      <c r="AL22" s="27"/>
      <c r="AM22" s="27"/>
      <c r="AN22" s="27"/>
      <c r="AO22" s="27"/>
      <c r="AP22" s="27"/>
      <c r="AQ22" s="27"/>
      <c r="AR22" s="27"/>
      <c r="AS22" s="27"/>
      <c r="AT22" s="27"/>
      <c r="AU22" s="30"/>
      <c r="AV22" s="27"/>
      <c r="AW22" s="27"/>
      <c r="AX22" s="27"/>
    </row>
    <row r="23" spans="1:50" ht="15.75" customHeight="1">
      <c r="A23" s="47"/>
      <c r="B23" s="12"/>
      <c r="C23" s="8"/>
      <c r="D23" s="8"/>
      <c r="E23" s="8"/>
      <c r="F23" s="8"/>
      <c r="G23" s="8"/>
      <c r="H23" s="8"/>
      <c r="I23" s="15"/>
      <c r="J23" s="15"/>
      <c r="K23" s="15"/>
      <c r="L23" s="15"/>
      <c r="M23" s="15">
        <f t="shared" si="5"/>
        <v>0</v>
      </c>
      <c r="N23" s="15">
        <f t="shared" si="6"/>
        <v>0</v>
      </c>
      <c r="O23" s="15"/>
      <c r="P23" s="15" t="str">
        <f t="shared" si="7"/>
        <v/>
      </c>
      <c r="Q23" s="21"/>
      <c r="S23" s="22"/>
      <c r="T23" s="22"/>
      <c r="U23" s="22"/>
      <c r="V23" s="22"/>
      <c r="W23" s="22"/>
      <c r="X23" s="22"/>
      <c r="Y23" s="22"/>
      <c r="Z23" s="22"/>
      <c r="AA23" s="22"/>
      <c r="AB23" s="22"/>
      <c r="AC23" s="22"/>
      <c r="AD23" s="28"/>
      <c r="AE23" s="27"/>
      <c r="AF23" s="22"/>
      <c r="AG23" s="27"/>
      <c r="AH23" s="27"/>
      <c r="AI23" s="27"/>
      <c r="AJ23" s="27"/>
      <c r="AK23" s="27"/>
      <c r="AL23" s="27"/>
      <c r="AM23" s="27"/>
      <c r="AN23" s="27"/>
      <c r="AO23" s="27"/>
      <c r="AP23" s="27"/>
      <c r="AQ23" s="27"/>
      <c r="AR23" s="27"/>
      <c r="AS23" s="27"/>
      <c r="AT23" s="27"/>
      <c r="AU23" s="30"/>
      <c r="AV23" s="27"/>
      <c r="AW23" s="27"/>
      <c r="AX23" s="27"/>
    </row>
    <row r="24" spans="1:50" ht="15.75" customHeight="1">
      <c r="A24" s="47" t="str">
        <f t="shared" si="2"/>
        <v/>
      </c>
      <c r="B24" s="12"/>
      <c r="C24" s="8"/>
      <c r="D24" s="8"/>
      <c r="E24" s="8"/>
      <c r="F24" s="8"/>
      <c r="G24" s="8"/>
      <c r="H24" s="8"/>
      <c r="I24" s="15"/>
      <c r="J24" s="15"/>
      <c r="K24" s="15"/>
      <c r="L24" s="15"/>
      <c r="M24" s="15">
        <f t="shared" si="4"/>
        <v>0</v>
      </c>
      <c r="N24" s="15">
        <f t="shared" si="4"/>
        <v>0</v>
      </c>
      <c r="O24" s="15"/>
      <c r="P24" s="15" t="str">
        <f t="shared" si="1"/>
        <v/>
      </c>
      <c r="Q24" s="21"/>
      <c r="S24" s="22"/>
      <c r="T24" s="22"/>
      <c r="U24" s="22"/>
      <c r="V24" s="22"/>
      <c r="W24" s="22"/>
      <c r="X24" s="22"/>
      <c r="Y24" s="22"/>
      <c r="Z24" s="22"/>
      <c r="AA24" s="22"/>
      <c r="AB24" s="22"/>
      <c r="AC24" s="22"/>
      <c r="AD24" s="28"/>
      <c r="AE24" s="27"/>
      <c r="AF24" s="22"/>
      <c r="AG24" s="27"/>
      <c r="AH24" s="27"/>
      <c r="AI24" s="27"/>
      <c r="AJ24" s="27"/>
      <c r="AK24" s="27"/>
      <c r="AL24" s="27"/>
      <c r="AM24" s="27"/>
      <c r="AN24" s="27"/>
      <c r="AO24" s="27"/>
      <c r="AP24" s="27"/>
      <c r="AQ24" s="27"/>
      <c r="AR24" s="27"/>
      <c r="AS24" s="27"/>
      <c r="AT24" s="27"/>
      <c r="AU24" s="30" t="str">
        <f t="shared" si="3"/>
        <v/>
      </c>
      <c r="AV24" s="27"/>
      <c r="AW24" s="27"/>
      <c r="AX24" s="27"/>
    </row>
    <row r="25" spans="1:50" ht="15.75" customHeight="1">
      <c r="A25" s="47" t="str">
        <f t="shared" si="2"/>
        <v/>
      </c>
      <c r="B25" s="12"/>
      <c r="C25" s="8"/>
      <c r="D25" s="8"/>
      <c r="E25" s="8"/>
      <c r="F25" s="8"/>
      <c r="G25" s="8"/>
      <c r="H25" s="8"/>
      <c r="I25" s="15"/>
      <c r="J25" s="15"/>
      <c r="K25" s="15"/>
      <c r="L25" s="15"/>
      <c r="M25" s="15">
        <f t="shared" si="4"/>
        <v>0</v>
      </c>
      <c r="N25" s="15">
        <f t="shared" si="4"/>
        <v>0</v>
      </c>
      <c r="O25" s="15"/>
      <c r="P25" s="15" t="str">
        <f t="shared" si="1"/>
        <v/>
      </c>
      <c r="Q25" s="21"/>
      <c r="S25" s="22"/>
      <c r="T25" s="22"/>
      <c r="U25" s="22"/>
      <c r="V25" s="22"/>
      <c r="W25" s="22"/>
      <c r="X25" s="22"/>
      <c r="Y25" s="22"/>
      <c r="Z25" s="22"/>
      <c r="AA25" s="22"/>
      <c r="AB25" s="22"/>
      <c r="AC25" s="22"/>
      <c r="AD25" s="28"/>
      <c r="AE25" s="27"/>
      <c r="AF25" s="22"/>
      <c r="AG25" s="27"/>
      <c r="AH25" s="27"/>
      <c r="AI25" s="27"/>
      <c r="AJ25" s="27"/>
      <c r="AK25" s="27"/>
      <c r="AL25" s="27"/>
      <c r="AM25" s="27"/>
      <c r="AN25" s="27"/>
      <c r="AO25" s="27"/>
      <c r="AP25" s="27"/>
      <c r="AQ25" s="27"/>
      <c r="AR25" s="27"/>
      <c r="AS25" s="27"/>
      <c r="AT25" s="27"/>
      <c r="AU25" s="30" t="str">
        <f t="shared" si="3"/>
        <v/>
      </c>
      <c r="AV25" s="27"/>
      <c r="AW25" s="27"/>
      <c r="AX25" s="27"/>
    </row>
    <row r="26" spans="1:50" ht="15.75" customHeight="1">
      <c r="A26" s="47" t="str">
        <f t="shared" si="2"/>
        <v/>
      </c>
      <c r="B26" s="12"/>
      <c r="C26" s="8"/>
      <c r="D26" s="8"/>
      <c r="E26" s="8"/>
      <c r="F26" s="8"/>
      <c r="G26" s="8"/>
      <c r="H26" s="8"/>
      <c r="I26" s="15"/>
      <c r="J26" s="15"/>
      <c r="K26" s="15"/>
      <c r="L26" s="15"/>
      <c r="M26" s="15">
        <f t="shared" si="4"/>
        <v>0</v>
      </c>
      <c r="N26" s="15">
        <f t="shared" si="4"/>
        <v>0</v>
      </c>
      <c r="O26" s="15"/>
      <c r="P26" s="15" t="str">
        <f t="shared" si="1"/>
        <v/>
      </c>
      <c r="Q26" s="21"/>
      <c r="S26" s="22"/>
      <c r="T26" s="22"/>
      <c r="U26" s="22"/>
      <c r="V26" s="22"/>
      <c r="W26" s="22"/>
      <c r="X26" s="22"/>
      <c r="Y26" s="22"/>
      <c r="Z26" s="22"/>
      <c r="AA26" s="22"/>
      <c r="AB26" s="22"/>
      <c r="AC26" s="22"/>
      <c r="AD26" s="28"/>
      <c r="AE26" s="27"/>
      <c r="AF26" s="22"/>
      <c r="AG26" s="27"/>
      <c r="AH26" s="27"/>
      <c r="AI26" s="27"/>
      <c r="AJ26" s="27"/>
      <c r="AK26" s="27"/>
      <c r="AL26" s="27"/>
      <c r="AM26" s="27"/>
      <c r="AN26" s="27"/>
      <c r="AO26" s="27"/>
      <c r="AP26" s="27"/>
      <c r="AQ26" s="27"/>
      <c r="AR26" s="27"/>
      <c r="AS26" s="27"/>
      <c r="AT26" s="27"/>
      <c r="AU26" s="30" t="str">
        <f t="shared" si="3"/>
        <v/>
      </c>
      <c r="AV26" s="27"/>
      <c r="AW26" s="27"/>
      <c r="AX26" s="27"/>
    </row>
    <row r="27" spans="1:50" ht="15.75" customHeight="1">
      <c r="A27" s="47" t="str">
        <f t="shared" si="2"/>
        <v/>
      </c>
      <c r="B27" s="12"/>
      <c r="C27" s="8"/>
      <c r="D27" s="8"/>
      <c r="E27" s="8"/>
      <c r="F27" s="8"/>
      <c r="G27" s="8"/>
      <c r="H27" s="8"/>
      <c r="I27" s="15"/>
      <c r="J27" s="15"/>
      <c r="K27" s="15"/>
      <c r="L27" s="15"/>
      <c r="M27" s="15">
        <f t="shared" si="4"/>
        <v>0</v>
      </c>
      <c r="N27" s="15">
        <f t="shared" si="4"/>
        <v>0</v>
      </c>
      <c r="O27" s="15"/>
      <c r="P27" s="15" t="str">
        <f t="shared" si="1"/>
        <v/>
      </c>
      <c r="Q27" s="21"/>
      <c r="S27" s="22"/>
      <c r="T27" s="22"/>
      <c r="U27" s="22"/>
      <c r="V27" s="22"/>
      <c r="W27" s="22"/>
      <c r="X27" s="22"/>
      <c r="Y27" s="22"/>
      <c r="Z27" s="22"/>
      <c r="AA27" s="22"/>
      <c r="AB27" s="22"/>
      <c r="AC27" s="22"/>
      <c r="AD27" s="28"/>
      <c r="AE27" s="27"/>
      <c r="AF27" s="22"/>
      <c r="AG27" s="27"/>
      <c r="AH27" s="27"/>
      <c r="AI27" s="27"/>
      <c r="AJ27" s="27"/>
      <c r="AK27" s="27"/>
      <c r="AL27" s="27"/>
      <c r="AM27" s="27"/>
      <c r="AN27" s="27"/>
      <c r="AO27" s="27"/>
      <c r="AP27" s="27"/>
      <c r="AQ27" s="27"/>
      <c r="AR27" s="27"/>
      <c r="AS27" s="27"/>
      <c r="AT27" s="27"/>
      <c r="AU27" s="30" t="str">
        <f t="shared" si="3"/>
        <v/>
      </c>
      <c r="AV27" s="27"/>
      <c r="AW27" s="27"/>
      <c r="AX27" s="27"/>
    </row>
    <row r="28" spans="1:50" ht="15.75" customHeight="1">
      <c r="A28" s="47" t="str">
        <f t="shared" si="2"/>
        <v/>
      </c>
      <c r="B28" s="12"/>
      <c r="C28" s="8"/>
      <c r="D28" s="8"/>
      <c r="E28" s="8"/>
      <c r="F28" s="8"/>
      <c r="G28" s="8"/>
      <c r="H28" s="8"/>
      <c r="I28" s="15"/>
      <c r="J28" s="15"/>
      <c r="K28" s="15"/>
      <c r="L28" s="15"/>
      <c r="M28" s="15">
        <f t="shared" ref="M28:M29" si="8">K28+I28</f>
        <v>0</v>
      </c>
      <c r="N28" s="15">
        <f t="shared" ref="N28:N29" si="9">L28+J28</f>
        <v>0</v>
      </c>
      <c r="O28" s="15"/>
      <c r="P28" s="15" t="str">
        <f t="shared" ref="P28:P29" si="10">IF(M28-N28=0,"",(O28-M28+N28)/(M28-N28)*100)</f>
        <v/>
      </c>
      <c r="Q28" s="21"/>
      <c r="S28" s="22"/>
      <c r="T28" s="22"/>
      <c r="U28" s="22"/>
      <c r="V28" s="22"/>
      <c r="W28" s="22"/>
      <c r="X28" s="22"/>
      <c r="Y28" s="22"/>
      <c r="Z28" s="22"/>
      <c r="AA28" s="22"/>
      <c r="AB28" s="22"/>
      <c r="AC28" s="22"/>
      <c r="AD28" s="28"/>
      <c r="AE28" s="27"/>
      <c r="AF28" s="22"/>
      <c r="AG28" s="27"/>
      <c r="AH28" s="27"/>
      <c r="AI28" s="27"/>
      <c r="AJ28" s="27"/>
      <c r="AK28" s="27"/>
      <c r="AL28" s="27"/>
      <c r="AM28" s="27"/>
      <c r="AN28" s="27"/>
      <c r="AO28" s="27"/>
      <c r="AP28" s="27"/>
      <c r="AQ28" s="27"/>
      <c r="AR28" s="27"/>
      <c r="AS28" s="27"/>
      <c r="AT28" s="27"/>
      <c r="AU28" s="30" t="str">
        <f t="shared" si="3"/>
        <v/>
      </c>
      <c r="AV28" s="27"/>
      <c r="AW28" s="27"/>
      <c r="AX28" s="27"/>
    </row>
    <row r="29" spans="1:50" ht="15.75" customHeight="1">
      <c r="A29" s="47" t="str">
        <f t="shared" si="2"/>
        <v/>
      </c>
      <c r="B29" s="12"/>
      <c r="C29" s="8"/>
      <c r="D29" s="8"/>
      <c r="E29" s="8"/>
      <c r="F29" s="8"/>
      <c r="G29" s="8"/>
      <c r="H29" s="8"/>
      <c r="I29" s="15"/>
      <c r="J29" s="15"/>
      <c r="K29" s="15"/>
      <c r="L29" s="15"/>
      <c r="M29" s="15">
        <f t="shared" si="8"/>
        <v>0</v>
      </c>
      <c r="N29" s="15">
        <f t="shared" si="9"/>
        <v>0</v>
      </c>
      <c r="O29" s="15"/>
      <c r="P29" s="15" t="str">
        <f t="shared" si="10"/>
        <v/>
      </c>
      <c r="Q29" s="21"/>
      <c r="S29" s="22"/>
      <c r="T29" s="22"/>
      <c r="U29" s="22"/>
      <c r="V29" s="22"/>
      <c r="W29" s="22"/>
      <c r="X29" s="22"/>
      <c r="Y29" s="22"/>
      <c r="Z29" s="22"/>
      <c r="AA29" s="22"/>
      <c r="AB29" s="22"/>
      <c r="AC29" s="22"/>
      <c r="AD29" s="28"/>
      <c r="AE29" s="27"/>
      <c r="AF29" s="22"/>
      <c r="AG29" s="27"/>
      <c r="AH29" s="27"/>
      <c r="AI29" s="27"/>
      <c r="AJ29" s="27"/>
      <c r="AK29" s="27"/>
      <c r="AL29" s="27"/>
      <c r="AM29" s="27"/>
      <c r="AN29" s="27"/>
      <c r="AO29" s="27"/>
      <c r="AP29" s="27"/>
      <c r="AQ29" s="27"/>
      <c r="AR29" s="27"/>
      <c r="AS29" s="27"/>
      <c r="AT29" s="27"/>
      <c r="AU29" s="30" t="str">
        <f t="shared" si="3"/>
        <v/>
      </c>
      <c r="AV29" s="27"/>
      <c r="AW29" s="27"/>
      <c r="AX29" s="27"/>
    </row>
    <row r="30" spans="1:50" ht="15.75" customHeight="1">
      <c r="A30" s="47" t="str">
        <f t="shared" si="2"/>
        <v/>
      </c>
      <c r="B30" s="12"/>
      <c r="C30" s="8"/>
      <c r="D30" s="8"/>
      <c r="E30" s="8"/>
      <c r="F30" s="8"/>
      <c r="G30" s="8"/>
      <c r="H30" s="8"/>
      <c r="I30" s="15"/>
      <c r="J30" s="15"/>
      <c r="K30" s="15"/>
      <c r="L30" s="15"/>
      <c r="M30" s="15">
        <f t="shared" si="4"/>
        <v>0</v>
      </c>
      <c r="N30" s="15">
        <f t="shared" si="4"/>
        <v>0</v>
      </c>
      <c r="O30" s="15"/>
      <c r="P30" s="15"/>
      <c r="Q30" s="21"/>
      <c r="S30" s="22"/>
      <c r="T30" s="22"/>
      <c r="U30" s="22"/>
      <c r="V30" s="22"/>
      <c r="W30" s="22"/>
      <c r="X30" s="22"/>
      <c r="Y30" s="22"/>
      <c r="Z30" s="22"/>
      <c r="AA30" s="22"/>
      <c r="AB30" s="22"/>
      <c r="AC30" s="22"/>
      <c r="AD30" s="28"/>
      <c r="AE30" s="27"/>
      <c r="AF30" s="22"/>
      <c r="AG30" s="27"/>
      <c r="AH30" s="27"/>
      <c r="AI30" s="27"/>
      <c r="AJ30" s="27"/>
      <c r="AK30" s="27"/>
      <c r="AL30" s="27"/>
      <c r="AM30" s="27"/>
      <c r="AN30" s="27"/>
      <c r="AO30" s="27"/>
      <c r="AP30" s="27"/>
      <c r="AQ30" s="27"/>
      <c r="AR30" s="27"/>
      <c r="AS30" s="27"/>
      <c r="AT30" s="27"/>
      <c r="AU30" s="30" t="str">
        <f t="shared" si="3"/>
        <v/>
      </c>
      <c r="AV30" s="27"/>
      <c r="AW30" s="27"/>
      <c r="AX30" s="27"/>
    </row>
    <row r="31" spans="1:50" ht="15.75" customHeight="1">
      <c r="A31" s="47" t="str">
        <f t="shared" si="2"/>
        <v/>
      </c>
      <c r="B31" s="12"/>
      <c r="C31" s="8"/>
      <c r="D31" s="8"/>
      <c r="E31" s="8"/>
      <c r="F31" s="8"/>
      <c r="G31" s="8"/>
      <c r="H31" s="8"/>
      <c r="I31" s="15"/>
      <c r="J31" s="15"/>
      <c r="K31" s="15"/>
      <c r="L31" s="15"/>
      <c r="M31" s="15">
        <f t="shared" si="4"/>
        <v>0</v>
      </c>
      <c r="N31" s="15">
        <f t="shared" si="4"/>
        <v>0</v>
      </c>
      <c r="O31" s="15"/>
      <c r="P31" s="15" t="str">
        <f t="shared" si="1"/>
        <v/>
      </c>
      <c r="Q31" s="21"/>
      <c r="S31" s="22"/>
      <c r="T31" s="22"/>
      <c r="U31" s="22"/>
      <c r="V31" s="22"/>
      <c r="W31" s="22"/>
      <c r="X31" s="22"/>
      <c r="Y31" s="22"/>
      <c r="Z31" s="22"/>
      <c r="AA31" s="22"/>
      <c r="AB31" s="22"/>
      <c r="AC31" s="22"/>
      <c r="AD31" s="28"/>
      <c r="AE31" s="27"/>
      <c r="AF31" s="22"/>
      <c r="AG31" s="27"/>
      <c r="AH31" s="27"/>
      <c r="AI31" s="27"/>
      <c r="AJ31" s="27"/>
      <c r="AK31" s="27"/>
      <c r="AL31" s="27"/>
      <c r="AM31" s="27"/>
      <c r="AN31" s="27"/>
      <c r="AO31" s="27"/>
      <c r="AP31" s="27"/>
      <c r="AQ31" s="27"/>
      <c r="AR31" s="27"/>
      <c r="AS31" s="27"/>
      <c r="AT31" s="27"/>
      <c r="AU31" s="30" t="str">
        <f t="shared" si="3"/>
        <v/>
      </c>
      <c r="AV31" s="27"/>
      <c r="AW31" s="27"/>
      <c r="AX31" s="27"/>
    </row>
    <row r="32" spans="1:50" ht="15.75" customHeight="1">
      <c r="A32" s="526" t="s">
        <v>932</v>
      </c>
      <c r="B32" s="527"/>
      <c r="C32" s="8"/>
      <c r="D32" s="8"/>
      <c r="E32" s="8"/>
      <c r="F32" s="8"/>
      <c r="G32" s="8"/>
      <c r="H32" s="8"/>
      <c r="I32" s="178">
        <f t="shared" ref="I32:O32" si="11">SUM(I7:I31)</f>
        <v>0</v>
      </c>
      <c r="J32" s="178">
        <f t="shared" si="11"/>
        <v>0</v>
      </c>
      <c r="K32" s="178">
        <f t="shared" si="11"/>
        <v>0</v>
      </c>
      <c r="L32" s="178">
        <f t="shared" si="11"/>
        <v>0</v>
      </c>
      <c r="M32" s="178">
        <f t="shared" si="11"/>
        <v>0</v>
      </c>
      <c r="N32" s="178">
        <f t="shared" si="11"/>
        <v>0</v>
      </c>
      <c r="O32" s="15">
        <f t="shared" si="11"/>
        <v>0</v>
      </c>
      <c r="P32" s="66"/>
      <c r="Q32" s="21"/>
      <c r="S32" s="22"/>
      <c r="T32" s="22"/>
      <c r="U32" s="22"/>
      <c r="V32" s="22"/>
      <c r="W32" s="22"/>
      <c r="X32" s="22"/>
      <c r="Y32" s="22"/>
      <c r="Z32" s="22"/>
      <c r="AA32" s="22"/>
      <c r="AB32" s="22"/>
      <c r="AC32" s="22"/>
      <c r="AD32" s="28"/>
      <c r="AE32" s="27"/>
      <c r="AF32" s="22"/>
      <c r="AG32" s="27"/>
      <c r="AH32" s="27"/>
      <c r="AI32" s="27"/>
      <c r="AJ32" s="27"/>
      <c r="AK32" s="27"/>
      <c r="AL32" s="27"/>
      <c r="AM32" s="27"/>
      <c r="AN32" s="27"/>
      <c r="AO32" s="27"/>
      <c r="AP32" s="27"/>
      <c r="AQ32" s="27"/>
      <c r="AR32" s="27"/>
      <c r="AS32" s="27"/>
      <c r="AT32" s="27"/>
      <c r="AU32" s="30" t="str">
        <f t="shared" si="3"/>
        <v/>
      </c>
      <c r="AV32" s="27"/>
      <c r="AW32" s="27"/>
      <c r="AX32" s="27"/>
    </row>
    <row r="33" spans="1:50" ht="15.75" customHeight="1">
      <c r="A33" s="526" t="s">
        <v>933</v>
      </c>
      <c r="B33" s="527"/>
      <c r="C33" s="8"/>
      <c r="D33" s="8"/>
      <c r="E33" s="8"/>
      <c r="F33" s="8"/>
      <c r="G33" s="8"/>
      <c r="H33" s="8"/>
      <c r="I33" s="178">
        <f>J32</f>
        <v>0</v>
      </c>
      <c r="J33" s="178"/>
      <c r="K33" s="178">
        <f>L32</f>
        <v>0</v>
      </c>
      <c r="L33" s="178"/>
      <c r="M33" s="178">
        <f>N32</f>
        <v>0</v>
      </c>
      <c r="N33" s="178"/>
      <c r="O33" s="15"/>
      <c r="P33" s="66"/>
      <c r="Q33" s="21"/>
      <c r="S33" s="22"/>
      <c r="T33" s="22"/>
      <c r="U33" s="22"/>
      <c r="V33" s="22"/>
      <c r="W33" s="22"/>
      <c r="X33" s="22"/>
      <c r="Y33" s="22"/>
      <c r="Z33" s="22"/>
      <c r="AA33" s="22"/>
      <c r="AB33" s="22"/>
      <c r="AC33" s="22"/>
      <c r="AD33" s="28"/>
      <c r="AE33" s="27"/>
      <c r="AF33" s="22"/>
      <c r="AG33" s="27"/>
      <c r="AH33" s="27"/>
      <c r="AI33" s="27"/>
      <c r="AJ33" s="27"/>
      <c r="AK33" s="27"/>
      <c r="AL33" s="27"/>
      <c r="AM33" s="27"/>
      <c r="AN33" s="27"/>
      <c r="AO33" s="27"/>
      <c r="AP33" s="27"/>
      <c r="AQ33" s="27"/>
      <c r="AR33" s="27"/>
      <c r="AS33" s="27"/>
      <c r="AT33" s="27"/>
      <c r="AU33" s="30" t="str">
        <f t="shared" si="3"/>
        <v/>
      </c>
      <c r="AV33" s="27"/>
      <c r="AW33" s="27"/>
      <c r="AX33" s="27"/>
    </row>
    <row r="34" spans="1:50" ht="15.75" customHeight="1">
      <c r="A34" s="526" t="s">
        <v>934</v>
      </c>
      <c r="B34" s="527"/>
      <c r="C34" s="8"/>
      <c r="D34" s="8"/>
      <c r="E34" s="8"/>
      <c r="F34" s="8"/>
      <c r="G34" s="8"/>
      <c r="H34" s="8"/>
      <c r="I34" s="14">
        <f>I32-I33</f>
        <v>0</v>
      </c>
      <c r="J34" s="14"/>
      <c r="K34" s="14">
        <f>K32-K33</f>
        <v>0</v>
      </c>
      <c r="L34" s="14"/>
      <c r="M34" s="14">
        <f>M32-M33</f>
        <v>0</v>
      </c>
      <c r="N34" s="14"/>
      <c r="O34" s="15">
        <f>O32</f>
        <v>0</v>
      </c>
      <c r="P34" s="66" t="str">
        <f>IF(M34=0,"",(O34-M34)/M34*100)</f>
        <v/>
      </c>
      <c r="Q34" s="21"/>
      <c r="S34" s="22"/>
      <c r="T34" s="22"/>
      <c r="U34" s="22"/>
      <c r="V34" s="22"/>
      <c r="W34" s="22"/>
      <c r="X34" s="22"/>
      <c r="Y34" s="22"/>
      <c r="Z34" s="22"/>
      <c r="AA34" s="22"/>
      <c r="AB34" s="22"/>
      <c r="AC34" s="22"/>
      <c r="AD34" s="28"/>
      <c r="AE34" s="27"/>
      <c r="AF34" s="22"/>
      <c r="AG34" s="27"/>
      <c r="AH34" s="27"/>
      <c r="AI34" s="27"/>
      <c r="AJ34" s="27"/>
      <c r="AK34" s="27"/>
      <c r="AL34" s="27"/>
      <c r="AM34" s="27"/>
      <c r="AN34" s="27"/>
      <c r="AO34" s="27"/>
      <c r="AP34" s="27"/>
      <c r="AQ34" s="27"/>
      <c r="AR34" s="27"/>
      <c r="AS34" s="27"/>
      <c r="AT34" s="27"/>
      <c r="AU34" s="30" t="str">
        <f t="shared" si="3"/>
        <v/>
      </c>
      <c r="AV34" s="27"/>
      <c r="AW34" s="27"/>
      <c r="AX34" s="27"/>
    </row>
    <row r="35" spans="1:50" ht="15.75" customHeight="1">
      <c r="A35" s="3" t="str">
        <f>基本信息输入表!$K$6&amp;"填表人："&amp;基本信息输入表!$M$44</f>
        <v>被评估单位填表人：徐刚、杨灵芝</v>
      </c>
      <c r="O35" s="3" t="str">
        <f>"评估人员："&amp;基本信息输入表!$Q$44</f>
        <v>评估人员：雍国锋、路育</v>
      </c>
    </row>
    <row r="36" spans="1:50" ht="15.75" customHeight="1">
      <c r="A36" s="3" t="str">
        <f>"填表日期："&amp;YEAR(基本信息输入表!$O$44)&amp;"年"&amp;MONTH(基本信息输入表!$O$44)&amp;"月"&amp;DAY(基本信息输入表!$O$44)&amp;"日"</f>
        <v>填表日期：2023年2月1日</v>
      </c>
    </row>
    <row r="37" spans="1:50" ht="15.75" customHeight="1">
      <c r="R37" s="23" t="s">
        <v>461</v>
      </c>
    </row>
  </sheetData>
  <mergeCells count="48">
    <mergeCell ref="AW6:AW7"/>
    <mergeCell ref="AX6:AX7"/>
    <mergeCell ref="AJ6:AJ7"/>
    <mergeCell ref="AS6:AS7"/>
    <mergeCell ref="AT6:AT7"/>
    <mergeCell ref="AU6:AU7"/>
    <mergeCell ref="AV6:AV7"/>
    <mergeCell ref="Y6:Y7"/>
    <mergeCell ref="Z6:Z7"/>
    <mergeCell ref="AA6:AA7"/>
    <mergeCell ref="AH6:AH7"/>
    <mergeCell ref="AI6:AI7"/>
    <mergeCell ref="H6:H7"/>
    <mergeCell ref="M6:M7"/>
    <mergeCell ref="N6:N7"/>
    <mergeCell ref="O6:O7"/>
    <mergeCell ref="P6:P7"/>
    <mergeCell ref="C6:C7"/>
    <mergeCell ref="D6:D7"/>
    <mergeCell ref="E6:E7"/>
    <mergeCell ref="F6:F7"/>
    <mergeCell ref="G6:G7"/>
    <mergeCell ref="A32:B32"/>
    <mergeCell ref="A33:B33"/>
    <mergeCell ref="A34:B34"/>
    <mergeCell ref="A6:A7"/>
    <mergeCell ref="B6:B7"/>
    <mergeCell ref="AB5:AI5"/>
    <mergeCell ref="AJ5:AT5"/>
    <mergeCell ref="AU5:AX5"/>
    <mergeCell ref="I6:J6"/>
    <mergeCell ref="K6:L6"/>
    <mergeCell ref="AB6:AE6"/>
    <mergeCell ref="AF6:AG6"/>
    <mergeCell ref="AK6:AL6"/>
    <mergeCell ref="AM6:AR6"/>
    <mergeCell ref="Q6:Q7"/>
    <mergeCell ref="S6:S7"/>
    <mergeCell ref="T6:T7"/>
    <mergeCell ref="U6:U7"/>
    <mergeCell ref="V6:V7"/>
    <mergeCell ref="W6:W7"/>
    <mergeCell ref="X6:X7"/>
    <mergeCell ref="A2:Q2"/>
    <mergeCell ref="A3:Q3"/>
    <mergeCell ref="P4:Q4"/>
    <mergeCell ref="P5:Q5"/>
    <mergeCell ref="S5:AA5"/>
  </mergeCells>
  <phoneticPr fontId="13" type="noConversion"/>
  <dataValidations count="1">
    <dataValidation type="list" allowBlank="1" showInputMessage="1" showErrorMessage="1" sqref="AB8:AC34" xr:uid="{00000000-0002-0000-2A00-000001000000}">
      <formula1>$A$108:$A$109</formula1>
    </dataValidation>
  </dataValidations>
  <hyperlinks>
    <hyperlink ref="A1" location="索引目录!A1" display="返回索引目录" xr:uid="{00000000-0004-0000-2A00-000000000000}"/>
  </hyperlinks>
  <printOptions horizontalCentered="1"/>
  <pageMargins left="0.98402777777777795" right="0.98402777777777795" top="0.98402777777777795" bottom="0.98402777777777795" header="0.31388888888888899" footer="0.35416666666666702"/>
  <pageSetup paperSize="9" scale="7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A00-000000000000}">
          <x14:formula1>
            <xm:f>基本信息输入表!$A$121:$A$123</xm:f>
          </x14:formula1>
          <xm:sqref>AF8:AF34</xm:sqref>
        </x14:dataValidation>
        <x14:dataValidation type="list" allowBlank="1" showInputMessage="1" showErrorMessage="1" xr:uid="{00000000-0002-0000-2A00-000002000000}">
          <x14:formula1>
            <xm:f>基本信息输入表!$A$109:$A$110</xm:f>
          </x14:formula1>
          <xm:sqref>S8:Y34</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BY35"/>
  <sheetViews>
    <sheetView showGridLines="0" workbookViewId="0">
      <selection activeCell="F8" sqref="F8"/>
    </sheetView>
  </sheetViews>
  <sheetFormatPr defaultColWidth="9" defaultRowHeight="15.75" customHeight="1" outlineLevelCol="1"/>
  <cols>
    <col min="1" max="1" width="5.5" style="3" customWidth="1"/>
    <col min="2" max="4" width="11.25" style="3" customWidth="1"/>
    <col min="5" max="7" width="8" style="3" customWidth="1"/>
    <col min="8" max="9" width="7.25" style="3" customWidth="1"/>
    <col min="10" max="10" width="9.08203125" style="3" customWidth="1"/>
    <col min="11" max="11" width="13.58203125" style="3" customWidth="1"/>
    <col min="12" max="12" width="5.25" style="3" customWidth="1"/>
    <col min="13" max="13" width="6.25" style="3" customWidth="1"/>
    <col min="14" max="14" width="4.5" style="3" customWidth="1"/>
    <col min="15" max="15" width="7.75" style="3" customWidth="1"/>
    <col min="16" max="16" width="7.25" style="3" customWidth="1"/>
    <col min="17" max="22" width="10.58203125" style="3" hidden="1" customWidth="1" outlineLevel="1"/>
    <col min="23" max="23" width="10.58203125" style="3" customWidth="1" collapsed="1"/>
    <col min="24" max="25" width="10.58203125" style="3" customWidth="1"/>
    <col min="26" max="26" width="12.25" style="3" customWidth="1"/>
    <col min="27" max="28" width="10.58203125" style="3" customWidth="1"/>
    <col min="29" max="29" width="7.75" style="3" customWidth="1"/>
    <col min="30" max="30" width="7.25" style="3" customWidth="1"/>
    <col min="31" max="31" width="6" style="3" customWidth="1"/>
    <col min="32" max="32" width="9" style="3"/>
    <col min="33" max="38" width="5.58203125" style="4" hidden="1" customWidth="1" outlineLevel="1"/>
    <col min="39" max="39" width="14.75" style="4" hidden="1" customWidth="1" outlineLevel="1"/>
    <col min="40" max="40" width="13.58203125" style="4" customWidth="1" collapsed="1"/>
    <col min="41" max="43" width="5.58203125" style="4" hidden="1" customWidth="1" outlineLevel="1"/>
    <col min="44" max="45" width="7.25" style="4" hidden="1" customWidth="1" outlineLevel="1"/>
    <col min="46" max="46" width="5.58203125" style="4" hidden="1" customWidth="1" outlineLevel="1"/>
    <col min="47" max="50" width="8.58203125" style="4" hidden="1" customWidth="1" outlineLevel="1"/>
    <col min="51" max="51" width="14.58203125" style="4" hidden="1" customWidth="1" outlineLevel="1"/>
    <col min="52" max="52" width="13.58203125" style="4" customWidth="1" collapsed="1"/>
    <col min="53" max="54" width="8.58203125" style="4" hidden="1" customWidth="1" outlineLevel="1"/>
    <col min="55" max="56" width="11.25" style="4" hidden="1" customWidth="1" outlineLevel="1"/>
    <col min="57" max="59" width="8.58203125" style="4" hidden="1" customWidth="1" outlineLevel="1"/>
    <col min="60" max="60" width="11.25" style="4" hidden="1" customWidth="1" outlineLevel="1"/>
    <col min="61" max="61" width="8.58203125" style="4" hidden="1" customWidth="1" outlineLevel="1"/>
    <col min="62" max="62" width="10.5" style="4" hidden="1" customWidth="1" outlineLevel="1"/>
    <col min="63" max="63" width="8.58203125" style="4" hidden="1" customWidth="1" outlineLevel="1"/>
    <col min="64" max="64" width="11.25" style="4" hidden="1" customWidth="1" outlineLevel="1"/>
    <col min="65" max="67" width="9.75" style="4" hidden="1" customWidth="1" outlineLevel="1"/>
    <col min="68" max="70" width="8.58203125" style="4" hidden="1" customWidth="1" outlineLevel="1"/>
    <col min="71" max="71" width="13.75" style="4" customWidth="1" collapsed="1"/>
    <col min="72" max="76" width="13.58203125" style="4" customWidth="1" outlineLevel="1"/>
    <col min="77" max="77" width="13.58203125" style="4" customWidth="1"/>
    <col min="78" max="16384" width="9" style="3"/>
  </cols>
  <sheetData>
    <row r="1" spans="1:77" ht="15.75" customHeight="1">
      <c r="A1" s="5" t="s">
        <v>430</v>
      </c>
    </row>
    <row r="2" spans="1:77" s="1" customFormat="1" ht="30" customHeight="1">
      <c r="A2" s="519" t="s">
        <v>935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row>
    <row r="3" spans="1:7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row>
    <row r="4" spans="1:77" ht="14.15" customHeight="1">
      <c r="N4" s="2"/>
      <c r="O4" s="2"/>
      <c r="P4" s="2"/>
      <c r="Q4" s="2"/>
      <c r="R4" s="2"/>
      <c r="S4" s="2"/>
      <c r="T4" s="2"/>
      <c r="U4" s="2"/>
      <c r="V4" s="2"/>
      <c r="W4" s="2"/>
      <c r="X4" s="2"/>
      <c r="Y4" s="2"/>
      <c r="Z4" s="2"/>
      <c r="AA4" s="2"/>
      <c r="AB4" s="2"/>
      <c r="AC4" s="524" t="s">
        <v>936</v>
      </c>
      <c r="AD4" s="524"/>
      <c r="AE4" s="524"/>
    </row>
    <row r="5" spans="1:77" ht="15.75" customHeight="1">
      <c r="A5" s="521" t="str">
        <f>基本信息输入表!K6&amp;"："&amp;基本信息输入表!M6</f>
        <v>被评估单位：贵州华能焦化制气股份有限公司</v>
      </c>
      <c r="B5" s="521"/>
      <c r="C5" s="521"/>
      <c r="D5" s="521"/>
      <c r="E5" s="521"/>
      <c r="F5" s="521"/>
      <c r="G5" s="521"/>
      <c r="H5" s="521"/>
      <c r="I5" s="521"/>
      <c r="J5" s="521"/>
      <c r="K5" s="521"/>
      <c r="L5" s="521"/>
      <c r="M5" s="521"/>
      <c r="AC5" s="525" t="s">
        <v>464</v>
      </c>
      <c r="AD5" s="525"/>
      <c r="AE5" s="525"/>
      <c r="AG5" s="531" t="s">
        <v>595</v>
      </c>
      <c r="AH5" s="531"/>
      <c r="AI5" s="531"/>
      <c r="AJ5" s="531"/>
      <c r="AK5" s="531"/>
      <c r="AL5" s="531"/>
      <c r="AM5" s="531"/>
      <c r="AN5" s="531"/>
      <c r="AO5" s="532" t="s">
        <v>596</v>
      </c>
      <c r="AP5" s="533"/>
      <c r="AQ5" s="533"/>
      <c r="AR5" s="533"/>
      <c r="AS5" s="533"/>
      <c r="AT5" s="533"/>
      <c r="AU5" s="533"/>
      <c r="AV5" s="533"/>
      <c r="AW5" s="533"/>
      <c r="AX5" s="533"/>
      <c r="AY5" s="533"/>
      <c r="AZ5" s="534"/>
      <c r="BA5" s="535" t="s">
        <v>597</v>
      </c>
      <c r="BB5" s="536"/>
      <c r="BC5" s="536"/>
      <c r="BD5" s="536"/>
      <c r="BE5" s="536"/>
      <c r="BF5" s="536"/>
      <c r="BG5" s="536"/>
      <c r="BH5" s="536"/>
      <c r="BI5" s="536"/>
      <c r="BJ5" s="536"/>
      <c r="BK5" s="536"/>
      <c r="BL5" s="536"/>
      <c r="BM5" s="536"/>
      <c r="BN5" s="536"/>
      <c r="BO5" s="536"/>
      <c r="BP5" s="536"/>
      <c r="BQ5" s="536"/>
      <c r="BR5" s="536"/>
      <c r="BS5" s="537"/>
      <c r="BT5" s="538" t="s">
        <v>598</v>
      </c>
      <c r="BU5" s="538"/>
      <c r="BV5" s="538"/>
      <c r="BW5" s="538"/>
      <c r="BX5" s="538"/>
      <c r="BY5" s="538"/>
    </row>
    <row r="6" spans="1:77" s="2" customFormat="1" ht="15.75" customHeight="1">
      <c r="A6" s="562" t="s">
        <v>465</v>
      </c>
      <c r="B6" s="526" t="s">
        <v>937</v>
      </c>
      <c r="C6" s="596"/>
      <c r="D6" s="596"/>
      <c r="E6" s="596"/>
      <c r="F6" s="596"/>
      <c r="G6" s="527"/>
      <c r="H6" s="562" t="s">
        <v>938</v>
      </c>
      <c r="I6" s="570" t="s">
        <v>939</v>
      </c>
      <c r="J6" s="570" t="s">
        <v>940</v>
      </c>
      <c r="K6" s="570" t="s">
        <v>941</v>
      </c>
      <c r="L6" s="562" t="s">
        <v>942</v>
      </c>
      <c r="M6" s="580" t="s">
        <v>943</v>
      </c>
      <c r="N6" s="602" t="s">
        <v>769</v>
      </c>
      <c r="O6" s="602" t="s">
        <v>944</v>
      </c>
      <c r="P6" s="580" t="s">
        <v>945</v>
      </c>
      <c r="Q6" s="597" t="s">
        <v>692</v>
      </c>
      <c r="R6" s="598"/>
      <c r="S6" s="599"/>
      <c r="T6" s="597" t="s">
        <v>693</v>
      </c>
      <c r="U6" s="598"/>
      <c r="V6" s="599"/>
      <c r="W6" s="562" t="s">
        <v>437</v>
      </c>
      <c r="X6" s="562"/>
      <c r="Y6" s="577" t="s">
        <v>780</v>
      </c>
      <c r="Z6" s="562" t="s">
        <v>438</v>
      </c>
      <c r="AA6" s="562"/>
      <c r="AB6" s="562"/>
      <c r="AC6" s="580" t="s">
        <v>440</v>
      </c>
      <c r="AD6" s="570" t="s">
        <v>946</v>
      </c>
      <c r="AE6" s="580" t="s">
        <v>585</v>
      </c>
      <c r="AG6" s="531" t="s">
        <v>599</v>
      </c>
      <c r="AH6" s="531" t="s">
        <v>651</v>
      </c>
      <c r="AI6" s="531" t="s">
        <v>694</v>
      </c>
      <c r="AJ6" s="553" t="s">
        <v>947</v>
      </c>
      <c r="AK6" s="542" t="s">
        <v>627</v>
      </c>
      <c r="AL6" s="542" t="s">
        <v>601</v>
      </c>
      <c r="AM6" s="531" t="s">
        <v>602</v>
      </c>
      <c r="AN6" s="531"/>
      <c r="AO6" s="532" t="s">
        <v>603</v>
      </c>
      <c r="AP6" s="533"/>
      <c r="AQ6" s="533"/>
      <c r="AR6" s="533"/>
      <c r="AS6" s="533"/>
      <c r="AT6" s="534"/>
      <c r="AU6" s="538" t="s">
        <v>604</v>
      </c>
      <c r="AV6" s="538"/>
      <c r="AW6" s="538" t="s">
        <v>653</v>
      </c>
      <c r="AX6" s="538"/>
      <c r="AY6" s="538" t="s">
        <v>605</v>
      </c>
      <c r="AZ6" s="543"/>
      <c r="BA6" s="531" t="s">
        <v>606</v>
      </c>
      <c r="BB6" s="531" t="s">
        <v>654</v>
      </c>
      <c r="BC6" s="531"/>
      <c r="BD6" s="531"/>
      <c r="BE6" s="555" t="s">
        <v>821</v>
      </c>
      <c r="BF6" s="556"/>
      <c r="BG6" s="556"/>
      <c r="BH6" s="556"/>
      <c r="BI6" s="556"/>
      <c r="BJ6" s="556"/>
      <c r="BK6" s="556"/>
      <c r="BL6" s="556"/>
      <c r="BM6" s="556"/>
      <c r="BN6" s="556"/>
      <c r="BO6" s="556"/>
      <c r="BP6" s="531" t="s">
        <v>438</v>
      </c>
      <c r="BQ6" s="531"/>
      <c r="BR6" s="531"/>
      <c r="BS6" s="545"/>
      <c r="BT6" s="538" t="s">
        <v>439</v>
      </c>
      <c r="BU6" s="538"/>
      <c r="BV6" s="532" t="s">
        <v>608</v>
      </c>
      <c r="BW6" s="534"/>
      <c r="BX6" s="538" t="s">
        <v>609</v>
      </c>
      <c r="BY6" s="543"/>
    </row>
    <row r="7" spans="1:77" s="50" customFormat="1" ht="26.25" customHeight="1">
      <c r="A7" s="562"/>
      <c r="B7" s="65" t="s">
        <v>948</v>
      </c>
      <c r="C7" s="52" t="s">
        <v>949</v>
      </c>
      <c r="D7" s="52" t="s">
        <v>950</v>
      </c>
      <c r="E7" s="52" t="s">
        <v>951</v>
      </c>
      <c r="F7" s="52" t="s">
        <v>952</v>
      </c>
      <c r="G7" s="52" t="s">
        <v>953</v>
      </c>
      <c r="H7" s="562"/>
      <c r="I7" s="571"/>
      <c r="J7" s="571"/>
      <c r="K7" s="571"/>
      <c r="L7" s="562"/>
      <c r="M7" s="562"/>
      <c r="N7" s="603"/>
      <c r="O7" s="603"/>
      <c r="P7" s="562"/>
      <c r="Q7" s="64" t="s">
        <v>836</v>
      </c>
      <c r="R7" s="64" t="s">
        <v>838</v>
      </c>
      <c r="S7" s="64" t="s">
        <v>780</v>
      </c>
      <c r="T7" s="64" t="s">
        <v>836</v>
      </c>
      <c r="U7" s="64" t="s">
        <v>838</v>
      </c>
      <c r="V7" s="64" t="s">
        <v>780</v>
      </c>
      <c r="W7" s="10" t="s">
        <v>836</v>
      </c>
      <c r="X7" s="51" t="s">
        <v>838</v>
      </c>
      <c r="Y7" s="578"/>
      <c r="Z7" s="51" t="s">
        <v>836</v>
      </c>
      <c r="AA7" s="51" t="s">
        <v>823</v>
      </c>
      <c r="AB7" s="51" t="s">
        <v>838</v>
      </c>
      <c r="AC7" s="562"/>
      <c r="AD7" s="571"/>
      <c r="AE7" s="562"/>
      <c r="AG7" s="531"/>
      <c r="AH7" s="531"/>
      <c r="AI7" s="531"/>
      <c r="AJ7" s="531"/>
      <c r="AK7" s="531"/>
      <c r="AL7" s="531"/>
      <c r="AM7" s="531"/>
      <c r="AN7" s="531"/>
      <c r="AO7" s="26" t="s">
        <v>614</v>
      </c>
      <c r="AP7" s="26" t="s">
        <v>615</v>
      </c>
      <c r="AQ7" s="40" t="s">
        <v>954</v>
      </c>
      <c r="AR7" s="26" t="s">
        <v>664</v>
      </c>
      <c r="AS7" s="26" t="s">
        <v>617</v>
      </c>
      <c r="AT7" s="24" t="s">
        <v>618</v>
      </c>
      <c r="AU7" s="26" t="s">
        <v>619</v>
      </c>
      <c r="AV7" s="26" t="s">
        <v>620</v>
      </c>
      <c r="AW7" s="26" t="s">
        <v>619</v>
      </c>
      <c r="AX7" s="26" t="s">
        <v>665</v>
      </c>
      <c r="AY7" s="538"/>
      <c r="AZ7" s="544"/>
      <c r="BA7" s="531"/>
      <c r="BB7" s="19" t="s">
        <v>666</v>
      </c>
      <c r="BC7" s="19" t="s">
        <v>824</v>
      </c>
      <c r="BD7" s="19" t="s">
        <v>667</v>
      </c>
      <c r="BE7" s="49" t="s">
        <v>783</v>
      </c>
      <c r="BF7" s="49" t="s">
        <v>825</v>
      </c>
      <c r="BG7" s="20" t="s">
        <v>955</v>
      </c>
      <c r="BH7" s="176"/>
      <c r="BI7" s="176"/>
      <c r="BJ7" s="176"/>
      <c r="BK7" s="176"/>
      <c r="BL7" s="176"/>
      <c r="BM7" s="177"/>
      <c r="BN7" s="177"/>
      <c r="BO7" s="177"/>
      <c r="BP7" s="19" t="s">
        <v>836</v>
      </c>
      <c r="BQ7" s="19" t="s">
        <v>837</v>
      </c>
      <c r="BR7" s="19" t="s">
        <v>838</v>
      </c>
      <c r="BS7" s="546"/>
      <c r="BT7" s="26" t="s">
        <v>839</v>
      </c>
      <c r="BU7" s="26" t="s">
        <v>840</v>
      </c>
      <c r="BV7" s="26" t="s">
        <v>836</v>
      </c>
      <c r="BW7" s="26" t="s">
        <v>838</v>
      </c>
      <c r="BX7" s="538"/>
      <c r="BY7" s="544"/>
    </row>
    <row r="8" spans="1:77" ht="15.75" customHeight="1">
      <c r="A8" s="47" t="str">
        <f>IF(J8="","",ROW()-7)</f>
        <v/>
      </c>
      <c r="B8" s="8"/>
      <c r="C8" s="8"/>
      <c r="D8" s="8"/>
      <c r="E8" s="8"/>
      <c r="F8" s="8"/>
      <c r="G8" s="8"/>
      <c r="H8" s="12"/>
      <c r="I8" s="12"/>
      <c r="J8" s="12"/>
      <c r="K8" s="12"/>
      <c r="L8" s="8"/>
      <c r="M8" s="8"/>
      <c r="N8" s="8"/>
      <c r="O8" s="15"/>
      <c r="P8" s="15" t="s">
        <v>579</v>
      </c>
      <c r="Q8" s="14"/>
      <c r="R8" s="14"/>
      <c r="S8" s="14"/>
      <c r="T8" s="14"/>
      <c r="U8" s="14"/>
      <c r="V8" s="14"/>
      <c r="W8" s="14">
        <f t="shared" ref="W8:W9" si="0">Q8+T8</f>
        <v>0</v>
      </c>
      <c r="X8" s="14">
        <f t="shared" ref="X8:X9" si="1">R8+U8</f>
        <v>0</v>
      </c>
      <c r="Y8" s="14">
        <f t="shared" ref="W8:Y25" si="2">S8+V8</f>
        <v>0</v>
      </c>
      <c r="Z8" s="15"/>
      <c r="AA8" s="8"/>
      <c r="AB8" s="15"/>
      <c r="AC8" s="15" t="str">
        <f>IF(X8-Y8=0,"",(AB8-X8+Y8)/(X8-Y8)*100)</f>
        <v/>
      </c>
      <c r="AD8" s="15" t="str">
        <f>IF(N8=0,"",Z8/N8)</f>
        <v/>
      </c>
      <c r="AE8" s="12"/>
      <c r="AG8" s="22"/>
      <c r="AH8" s="22"/>
      <c r="AI8" s="22"/>
      <c r="AJ8" s="22"/>
      <c r="AK8" s="22"/>
      <c r="AL8" s="22"/>
      <c r="AM8" s="22"/>
      <c r="AN8" s="22"/>
      <c r="AO8" s="22"/>
      <c r="AP8" s="22"/>
      <c r="AQ8" s="22"/>
      <c r="AR8" s="22"/>
      <c r="AS8" s="27"/>
      <c r="AT8" s="27"/>
      <c r="AU8" s="22"/>
      <c r="AV8" s="27"/>
      <c r="AW8" s="27"/>
      <c r="AX8" s="27"/>
      <c r="AY8" s="27"/>
      <c r="AZ8" s="27"/>
      <c r="BA8" s="27"/>
      <c r="BB8" s="27" t="s">
        <v>203</v>
      </c>
      <c r="BC8" s="27"/>
      <c r="BD8" s="27"/>
      <c r="BE8" s="27"/>
      <c r="BF8" s="27"/>
      <c r="BG8" s="27"/>
      <c r="BH8" s="27"/>
      <c r="BI8" s="27"/>
      <c r="BJ8" s="27"/>
      <c r="BK8" s="27" t="str">
        <f>IFERROR(BJ8/(BI8+BJ8)*100,"")</f>
        <v/>
      </c>
      <c r="BL8" s="27"/>
      <c r="BM8" s="156"/>
      <c r="BN8" s="156"/>
      <c r="BO8" s="156"/>
      <c r="BP8" s="156"/>
      <c r="BQ8" s="27" t="str">
        <f>IFERROR(ROUND(BK8-BL8-#REF!,0),"")</f>
        <v/>
      </c>
      <c r="BR8" s="30" t="str">
        <f>IFERROR(BP8*BQ8/100,"")</f>
        <v/>
      </c>
      <c r="BS8" s="27"/>
      <c r="BT8" s="27" t="str">
        <f t="shared" ref="BT8:BT32" si="3">IFERROR((BP8-Z8)/Z8*100,"")</f>
        <v/>
      </c>
      <c r="BU8" s="27" t="str">
        <f t="shared" ref="BU8:BU32" si="4">IFERROR((BR8-AB8)/AB8*100,"")</f>
        <v/>
      </c>
      <c r="BV8" s="27"/>
      <c r="BW8" s="27"/>
      <c r="BX8" s="27"/>
      <c r="BY8" s="27"/>
    </row>
    <row r="9" spans="1:77" ht="15.75" customHeight="1">
      <c r="A9" s="47" t="str">
        <f t="shared" ref="A9:A29" si="5">IF(J9="","",ROW()-7)</f>
        <v/>
      </c>
      <c r="B9" s="8"/>
      <c r="C9" s="8"/>
      <c r="D9" s="8"/>
      <c r="E9" s="8"/>
      <c r="F9" s="8"/>
      <c r="G9" s="8"/>
      <c r="H9" s="12"/>
      <c r="I9" s="12"/>
      <c r="J9" s="12"/>
      <c r="K9" s="12"/>
      <c r="L9" s="8"/>
      <c r="M9" s="8"/>
      <c r="N9" s="8"/>
      <c r="O9" s="15"/>
      <c r="P9" s="15" t="s">
        <v>579</v>
      </c>
      <c r="Q9" s="14"/>
      <c r="R9" s="14"/>
      <c r="S9" s="14"/>
      <c r="T9" s="14"/>
      <c r="U9" s="14"/>
      <c r="V9" s="14"/>
      <c r="W9" s="14">
        <f t="shared" si="0"/>
        <v>0</v>
      </c>
      <c r="X9" s="14">
        <f t="shared" si="1"/>
        <v>0</v>
      </c>
      <c r="Y9" s="14">
        <f t="shared" si="2"/>
        <v>0</v>
      </c>
      <c r="Z9" s="15"/>
      <c r="AA9" s="8"/>
      <c r="AB9" s="15"/>
      <c r="AC9" s="15" t="str">
        <f t="shared" ref="AC9:AC30" si="6">IF(X9-Y9=0,"",(AB9-X9+Y9)/(X9-Y9)*100)</f>
        <v/>
      </c>
      <c r="AD9" s="15" t="str">
        <f t="shared" ref="AD9:AD32" si="7">IF(N9=0,"",Z9/N9)</f>
        <v/>
      </c>
      <c r="AE9" s="12"/>
      <c r="AG9" s="22"/>
      <c r="AH9" s="22"/>
      <c r="AI9" s="22"/>
      <c r="AJ9" s="22"/>
      <c r="AK9" s="22"/>
      <c r="AL9" s="22"/>
      <c r="AM9" s="22"/>
      <c r="AN9" s="22"/>
      <c r="AO9" s="22"/>
      <c r="AP9" s="22"/>
      <c r="AQ9" s="22"/>
      <c r="AR9" s="22"/>
      <c r="AS9" s="28"/>
      <c r="AT9" s="27"/>
      <c r="AU9" s="22"/>
      <c r="AV9" s="27"/>
      <c r="AW9" s="27"/>
      <c r="AX9" s="27"/>
      <c r="AY9" s="27"/>
      <c r="AZ9" s="27"/>
      <c r="BA9" s="27"/>
      <c r="BB9" s="27"/>
      <c r="BC9" s="27"/>
      <c r="BD9" s="27"/>
      <c r="BE9" s="27"/>
      <c r="BF9" s="27"/>
      <c r="BG9" s="27"/>
      <c r="BH9" s="27"/>
      <c r="BI9" s="27"/>
      <c r="BJ9" s="27"/>
      <c r="BK9" s="27" t="str">
        <f t="shared" ref="BK9:BK31" si="8">IFERROR(BJ9/(BI9+BJ9)*100,"")</f>
        <v/>
      </c>
      <c r="BL9" s="27"/>
      <c r="BM9" s="156"/>
      <c r="BN9" s="156"/>
      <c r="BO9" s="156"/>
      <c r="BP9" s="156"/>
      <c r="BQ9" s="27" t="str">
        <f>IFERROR(ROUND(BK9-BL9-#REF!,0),"")</f>
        <v/>
      </c>
      <c r="BR9" s="30" t="str">
        <f t="shared" ref="BR9:BR31" si="9">IFERROR(BP9*BQ9/100,"")</f>
        <v/>
      </c>
      <c r="BS9" s="27"/>
      <c r="BT9" s="27" t="str">
        <f t="shared" si="3"/>
        <v/>
      </c>
      <c r="BU9" s="27" t="str">
        <f t="shared" si="4"/>
        <v/>
      </c>
      <c r="BV9" s="27"/>
      <c r="BW9" s="27"/>
      <c r="BX9" s="27"/>
      <c r="BY9" s="27"/>
    </row>
    <row r="10" spans="1:77" ht="15.75" customHeight="1">
      <c r="A10" s="47" t="str">
        <f t="shared" si="5"/>
        <v/>
      </c>
      <c r="B10" s="8"/>
      <c r="C10" s="8"/>
      <c r="D10" s="8"/>
      <c r="E10" s="8"/>
      <c r="F10" s="8"/>
      <c r="G10" s="8"/>
      <c r="H10" s="12"/>
      <c r="I10" s="12"/>
      <c r="J10" s="12"/>
      <c r="K10" s="12"/>
      <c r="L10" s="8"/>
      <c r="M10" s="8"/>
      <c r="N10" s="8"/>
      <c r="O10" s="15"/>
      <c r="P10" s="15"/>
      <c r="Q10" s="14"/>
      <c r="R10" s="14"/>
      <c r="S10" s="14"/>
      <c r="T10" s="14"/>
      <c r="U10" s="14"/>
      <c r="V10" s="14"/>
      <c r="W10" s="14">
        <f t="shared" si="2"/>
        <v>0</v>
      </c>
      <c r="X10" s="14">
        <f t="shared" si="2"/>
        <v>0</v>
      </c>
      <c r="Y10" s="14">
        <f t="shared" si="2"/>
        <v>0</v>
      </c>
      <c r="Z10" s="15"/>
      <c r="AA10" s="8"/>
      <c r="AB10" s="15"/>
      <c r="AC10" s="15" t="str">
        <f t="shared" si="6"/>
        <v/>
      </c>
      <c r="AD10" s="15" t="str">
        <f t="shared" si="7"/>
        <v/>
      </c>
      <c r="AE10" s="12"/>
      <c r="AG10" s="22"/>
      <c r="AH10" s="22"/>
      <c r="AI10" s="22"/>
      <c r="AJ10" s="22"/>
      <c r="AK10" s="22"/>
      <c r="AL10" s="22"/>
      <c r="AM10" s="22"/>
      <c r="AN10" s="22"/>
      <c r="AO10" s="22"/>
      <c r="AP10" s="22"/>
      <c r="AQ10" s="22"/>
      <c r="AR10" s="22"/>
      <c r="AS10" s="28"/>
      <c r="AT10" s="27"/>
      <c r="AU10" s="22"/>
      <c r="AV10" s="27"/>
      <c r="AW10" s="27"/>
      <c r="AX10" s="27"/>
      <c r="AY10" s="27"/>
      <c r="AZ10" s="27"/>
      <c r="BA10" s="27"/>
      <c r="BB10" s="27"/>
      <c r="BC10" s="27"/>
      <c r="BD10" s="27"/>
      <c r="BE10" s="27"/>
      <c r="BF10" s="27"/>
      <c r="BG10" s="27"/>
      <c r="BH10" s="27"/>
      <c r="BI10" s="27"/>
      <c r="BJ10" s="27" t="s">
        <v>203</v>
      </c>
      <c r="BK10" s="27" t="str">
        <f t="shared" si="8"/>
        <v/>
      </c>
      <c r="BL10" s="27"/>
      <c r="BM10" s="156"/>
      <c r="BN10" s="156"/>
      <c r="BO10" s="156"/>
      <c r="BP10" s="156"/>
      <c r="BQ10" s="27" t="str">
        <f>IFERROR(ROUND(BK10-BL10-#REF!,0),"")</f>
        <v/>
      </c>
      <c r="BR10" s="30" t="str">
        <f t="shared" si="9"/>
        <v/>
      </c>
      <c r="BS10" s="27"/>
      <c r="BT10" s="27" t="str">
        <f t="shared" si="3"/>
        <v/>
      </c>
      <c r="BU10" s="27" t="str">
        <f t="shared" si="4"/>
        <v/>
      </c>
      <c r="BV10" s="27"/>
      <c r="BW10" s="27"/>
      <c r="BX10" s="27"/>
      <c r="BY10" s="27"/>
    </row>
    <row r="11" spans="1:77" ht="15.75" customHeight="1">
      <c r="A11" s="47" t="str">
        <f t="shared" si="5"/>
        <v/>
      </c>
      <c r="B11" s="8"/>
      <c r="C11" s="8"/>
      <c r="D11" s="8"/>
      <c r="E11" s="8"/>
      <c r="F11" s="8"/>
      <c r="G11" s="8"/>
      <c r="H11" s="12"/>
      <c r="I11" s="12"/>
      <c r="J11" s="12"/>
      <c r="K11" s="12"/>
      <c r="L11" s="8"/>
      <c r="M11" s="8"/>
      <c r="N11" s="8"/>
      <c r="O11" s="15"/>
      <c r="P11" s="15"/>
      <c r="Q11" s="14"/>
      <c r="R11" s="14"/>
      <c r="S11" s="14"/>
      <c r="T11" s="14"/>
      <c r="U11" s="14"/>
      <c r="V11" s="14"/>
      <c r="W11" s="14">
        <f t="shared" si="2"/>
        <v>0</v>
      </c>
      <c r="X11" s="14">
        <f t="shared" si="2"/>
        <v>0</v>
      </c>
      <c r="Y11" s="14">
        <f t="shared" si="2"/>
        <v>0</v>
      </c>
      <c r="Z11" s="15"/>
      <c r="AA11" s="8"/>
      <c r="AB11" s="15"/>
      <c r="AC11" s="15" t="str">
        <f t="shared" si="6"/>
        <v/>
      </c>
      <c r="AD11" s="15" t="str">
        <f t="shared" si="7"/>
        <v/>
      </c>
      <c r="AE11" s="12"/>
      <c r="AG11" s="22"/>
      <c r="AH11" s="22"/>
      <c r="AI11" s="22"/>
      <c r="AJ11" s="22"/>
      <c r="AK11" s="22"/>
      <c r="AL11" s="22"/>
      <c r="AM11" s="22"/>
      <c r="AN11" s="22"/>
      <c r="AO11" s="22"/>
      <c r="AP11" s="22"/>
      <c r="AQ11" s="22"/>
      <c r="AR11" s="22"/>
      <c r="AS11" s="28"/>
      <c r="AT11" s="27"/>
      <c r="AU11" s="22"/>
      <c r="AV11" s="27"/>
      <c r="AW11" s="27"/>
      <c r="AX11" s="27"/>
      <c r="AY11" s="27"/>
      <c r="AZ11" s="27"/>
      <c r="BA11" s="27"/>
      <c r="BB11" s="27"/>
      <c r="BC11" s="27"/>
      <c r="BD11" s="27"/>
      <c r="BE11" s="27"/>
      <c r="BF11" s="27"/>
      <c r="BG11" s="27"/>
      <c r="BH11" s="27"/>
      <c r="BI11" s="27"/>
      <c r="BJ11" s="27"/>
      <c r="BK11" s="27" t="str">
        <f t="shared" si="8"/>
        <v/>
      </c>
      <c r="BL11" s="27"/>
      <c r="BM11" s="156"/>
      <c r="BN11" s="156"/>
      <c r="BO11" s="156"/>
      <c r="BP11" s="156"/>
      <c r="BQ11" s="27" t="str">
        <f>IFERROR(ROUND(BK11-BL11-#REF!,0),"")</f>
        <v/>
      </c>
      <c r="BR11" s="30" t="str">
        <f t="shared" si="9"/>
        <v/>
      </c>
      <c r="BS11" s="27"/>
      <c r="BT11" s="27" t="str">
        <f t="shared" si="3"/>
        <v/>
      </c>
      <c r="BU11" s="27" t="str">
        <f t="shared" si="4"/>
        <v/>
      </c>
      <c r="BV11" s="27"/>
      <c r="BW11" s="27"/>
      <c r="BX11" s="27"/>
      <c r="BY11" s="27"/>
    </row>
    <row r="12" spans="1:77" ht="15.75" customHeight="1">
      <c r="A12" s="47" t="str">
        <f t="shared" si="5"/>
        <v/>
      </c>
      <c r="B12" s="8"/>
      <c r="C12" s="8"/>
      <c r="D12" s="8"/>
      <c r="E12" s="8"/>
      <c r="F12" s="8"/>
      <c r="G12" s="8"/>
      <c r="H12" s="12"/>
      <c r="I12" s="12"/>
      <c r="J12" s="12"/>
      <c r="K12" s="12"/>
      <c r="L12" s="8"/>
      <c r="M12" s="8"/>
      <c r="N12" s="8"/>
      <c r="O12" s="15"/>
      <c r="P12" s="15"/>
      <c r="Q12" s="14"/>
      <c r="R12" s="14"/>
      <c r="S12" s="14"/>
      <c r="T12" s="14"/>
      <c r="U12" s="14"/>
      <c r="V12" s="14"/>
      <c r="W12" s="14">
        <f t="shared" si="2"/>
        <v>0</v>
      </c>
      <c r="X12" s="14">
        <f t="shared" si="2"/>
        <v>0</v>
      </c>
      <c r="Y12" s="14">
        <f t="shared" si="2"/>
        <v>0</v>
      </c>
      <c r="Z12" s="15"/>
      <c r="AA12" s="8"/>
      <c r="AB12" s="15"/>
      <c r="AC12" s="15" t="str">
        <f t="shared" si="6"/>
        <v/>
      </c>
      <c r="AD12" s="15" t="str">
        <f t="shared" si="7"/>
        <v/>
      </c>
      <c r="AE12" s="12"/>
      <c r="AG12" s="22"/>
      <c r="AH12" s="22"/>
      <c r="AI12" s="22"/>
      <c r="AJ12" s="22"/>
      <c r="AK12" s="22"/>
      <c r="AL12" s="22"/>
      <c r="AM12" s="22"/>
      <c r="AN12" s="22"/>
      <c r="AO12" s="22"/>
      <c r="AP12" s="22"/>
      <c r="AQ12" s="22"/>
      <c r="AR12" s="22"/>
      <c r="AS12" s="28"/>
      <c r="AT12" s="27"/>
      <c r="AU12" s="22"/>
      <c r="AV12" s="27"/>
      <c r="AW12" s="27"/>
      <c r="AX12" s="27"/>
      <c r="AY12" s="27"/>
      <c r="AZ12" s="27"/>
      <c r="BA12" s="27"/>
      <c r="BB12" s="27"/>
      <c r="BC12" s="27"/>
      <c r="BD12" s="27"/>
      <c r="BE12" s="27"/>
      <c r="BF12" s="27"/>
      <c r="BG12" s="27"/>
      <c r="BH12" s="27"/>
      <c r="BI12" s="27"/>
      <c r="BJ12" s="27"/>
      <c r="BK12" s="27" t="str">
        <f t="shared" si="8"/>
        <v/>
      </c>
      <c r="BL12" s="27"/>
      <c r="BM12" s="156"/>
      <c r="BN12" s="156"/>
      <c r="BO12" s="156"/>
      <c r="BP12" s="156"/>
      <c r="BQ12" s="27" t="str">
        <f>IFERROR(ROUND(BK12-BL12-#REF!,0),"")</f>
        <v/>
      </c>
      <c r="BR12" s="30" t="str">
        <f t="shared" si="9"/>
        <v/>
      </c>
      <c r="BS12" s="27"/>
      <c r="BT12" s="27" t="str">
        <f t="shared" si="3"/>
        <v/>
      </c>
      <c r="BU12" s="27" t="str">
        <f t="shared" si="4"/>
        <v/>
      </c>
      <c r="BV12" s="27"/>
      <c r="BW12" s="27"/>
      <c r="BX12" s="27"/>
      <c r="BY12" s="27"/>
    </row>
    <row r="13" spans="1:77" ht="15.75" customHeight="1">
      <c r="A13" s="47" t="str">
        <f t="shared" si="5"/>
        <v/>
      </c>
      <c r="B13" s="8"/>
      <c r="C13" s="8"/>
      <c r="D13" s="8"/>
      <c r="E13" s="8"/>
      <c r="F13" s="8"/>
      <c r="G13" s="8"/>
      <c r="H13" s="12"/>
      <c r="I13" s="12"/>
      <c r="J13" s="12"/>
      <c r="K13" s="12"/>
      <c r="L13" s="8"/>
      <c r="M13" s="8"/>
      <c r="N13" s="8"/>
      <c r="O13" s="15"/>
      <c r="P13" s="15"/>
      <c r="Q13" s="14"/>
      <c r="R13" s="14"/>
      <c r="S13" s="14"/>
      <c r="T13" s="14"/>
      <c r="U13" s="14"/>
      <c r="V13" s="14"/>
      <c r="W13" s="14">
        <f t="shared" si="2"/>
        <v>0</v>
      </c>
      <c r="X13" s="14">
        <f t="shared" si="2"/>
        <v>0</v>
      </c>
      <c r="Y13" s="14">
        <f t="shared" si="2"/>
        <v>0</v>
      </c>
      <c r="Z13" s="15"/>
      <c r="AA13" s="8"/>
      <c r="AB13" s="15"/>
      <c r="AC13" s="15" t="str">
        <f t="shared" si="6"/>
        <v/>
      </c>
      <c r="AD13" s="15" t="str">
        <f t="shared" si="7"/>
        <v/>
      </c>
      <c r="AE13" s="12"/>
      <c r="AG13" s="22"/>
      <c r="AH13" s="22"/>
      <c r="AI13" s="22"/>
      <c r="AJ13" s="22"/>
      <c r="AK13" s="22"/>
      <c r="AL13" s="22"/>
      <c r="AM13" s="22"/>
      <c r="AN13" s="22"/>
      <c r="AO13" s="22"/>
      <c r="AP13" s="22"/>
      <c r="AQ13" s="22"/>
      <c r="AR13" s="22"/>
      <c r="AS13" s="28"/>
      <c r="AT13" s="27"/>
      <c r="AU13" s="22"/>
      <c r="AV13" s="27"/>
      <c r="AW13" s="27"/>
      <c r="AX13" s="27"/>
      <c r="AY13" s="27"/>
      <c r="AZ13" s="27"/>
      <c r="BA13" s="27"/>
      <c r="BB13" s="27"/>
      <c r="BC13" s="27"/>
      <c r="BD13" s="27"/>
      <c r="BE13" s="27"/>
      <c r="BF13" s="27"/>
      <c r="BG13" s="27"/>
      <c r="BH13" s="27"/>
      <c r="BI13" s="27"/>
      <c r="BJ13" s="27"/>
      <c r="BK13" s="27" t="str">
        <f t="shared" si="8"/>
        <v/>
      </c>
      <c r="BL13" s="27"/>
      <c r="BM13" s="156"/>
      <c r="BN13" s="156"/>
      <c r="BO13" s="156"/>
      <c r="BP13" s="156"/>
      <c r="BQ13" s="27" t="str">
        <f>IFERROR(ROUND(BK13-BL13-#REF!,0),"")</f>
        <v/>
      </c>
      <c r="BR13" s="30" t="str">
        <f t="shared" si="9"/>
        <v/>
      </c>
      <c r="BS13" s="27"/>
      <c r="BT13" s="27" t="str">
        <f t="shared" si="3"/>
        <v/>
      </c>
      <c r="BU13" s="27" t="str">
        <f t="shared" si="4"/>
        <v/>
      </c>
      <c r="BV13" s="27"/>
      <c r="BW13" s="27"/>
      <c r="BX13" s="27"/>
      <c r="BY13" s="27"/>
    </row>
    <row r="14" spans="1:77" ht="15.75" customHeight="1">
      <c r="A14" s="47" t="str">
        <f t="shared" si="5"/>
        <v/>
      </c>
      <c r="B14" s="8"/>
      <c r="C14" s="8"/>
      <c r="D14" s="8"/>
      <c r="E14" s="8"/>
      <c r="F14" s="8"/>
      <c r="G14" s="8"/>
      <c r="H14" s="12"/>
      <c r="I14" s="12"/>
      <c r="J14" s="12"/>
      <c r="K14" s="12"/>
      <c r="L14" s="8"/>
      <c r="M14" s="8"/>
      <c r="N14" s="8"/>
      <c r="O14" s="15"/>
      <c r="P14" s="15"/>
      <c r="Q14" s="14"/>
      <c r="R14" s="14"/>
      <c r="S14" s="14"/>
      <c r="T14" s="14"/>
      <c r="U14" s="14"/>
      <c r="V14" s="14"/>
      <c r="W14" s="14">
        <f t="shared" si="2"/>
        <v>0</v>
      </c>
      <c r="X14" s="14">
        <f t="shared" si="2"/>
        <v>0</v>
      </c>
      <c r="Y14" s="14">
        <f t="shared" si="2"/>
        <v>0</v>
      </c>
      <c r="Z14" s="15"/>
      <c r="AA14" s="8"/>
      <c r="AB14" s="15"/>
      <c r="AC14" s="15" t="str">
        <f t="shared" si="6"/>
        <v/>
      </c>
      <c r="AD14" s="15" t="str">
        <f t="shared" si="7"/>
        <v/>
      </c>
      <c r="AE14" s="12"/>
      <c r="AG14" s="22"/>
      <c r="AH14" s="22"/>
      <c r="AI14" s="22"/>
      <c r="AJ14" s="22"/>
      <c r="AK14" s="22"/>
      <c r="AL14" s="22"/>
      <c r="AM14" s="22"/>
      <c r="AN14" s="22"/>
      <c r="AO14" s="22"/>
      <c r="AP14" s="22"/>
      <c r="AQ14" s="22"/>
      <c r="AR14" s="22"/>
      <c r="AS14" s="28"/>
      <c r="AT14" s="27"/>
      <c r="AU14" s="22"/>
      <c r="AV14" s="27"/>
      <c r="AW14" s="27"/>
      <c r="AX14" s="27"/>
      <c r="AY14" s="27"/>
      <c r="AZ14" s="27"/>
      <c r="BA14" s="27"/>
      <c r="BB14" s="27"/>
      <c r="BC14" s="27"/>
      <c r="BD14" s="27"/>
      <c r="BE14" s="27"/>
      <c r="BF14" s="27"/>
      <c r="BG14" s="27"/>
      <c r="BH14" s="27"/>
      <c r="BI14" s="27"/>
      <c r="BJ14" s="27"/>
      <c r="BK14" s="27" t="str">
        <f t="shared" si="8"/>
        <v/>
      </c>
      <c r="BL14" s="27"/>
      <c r="BM14" s="156"/>
      <c r="BN14" s="156"/>
      <c r="BO14" s="156"/>
      <c r="BP14" s="156"/>
      <c r="BQ14" s="27" t="str">
        <f>IFERROR(ROUND(BK14-BL14-#REF!,0),"")</f>
        <v/>
      </c>
      <c r="BR14" s="30" t="str">
        <f t="shared" si="9"/>
        <v/>
      </c>
      <c r="BS14" s="27"/>
      <c r="BT14" s="27" t="str">
        <f t="shared" si="3"/>
        <v/>
      </c>
      <c r="BU14" s="27" t="str">
        <f t="shared" si="4"/>
        <v/>
      </c>
      <c r="BV14" s="27"/>
      <c r="BW14" s="27"/>
      <c r="BX14" s="27"/>
      <c r="BY14" s="27"/>
    </row>
    <row r="15" spans="1:77" ht="15.75" customHeight="1">
      <c r="A15" s="47" t="str">
        <f t="shared" si="5"/>
        <v/>
      </c>
      <c r="B15" s="8"/>
      <c r="C15" s="8"/>
      <c r="D15" s="8"/>
      <c r="E15" s="8"/>
      <c r="F15" s="8"/>
      <c r="G15" s="8"/>
      <c r="H15" s="12"/>
      <c r="I15" s="12"/>
      <c r="J15" s="12"/>
      <c r="K15" s="12"/>
      <c r="L15" s="8"/>
      <c r="M15" s="8"/>
      <c r="N15" s="8"/>
      <c r="O15" s="15"/>
      <c r="P15" s="15" t="s">
        <v>579</v>
      </c>
      <c r="Q15" s="14"/>
      <c r="R15" s="14"/>
      <c r="S15" s="14"/>
      <c r="T15" s="14"/>
      <c r="U15" s="14"/>
      <c r="V15" s="14"/>
      <c r="W15" s="14">
        <f t="shared" si="2"/>
        <v>0</v>
      </c>
      <c r="X15" s="14">
        <f t="shared" si="2"/>
        <v>0</v>
      </c>
      <c r="Y15" s="14">
        <f t="shared" si="2"/>
        <v>0</v>
      </c>
      <c r="Z15" s="15"/>
      <c r="AA15" s="8"/>
      <c r="AB15" s="15"/>
      <c r="AC15" s="15" t="str">
        <f t="shared" si="6"/>
        <v/>
      </c>
      <c r="AD15" s="15" t="str">
        <f t="shared" si="7"/>
        <v/>
      </c>
      <c r="AE15" s="12"/>
      <c r="AG15" s="22"/>
      <c r="AH15" s="22"/>
      <c r="AI15" s="22"/>
      <c r="AJ15" s="22"/>
      <c r="AK15" s="22"/>
      <c r="AL15" s="22"/>
      <c r="AM15" s="22"/>
      <c r="AN15" s="22"/>
      <c r="AO15" s="22"/>
      <c r="AP15" s="22"/>
      <c r="AQ15" s="22"/>
      <c r="AR15" s="22"/>
      <c r="AS15" s="28"/>
      <c r="AT15" s="27"/>
      <c r="AU15" s="22"/>
      <c r="AV15" s="27"/>
      <c r="AW15" s="27"/>
      <c r="AX15" s="27"/>
      <c r="AY15" s="27"/>
      <c r="AZ15" s="27"/>
      <c r="BA15" s="27"/>
      <c r="BB15" s="27"/>
      <c r="BC15" s="27"/>
      <c r="BD15" s="27"/>
      <c r="BE15" s="27"/>
      <c r="BF15" s="27"/>
      <c r="BG15" s="27"/>
      <c r="BH15" s="27"/>
      <c r="BI15" s="27"/>
      <c r="BJ15" s="27"/>
      <c r="BK15" s="27" t="str">
        <f t="shared" si="8"/>
        <v/>
      </c>
      <c r="BL15" s="27"/>
      <c r="BM15" s="156"/>
      <c r="BN15" s="156"/>
      <c r="BO15" s="156"/>
      <c r="BP15" s="156"/>
      <c r="BQ15" s="27" t="str">
        <f>IFERROR(ROUND(BK15-BL15-#REF!,0),"")</f>
        <v/>
      </c>
      <c r="BR15" s="30" t="str">
        <f t="shared" si="9"/>
        <v/>
      </c>
      <c r="BS15" s="27"/>
      <c r="BT15" s="27" t="str">
        <f t="shared" si="3"/>
        <v/>
      </c>
      <c r="BU15" s="27" t="str">
        <f t="shared" si="4"/>
        <v/>
      </c>
      <c r="BV15" s="27"/>
      <c r="BW15" s="27"/>
      <c r="BX15" s="27"/>
      <c r="BY15" s="27"/>
    </row>
    <row r="16" spans="1:77" ht="15.75" customHeight="1">
      <c r="A16" s="47" t="str">
        <f t="shared" si="5"/>
        <v/>
      </c>
      <c r="B16" s="8"/>
      <c r="C16" s="8"/>
      <c r="D16" s="8"/>
      <c r="E16" s="8"/>
      <c r="F16" s="8"/>
      <c r="G16" s="8"/>
      <c r="H16" s="12"/>
      <c r="I16" s="12"/>
      <c r="J16" s="12"/>
      <c r="K16" s="12"/>
      <c r="L16" s="8"/>
      <c r="M16" s="8"/>
      <c r="N16" s="8"/>
      <c r="O16" s="15"/>
      <c r="P16" s="15" t="s">
        <v>579</v>
      </c>
      <c r="Q16" s="14"/>
      <c r="R16" s="14"/>
      <c r="S16" s="14"/>
      <c r="T16" s="14"/>
      <c r="U16" s="14"/>
      <c r="V16" s="14"/>
      <c r="W16" s="14">
        <f t="shared" si="2"/>
        <v>0</v>
      </c>
      <c r="X16" s="14">
        <f t="shared" si="2"/>
        <v>0</v>
      </c>
      <c r="Y16" s="14">
        <f t="shared" si="2"/>
        <v>0</v>
      </c>
      <c r="Z16" s="15"/>
      <c r="AA16" s="8"/>
      <c r="AB16" s="15"/>
      <c r="AC16" s="15" t="str">
        <f t="shared" si="6"/>
        <v/>
      </c>
      <c r="AD16" s="15" t="str">
        <f t="shared" si="7"/>
        <v/>
      </c>
      <c r="AE16" s="12"/>
      <c r="AG16" s="22"/>
      <c r="AH16" s="22"/>
      <c r="AI16" s="22"/>
      <c r="AJ16" s="22"/>
      <c r="AK16" s="22"/>
      <c r="AL16" s="22"/>
      <c r="AM16" s="22"/>
      <c r="AN16" s="22"/>
      <c r="AO16" s="22"/>
      <c r="AP16" s="22"/>
      <c r="AQ16" s="22"/>
      <c r="AR16" s="22"/>
      <c r="AS16" s="28"/>
      <c r="AT16" s="27"/>
      <c r="AU16" s="22"/>
      <c r="AV16" s="27"/>
      <c r="AW16" s="27"/>
      <c r="AX16" s="27"/>
      <c r="AY16" s="27"/>
      <c r="AZ16" s="27"/>
      <c r="BA16" s="27"/>
      <c r="BB16" s="27"/>
      <c r="BC16" s="27"/>
      <c r="BD16" s="27"/>
      <c r="BE16" s="27"/>
      <c r="BF16" s="27"/>
      <c r="BG16" s="27"/>
      <c r="BH16" s="27"/>
      <c r="BI16" s="27"/>
      <c r="BJ16" s="27"/>
      <c r="BK16" s="27" t="str">
        <f t="shared" si="8"/>
        <v/>
      </c>
      <c r="BL16" s="27"/>
      <c r="BM16" s="156"/>
      <c r="BN16" s="156"/>
      <c r="BO16" s="156"/>
      <c r="BP16" s="156"/>
      <c r="BQ16" s="27" t="str">
        <f>IFERROR(ROUND(BK16-BL16-#REF!,0),"")</f>
        <v/>
      </c>
      <c r="BR16" s="30" t="str">
        <f t="shared" si="9"/>
        <v/>
      </c>
      <c r="BS16" s="27"/>
      <c r="BT16" s="27" t="str">
        <f t="shared" si="3"/>
        <v/>
      </c>
      <c r="BU16" s="27" t="str">
        <f t="shared" si="4"/>
        <v/>
      </c>
      <c r="BV16" s="27"/>
      <c r="BW16" s="27"/>
      <c r="BX16" s="27"/>
      <c r="BY16" s="27"/>
    </row>
    <row r="17" spans="1:77" ht="15.75" customHeight="1">
      <c r="A17" s="47"/>
      <c r="B17" s="8"/>
      <c r="C17" s="8"/>
      <c r="D17" s="8"/>
      <c r="E17" s="8"/>
      <c r="F17" s="8"/>
      <c r="G17" s="8"/>
      <c r="H17" s="12"/>
      <c r="I17" s="12"/>
      <c r="J17" s="12"/>
      <c r="K17" s="12"/>
      <c r="L17" s="8"/>
      <c r="M17" s="8"/>
      <c r="N17" s="8"/>
      <c r="O17" s="15"/>
      <c r="P17" s="15"/>
      <c r="Q17" s="14"/>
      <c r="R17" s="14"/>
      <c r="S17" s="14"/>
      <c r="T17" s="14"/>
      <c r="U17" s="14"/>
      <c r="V17" s="14"/>
      <c r="W17" s="14">
        <f t="shared" ref="W17:W18" si="10">Q17+T17</f>
        <v>0</v>
      </c>
      <c r="X17" s="14">
        <f t="shared" ref="X17:X18" si="11">R17+U17</f>
        <v>0</v>
      </c>
      <c r="Y17" s="14">
        <f t="shared" ref="Y17:Y18" si="12">S17+V17</f>
        <v>0</v>
      </c>
      <c r="Z17" s="15"/>
      <c r="AA17" s="8"/>
      <c r="AB17" s="15"/>
      <c r="AC17" s="15" t="str">
        <f t="shared" ref="AC17:AC18" si="13">IF(X17-Y17=0,"",(AB17-X17+Y17)/(X17-Y17)*100)</f>
        <v/>
      </c>
      <c r="AD17" s="15"/>
      <c r="AE17" s="12"/>
      <c r="AG17" s="22"/>
      <c r="AH17" s="22"/>
      <c r="AI17" s="22"/>
      <c r="AJ17" s="22"/>
      <c r="AK17" s="22"/>
      <c r="AL17" s="22"/>
      <c r="AM17" s="22"/>
      <c r="AN17" s="22"/>
      <c r="AO17" s="22"/>
      <c r="AP17" s="22"/>
      <c r="AQ17" s="22"/>
      <c r="AR17" s="22"/>
      <c r="AS17" s="28"/>
      <c r="AT17" s="27"/>
      <c r="AU17" s="22"/>
      <c r="AV17" s="27"/>
      <c r="AW17" s="27"/>
      <c r="AX17" s="27"/>
      <c r="AY17" s="27"/>
      <c r="AZ17" s="27"/>
      <c r="BA17" s="27"/>
      <c r="BB17" s="27"/>
      <c r="BC17" s="27"/>
      <c r="BD17" s="27"/>
      <c r="BE17" s="27"/>
      <c r="BF17" s="27"/>
      <c r="BG17" s="27"/>
      <c r="BH17" s="27"/>
      <c r="BI17" s="27"/>
      <c r="BJ17" s="27"/>
      <c r="BK17" s="27"/>
      <c r="BL17" s="27"/>
      <c r="BM17" s="156"/>
      <c r="BN17" s="156"/>
      <c r="BO17" s="156"/>
      <c r="BP17" s="156"/>
      <c r="BQ17" s="27"/>
      <c r="BR17" s="30"/>
      <c r="BS17" s="27"/>
      <c r="BT17" s="27"/>
      <c r="BU17" s="27"/>
      <c r="BV17" s="27"/>
      <c r="BW17" s="27"/>
      <c r="BX17" s="27"/>
      <c r="BY17" s="27"/>
    </row>
    <row r="18" spans="1:77" ht="15.75" customHeight="1">
      <c r="A18" s="47"/>
      <c r="B18" s="8"/>
      <c r="C18" s="8"/>
      <c r="D18" s="8"/>
      <c r="E18" s="8"/>
      <c r="F18" s="8"/>
      <c r="G18" s="8"/>
      <c r="H18" s="12"/>
      <c r="I18" s="12"/>
      <c r="J18" s="12"/>
      <c r="K18" s="12"/>
      <c r="L18" s="8"/>
      <c r="M18" s="8"/>
      <c r="N18" s="8"/>
      <c r="O18" s="15"/>
      <c r="P18" s="15"/>
      <c r="Q18" s="14"/>
      <c r="R18" s="14"/>
      <c r="S18" s="14"/>
      <c r="T18" s="14"/>
      <c r="U18" s="14"/>
      <c r="V18" s="14"/>
      <c r="W18" s="14">
        <f t="shared" si="10"/>
        <v>0</v>
      </c>
      <c r="X18" s="14">
        <f t="shared" si="11"/>
        <v>0</v>
      </c>
      <c r="Y18" s="14">
        <f t="shared" si="12"/>
        <v>0</v>
      </c>
      <c r="Z18" s="15"/>
      <c r="AA18" s="8"/>
      <c r="AB18" s="15"/>
      <c r="AC18" s="15" t="str">
        <f t="shared" si="13"/>
        <v/>
      </c>
      <c r="AD18" s="15"/>
      <c r="AE18" s="12"/>
      <c r="AG18" s="22"/>
      <c r="AH18" s="22"/>
      <c r="AI18" s="22"/>
      <c r="AJ18" s="22"/>
      <c r="AK18" s="22"/>
      <c r="AL18" s="22"/>
      <c r="AM18" s="22"/>
      <c r="AN18" s="22"/>
      <c r="AO18" s="22"/>
      <c r="AP18" s="22"/>
      <c r="AQ18" s="22"/>
      <c r="AR18" s="22"/>
      <c r="AS18" s="28"/>
      <c r="AT18" s="27"/>
      <c r="AU18" s="22"/>
      <c r="AV18" s="27"/>
      <c r="AW18" s="27"/>
      <c r="AX18" s="27"/>
      <c r="AY18" s="27"/>
      <c r="AZ18" s="27"/>
      <c r="BA18" s="27"/>
      <c r="BB18" s="27"/>
      <c r="BC18" s="27"/>
      <c r="BD18" s="27"/>
      <c r="BE18" s="27"/>
      <c r="BF18" s="27"/>
      <c r="BG18" s="27"/>
      <c r="BH18" s="27"/>
      <c r="BI18" s="27"/>
      <c r="BJ18" s="27"/>
      <c r="BK18" s="27"/>
      <c r="BL18" s="27"/>
      <c r="BM18" s="156"/>
      <c r="BN18" s="156"/>
      <c r="BO18" s="156"/>
      <c r="BP18" s="156"/>
      <c r="BQ18" s="27"/>
      <c r="BR18" s="30"/>
      <c r="BS18" s="27"/>
      <c r="BT18" s="27"/>
      <c r="BU18" s="27"/>
      <c r="BV18" s="27"/>
      <c r="BW18" s="27"/>
      <c r="BX18" s="27"/>
      <c r="BY18" s="27"/>
    </row>
    <row r="19" spans="1:77" ht="15.75" customHeight="1">
      <c r="A19" s="47" t="str">
        <f t="shared" si="5"/>
        <v/>
      </c>
      <c r="B19" s="8"/>
      <c r="C19" s="8"/>
      <c r="D19" s="8"/>
      <c r="E19" s="8"/>
      <c r="F19" s="8"/>
      <c r="G19" s="8"/>
      <c r="H19" s="12"/>
      <c r="I19" s="12"/>
      <c r="J19" s="12"/>
      <c r="K19" s="12"/>
      <c r="L19" s="8"/>
      <c r="M19" s="8"/>
      <c r="N19" s="8"/>
      <c r="O19" s="15"/>
      <c r="P19" s="15" t="s">
        <v>579</v>
      </c>
      <c r="Q19" s="14"/>
      <c r="R19" s="14"/>
      <c r="S19" s="14"/>
      <c r="T19" s="14"/>
      <c r="U19" s="14"/>
      <c r="V19" s="14"/>
      <c r="W19" s="14">
        <f t="shared" si="2"/>
        <v>0</v>
      </c>
      <c r="X19" s="14">
        <f t="shared" si="2"/>
        <v>0</v>
      </c>
      <c r="Y19" s="14">
        <f t="shared" si="2"/>
        <v>0</v>
      </c>
      <c r="Z19" s="15"/>
      <c r="AA19" s="8"/>
      <c r="AB19" s="15"/>
      <c r="AC19" s="15" t="str">
        <f t="shared" si="6"/>
        <v/>
      </c>
      <c r="AD19" s="15" t="str">
        <f t="shared" si="7"/>
        <v/>
      </c>
      <c r="AE19" s="12"/>
      <c r="AG19" s="22"/>
      <c r="AH19" s="22"/>
      <c r="AI19" s="22"/>
      <c r="AJ19" s="22"/>
      <c r="AK19" s="22"/>
      <c r="AL19" s="22"/>
      <c r="AM19" s="22"/>
      <c r="AN19" s="22"/>
      <c r="AO19" s="22"/>
      <c r="AP19" s="22"/>
      <c r="AQ19" s="22"/>
      <c r="AR19" s="22"/>
      <c r="AS19" s="28"/>
      <c r="AT19" s="27"/>
      <c r="AU19" s="22"/>
      <c r="AV19" s="27"/>
      <c r="AW19" s="27"/>
      <c r="AX19" s="27"/>
      <c r="AY19" s="27"/>
      <c r="AZ19" s="27"/>
      <c r="BA19" s="27"/>
      <c r="BB19" s="27"/>
      <c r="BC19" s="27"/>
      <c r="BD19" s="27"/>
      <c r="BE19" s="27"/>
      <c r="BF19" s="27"/>
      <c r="BG19" s="27"/>
      <c r="BH19" s="27"/>
      <c r="BI19" s="27"/>
      <c r="BJ19" s="27"/>
      <c r="BK19" s="27" t="str">
        <f t="shared" si="8"/>
        <v/>
      </c>
      <c r="BL19" s="27"/>
      <c r="BM19" s="156"/>
      <c r="BN19" s="156"/>
      <c r="BO19" s="156"/>
      <c r="BP19" s="156"/>
      <c r="BQ19" s="27" t="str">
        <f>IFERROR(ROUND(BK19-BL19-#REF!,0),"")</f>
        <v/>
      </c>
      <c r="BR19" s="30" t="str">
        <f t="shared" si="9"/>
        <v/>
      </c>
      <c r="BS19" s="27"/>
      <c r="BT19" s="27" t="str">
        <f t="shared" si="3"/>
        <v/>
      </c>
      <c r="BU19" s="27" t="str">
        <f t="shared" si="4"/>
        <v/>
      </c>
      <c r="BV19" s="27"/>
      <c r="BW19" s="27"/>
      <c r="BX19" s="27"/>
      <c r="BY19" s="27"/>
    </row>
    <row r="20" spans="1:77" ht="15.75" customHeight="1">
      <c r="A20" s="47" t="str">
        <f t="shared" si="5"/>
        <v/>
      </c>
      <c r="B20" s="8"/>
      <c r="C20" s="8"/>
      <c r="D20" s="8"/>
      <c r="E20" s="8"/>
      <c r="F20" s="8"/>
      <c r="G20" s="8"/>
      <c r="H20" s="12"/>
      <c r="I20" s="12"/>
      <c r="J20" s="12"/>
      <c r="K20" s="12"/>
      <c r="L20" s="8"/>
      <c r="M20" s="8"/>
      <c r="N20" s="8"/>
      <c r="O20" s="15"/>
      <c r="P20" s="15" t="s">
        <v>579</v>
      </c>
      <c r="Q20" s="14"/>
      <c r="R20" s="14"/>
      <c r="S20" s="14"/>
      <c r="T20" s="14"/>
      <c r="U20" s="14"/>
      <c r="V20" s="14"/>
      <c r="W20" s="14">
        <f t="shared" si="2"/>
        <v>0</v>
      </c>
      <c r="X20" s="14">
        <f t="shared" si="2"/>
        <v>0</v>
      </c>
      <c r="Y20" s="14">
        <f t="shared" si="2"/>
        <v>0</v>
      </c>
      <c r="Z20" s="15"/>
      <c r="AA20" s="8"/>
      <c r="AB20" s="15"/>
      <c r="AC20" s="15" t="str">
        <f t="shared" si="6"/>
        <v/>
      </c>
      <c r="AD20" s="15" t="str">
        <f t="shared" si="7"/>
        <v/>
      </c>
      <c r="AE20" s="12"/>
      <c r="AG20" s="22"/>
      <c r="AH20" s="22"/>
      <c r="AI20" s="22"/>
      <c r="AJ20" s="22"/>
      <c r="AK20" s="22"/>
      <c r="AL20" s="22"/>
      <c r="AM20" s="22"/>
      <c r="AN20" s="22"/>
      <c r="AO20" s="22"/>
      <c r="AP20" s="22"/>
      <c r="AQ20" s="22"/>
      <c r="AR20" s="22"/>
      <c r="AS20" s="28"/>
      <c r="AT20" s="27"/>
      <c r="AU20" s="22"/>
      <c r="AV20" s="27"/>
      <c r="AW20" s="27"/>
      <c r="AX20" s="27"/>
      <c r="AY20" s="27"/>
      <c r="AZ20" s="27"/>
      <c r="BA20" s="27"/>
      <c r="BB20" s="27"/>
      <c r="BC20" s="27"/>
      <c r="BD20" s="27"/>
      <c r="BE20" s="27"/>
      <c r="BF20" s="27"/>
      <c r="BG20" s="27"/>
      <c r="BH20" s="27"/>
      <c r="BI20" s="27"/>
      <c r="BJ20" s="27"/>
      <c r="BK20" s="27" t="str">
        <f t="shared" si="8"/>
        <v/>
      </c>
      <c r="BL20" s="27"/>
      <c r="BM20" s="156"/>
      <c r="BN20" s="156"/>
      <c r="BO20" s="156"/>
      <c r="BP20" s="156"/>
      <c r="BQ20" s="27" t="str">
        <f>IFERROR(ROUND(BK20-BL20-#REF!,0),"")</f>
        <v/>
      </c>
      <c r="BR20" s="30" t="str">
        <f t="shared" si="9"/>
        <v/>
      </c>
      <c r="BS20" s="27"/>
      <c r="BT20" s="27" t="str">
        <f t="shared" si="3"/>
        <v/>
      </c>
      <c r="BU20" s="27" t="str">
        <f t="shared" si="4"/>
        <v/>
      </c>
      <c r="BV20" s="27"/>
      <c r="BW20" s="27"/>
      <c r="BX20" s="27"/>
      <c r="BY20" s="27"/>
    </row>
    <row r="21" spans="1:77" ht="15.75" customHeight="1">
      <c r="A21" s="47" t="str">
        <f t="shared" si="5"/>
        <v/>
      </c>
      <c r="B21" s="8"/>
      <c r="C21" s="8"/>
      <c r="D21" s="8"/>
      <c r="E21" s="8"/>
      <c r="F21" s="8"/>
      <c r="G21" s="8"/>
      <c r="H21" s="12"/>
      <c r="I21" s="12"/>
      <c r="J21" s="12"/>
      <c r="K21" s="12"/>
      <c r="L21" s="8"/>
      <c r="M21" s="8"/>
      <c r="N21" s="8"/>
      <c r="O21" s="15"/>
      <c r="P21" s="15"/>
      <c r="Q21" s="14"/>
      <c r="R21" s="14"/>
      <c r="S21" s="14"/>
      <c r="T21" s="14"/>
      <c r="U21" s="14"/>
      <c r="V21" s="14"/>
      <c r="W21" s="14">
        <f t="shared" si="2"/>
        <v>0</v>
      </c>
      <c r="X21" s="14">
        <f t="shared" si="2"/>
        <v>0</v>
      </c>
      <c r="Y21" s="14">
        <f t="shared" si="2"/>
        <v>0</v>
      </c>
      <c r="Z21" s="15"/>
      <c r="AA21" s="8"/>
      <c r="AB21" s="15"/>
      <c r="AC21" s="15" t="str">
        <f t="shared" si="6"/>
        <v/>
      </c>
      <c r="AD21" s="15" t="str">
        <f t="shared" si="7"/>
        <v/>
      </c>
      <c r="AE21" s="12"/>
      <c r="AG21" s="22"/>
      <c r="AH21" s="22"/>
      <c r="AI21" s="22"/>
      <c r="AJ21" s="22"/>
      <c r="AK21" s="22"/>
      <c r="AL21" s="22"/>
      <c r="AM21" s="22"/>
      <c r="AN21" s="22"/>
      <c r="AO21" s="22"/>
      <c r="AP21" s="22"/>
      <c r="AQ21" s="22"/>
      <c r="AR21" s="22"/>
      <c r="AS21" s="28"/>
      <c r="AT21" s="27"/>
      <c r="AU21" s="22"/>
      <c r="AV21" s="27"/>
      <c r="AW21" s="27"/>
      <c r="AX21" s="27"/>
      <c r="AY21" s="27"/>
      <c r="AZ21" s="27"/>
      <c r="BA21" s="27"/>
      <c r="BB21" s="27"/>
      <c r="BC21" s="27"/>
      <c r="BD21" s="27"/>
      <c r="BE21" s="27"/>
      <c r="BF21" s="27"/>
      <c r="BG21" s="27"/>
      <c r="BH21" s="27"/>
      <c r="BI21" s="27"/>
      <c r="BJ21" s="27"/>
      <c r="BK21" s="27" t="str">
        <f t="shared" si="8"/>
        <v/>
      </c>
      <c r="BL21" s="27"/>
      <c r="BM21" s="156"/>
      <c r="BN21" s="156"/>
      <c r="BO21" s="156"/>
      <c r="BP21" s="156"/>
      <c r="BQ21" s="27" t="str">
        <f>IFERROR(ROUND(BK21-BL21-#REF!,0),"")</f>
        <v/>
      </c>
      <c r="BR21" s="30" t="str">
        <f t="shared" si="9"/>
        <v/>
      </c>
      <c r="BS21" s="27"/>
      <c r="BT21" s="27" t="str">
        <f t="shared" si="3"/>
        <v/>
      </c>
      <c r="BU21" s="27" t="str">
        <f t="shared" si="4"/>
        <v/>
      </c>
      <c r="BV21" s="27"/>
      <c r="BW21" s="27"/>
      <c r="BX21" s="27"/>
      <c r="BY21" s="27"/>
    </row>
    <row r="22" spans="1:77" ht="15.75" customHeight="1">
      <c r="A22" s="47" t="str">
        <f t="shared" si="5"/>
        <v/>
      </c>
      <c r="B22" s="8"/>
      <c r="C22" s="8"/>
      <c r="D22" s="8"/>
      <c r="E22" s="8"/>
      <c r="F22" s="8"/>
      <c r="G22" s="8"/>
      <c r="H22" s="12"/>
      <c r="I22" s="12"/>
      <c r="J22" s="12"/>
      <c r="K22" s="12"/>
      <c r="L22" s="8"/>
      <c r="M22" s="8"/>
      <c r="N22" s="8"/>
      <c r="O22" s="15"/>
      <c r="P22" s="15"/>
      <c r="Q22" s="14"/>
      <c r="R22" s="14"/>
      <c r="S22" s="14"/>
      <c r="T22" s="14"/>
      <c r="U22" s="14"/>
      <c r="V22" s="14"/>
      <c r="W22" s="14">
        <f t="shared" si="2"/>
        <v>0</v>
      </c>
      <c r="X22" s="14">
        <f t="shared" si="2"/>
        <v>0</v>
      </c>
      <c r="Y22" s="14">
        <f t="shared" si="2"/>
        <v>0</v>
      </c>
      <c r="Z22" s="15"/>
      <c r="AA22" s="8"/>
      <c r="AB22" s="15"/>
      <c r="AC22" s="15" t="str">
        <f t="shared" si="6"/>
        <v/>
      </c>
      <c r="AD22" s="15" t="str">
        <f t="shared" si="7"/>
        <v/>
      </c>
      <c r="AE22" s="12"/>
      <c r="AG22" s="22"/>
      <c r="AH22" s="22"/>
      <c r="AI22" s="22"/>
      <c r="AJ22" s="22"/>
      <c r="AK22" s="22"/>
      <c r="AL22" s="22"/>
      <c r="AM22" s="22"/>
      <c r="AN22" s="22"/>
      <c r="AO22" s="22"/>
      <c r="AP22" s="22"/>
      <c r="AQ22" s="22"/>
      <c r="AR22" s="22"/>
      <c r="AS22" s="28"/>
      <c r="AT22" s="27"/>
      <c r="AU22" s="22"/>
      <c r="AV22" s="27"/>
      <c r="AW22" s="27"/>
      <c r="AX22" s="27"/>
      <c r="AY22" s="27"/>
      <c r="AZ22" s="27"/>
      <c r="BA22" s="27"/>
      <c r="BB22" s="27"/>
      <c r="BC22" s="27"/>
      <c r="BD22" s="27"/>
      <c r="BE22" s="27"/>
      <c r="BF22" s="27"/>
      <c r="BG22" s="27"/>
      <c r="BH22" s="27"/>
      <c r="BI22" s="27"/>
      <c r="BJ22" s="27"/>
      <c r="BK22" s="27" t="str">
        <f t="shared" si="8"/>
        <v/>
      </c>
      <c r="BL22" s="27"/>
      <c r="BM22" s="156"/>
      <c r="BN22" s="156"/>
      <c r="BO22" s="156"/>
      <c r="BP22" s="156"/>
      <c r="BQ22" s="27" t="str">
        <f>IFERROR(ROUND(BK22-BL22-#REF!,0),"")</f>
        <v/>
      </c>
      <c r="BR22" s="30" t="str">
        <f t="shared" si="9"/>
        <v/>
      </c>
      <c r="BS22" s="27"/>
      <c r="BT22" s="27" t="str">
        <f t="shared" si="3"/>
        <v/>
      </c>
      <c r="BU22" s="27" t="str">
        <f t="shared" si="4"/>
        <v/>
      </c>
      <c r="BV22" s="27"/>
      <c r="BW22" s="27"/>
      <c r="BX22" s="27"/>
      <c r="BY22" s="27"/>
    </row>
    <row r="23" spans="1:77" ht="15.75" customHeight="1">
      <c r="A23" s="47" t="str">
        <f t="shared" si="5"/>
        <v/>
      </c>
      <c r="B23" s="8"/>
      <c r="C23" s="8"/>
      <c r="D23" s="8"/>
      <c r="E23" s="8"/>
      <c r="F23" s="8"/>
      <c r="G23" s="8"/>
      <c r="H23" s="12"/>
      <c r="I23" s="12"/>
      <c r="J23" s="12"/>
      <c r="K23" s="12"/>
      <c r="L23" s="8"/>
      <c r="M23" s="8"/>
      <c r="N23" s="8"/>
      <c r="O23" s="15"/>
      <c r="P23" s="15" t="s">
        <v>579</v>
      </c>
      <c r="Q23" s="14"/>
      <c r="R23" s="14"/>
      <c r="S23" s="14"/>
      <c r="T23" s="14"/>
      <c r="U23" s="14"/>
      <c r="V23" s="14"/>
      <c r="W23" s="14">
        <f t="shared" si="2"/>
        <v>0</v>
      </c>
      <c r="X23" s="14">
        <f t="shared" si="2"/>
        <v>0</v>
      </c>
      <c r="Y23" s="14">
        <f t="shared" si="2"/>
        <v>0</v>
      </c>
      <c r="Z23" s="15"/>
      <c r="AA23" s="8"/>
      <c r="AB23" s="15"/>
      <c r="AC23" s="15" t="str">
        <f t="shared" si="6"/>
        <v/>
      </c>
      <c r="AD23" s="15" t="str">
        <f t="shared" si="7"/>
        <v/>
      </c>
      <c r="AE23" s="12"/>
      <c r="AG23" s="22"/>
      <c r="AH23" s="22"/>
      <c r="AI23" s="22"/>
      <c r="AJ23" s="22"/>
      <c r="AK23" s="22"/>
      <c r="AL23" s="22"/>
      <c r="AM23" s="22"/>
      <c r="AN23" s="22"/>
      <c r="AO23" s="22"/>
      <c r="AP23" s="22"/>
      <c r="AQ23" s="22"/>
      <c r="AR23" s="22"/>
      <c r="AS23" s="28"/>
      <c r="AT23" s="27"/>
      <c r="AU23" s="22"/>
      <c r="AV23" s="27"/>
      <c r="AW23" s="27"/>
      <c r="AX23" s="27"/>
      <c r="AY23" s="27"/>
      <c r="AZ23" s="27"/>
      <c r="BA23" s="27"/>
      <c r="BB23" s="27"/>
      <c r="BC23" s="27"/>
      <c r="BD23" s="27"/>
      <c r="BE23" s="27"/>
      <c r="BF23" s="27"/>
      <c r="BG23" s="27"/>
      <c r="BH23" s="27"/>
      <c r="BI23" s="27"/>
      <c r="BJ23" s="27"/>
      <c r="BK23" s="27" t="str">
        <f t="shared" si="8"/>
        <v/>
      </c>
      <c r="BL23" s="27"/>
      <c r="BM23" s="156"/>
      <c r="BN23" s="156"/>
      <c r="BO23" s="156"/>
      <c r="BP23" s="156"/>
      <c r="BQ23" s="27" t="str">
        <f>IFERROR(ROUND(BK23-BL23-#REF!,0),"")</f>
        <v/>
      </c>
      <c r="BR23" s="30" t="str">
        <f t="shared" si="9"/>
        <v/>
      </c>
      <c r="BS23" s="27"/>
      <c r="BT23" s="27" t="str">
        <f t="shared" si="3"/>
        <v/>
      </c>
      <c r="BU23" s="27" t="str">
        <f t="shared" si="4"/>
        <v/>
      </c>
      <c r="BV23" s="27"/>
      <c r="BW23" s="27"/>
      <c r="BX23" s="27"/>
      <c r="BY23" s="27"/>
    </row>
    <row r="24" spans="1:77" ht="15.75" customHeight="1">
      <c r="A24" s="47" t="str">
        <f t="shared" si="5"/>
        <v/>
      </c>
      <c r="B24" s="8"/>
      <c r="C24" s="8"/>
      <c r="D24" s="8"/>
      <c r="E24" s="8"/>
      <c r="F24" s="8"/>
      <c r="G24" s="8"/>
      <c r="H24" s="12"/>
      <c r="I24" s="12"/>
      <c r="J24" s="12"/>
      <c r="K24" s="12"/>
      <c r="L24" s="8"/>
      <c r="M24" s="8"/>
      <c r="N24" s="8"/>
      <c r="O24" s="15"/>
      <c r="P24" s="15" t="s">
        <v>579</v>
      </c>
      <c r="Q24" s="14"/>
      <c r="R24" s="14"/>
      <c r="S24" s="14"/>
      <c r="T24" s="14"/>
      <c r="U24" s="14"/>
      <c r="V24" s="14"/>
      <c r="W24" s="14">
        <f t="shared" si="2"/>
        <v>0</v>
      </c>
      <c r="X24" s="14">
        <f t="shared" si="2"/>
        <v>0</v>
      </c>
      <c r="Y24" s="14">
        <f t="shared" si="2"/>
        <v>0</v>
      </c>
      <c r="Z24" s="15"/>
      <c r="AA24" s="8"/>
      <c r="AB24" s="15"/>
      <c r="AC24" s="15" t="str">
        <f t="shared" si="6"/>
        <v/>
      </c>
      <c r="AD24" s="15" t="str">
        <f t="shared" si="7"/>
        <v/>
      </c>
      <c r="AE24" s="12"/>
      <c r="AG24" s="22"/>
      <c r="AH24" s="22"/>
      <c r="AI24" s="22"/>
      <c r="AJ24" s="22"/>
      <c r="AK24" s="22"/>
      <c r="AL24" s="22"/>
      <c r="AM24" s="22"/>
      <c r="AN24" s="22"/>
      <c r="AO24" s="22"/>
      <c r="AP24" s="22"/>
      <c r="AQ24" s="22"/>
      <c r="AR24" s="22"/>
      <c r="AS24" s="28"/>
      <c r="AT24" s="27"/>
      <c r="AU24" s="22"/>
      <c r="AV24" s="27"/>
      <c r="AW24" s="27"/>
      <c r="AX24" s="27"/>
      <c r="AY24" s="27"/>
      <c r="AZ24" s="27"/>
      <c r="BA24" s="27"/>
      <c r="BB24" s="27"/>
      <c r="BC24" s="27"/>
      <c r="BD24" s="27"/>
      <c r="BE24" s="27"/>
      <c r="BF24" s="27"/>
      <c r="BG24" s="27"/>
      <c r="BH24" s="27"/>
      <c r="BI24" s="27"/>
      <c r="BJ24" s="27"/>
      <c r="BK24" s="27" t="str">
        <f t="shared" si="8"/>
        <v/>
      </c>
      <c r="BL24" s="27"/>
      <c r="BM24" s="156"/>
      <c r="BN24" s="156"/>
      <c r="BO24" s="156"/>
      <c r="BP24" s="156"/>
      <c r="BQ24" s="27" t="str">
        <f>IFERROR(ROUND(BK24-BL24-#REF!,0),"")</f>
        <v/>
      </c>
      <c r="BR24" s="30" t="str">
        <f t="shared" si="9"/>
        <v/>
      </c>
      <c r="BS24" s="27"/>
      <c r="BT24" s="27" t="str">
        <f t="shared" si="3"/>
        <v/>
      </c>
      <c r="BU24" s="27" t="str">
        <f t="shared" si="4"/>
        <v/>
      </c>
      <c r="BV24" s="27"/>
      <c r="BW24" s="27"/>
      <c r="BX24" s="27"/>
      <c r="BY24" s="27"/>
    </row>
    <row r="25" spans="1:77" ht="15.75" customHeight="1">
      <c r="A25" s="47" t="str">
        <f t="shared" si="5"/>
        <v/>
      </c>
      <c r="B25" s="8"/>
      <c r="C25" s="8"/>
      <c r="D25" s="8"/>
      <c r="E25" s="8"/>
      <c r="F25" s="8"/>
      <c r="G25" s="8"/>
      <c r="H25" s="12"/>
      <c r="I25" s="12"/>
      <c r="J25" s="12"/>
      <c r="K25" s="12"/>
      <c r="L25" s="8"/>
      <c r="M25" s="8"/>
      <c r="N25" s="8"/>
      <c r="O25" s="15"/>
      <c r="P25" s="15" t="s">
        <v>579</v>
      </c>
      <c r="Q25" s="14"/>
      <c r="R25" s="14"/>
      <c r="S25" s="14"/>
      <c r="T25" s="14"/>
      <c r="U25" s="14"/>
      <c r="V25" s="14"/>
      <c r="W25" s="14">
        <f t="shared" si="2"/>
        <v>0</v>
      </c>
      <c r="X25" s="14">
        <f t="shared" si="2"/>
        <v>0</v>
      </c>
      <c r="Y25" s="14">
        <f t="shared" si="2"/>
        <v>0</v>
      </c>
      <c r="Z25" s="15"/>
      <c r="AA25" s="8"/>
      <c r="AB25" s="15"/>
      <c r="AC25" s="15" t="str">
        <f t="shared" si="6"/>
        <v/>
      </c>
      <c r="AD25" s="15" t="str">
        <f t="shared" si="7"/>
        <v/>
      </c>
      <c r="AE25" s="12"/>
      <c r="AG25" s="22"/>
      <c r="AH25" s="22"/>
      <c r="AI25" s="22"/>
      <c r="AJ25" s="22"/>
      <c r="AK25" s="22"/>
      <c r="AL25" s="22"/>
      <c r="AM25" s="22"/>
      <c r="AN25" s="22"/>
      <c r="AO25" s="22"/>
      <c r="AP25" s="22"/>
      <c r="AQ25" s="22"/>
      <c r="AR25" s="22"/>
      <c r="AS25" s="28"/>
      <c r="AT25" s="27"/>
      <c r="AU25" s="22"/>
      <c r="AV25" s="27"/>
      <c r="AW25" s="27"/>
      <c r="AX25" s="27"/>
      <c r="AY25" s="27"/>
      <c r="AZ25" s="27"/>
      <c r="BA25" s="27"/>
      <c r="BB25" s="27"/>
      <c r="BC25" s="27"/>
      <c r="BD25" s="27"/>
      <c r="BE25" s="27"/>
      <c r="BF25" s="27"/>
      <c r="BG25" s="27"/>
      <c r="BH25" s="27"/>
      <c r="BI25" s="27"/>
      <c r="BJ25" s="27"/>
      <c r="BK25" s="27" t="str">
        <f t="shared" si="8"/>
        <v/>
      </c>
      <c r="BL25" s="27"/>
      <c r="BM25" s="156"/>
      <c r="BN25" s="156"/>
      <c r="BO25" s="156"/>
      <c r="BP25" s="156"/>
      <c r="BQ25" s="27" t="str">
        <f>IFERROR(ROUND(BK25-BL25-#REF!,0),"")</f>
        <v/>
      </c>
      <c r="BR25" s="30" t="str">
        <f t="shared" si="9"/>
        <v/>
      </c>
      <c r="BS25" s="27"/>
      <c r="BT25" s="27" t="str">
        <f t="shared" si="3"/>
        <v/>
      </c>
      <c r="BU25" s="27" t="str">
        <f t="shared" si="4"/>
        <v/>
      </c>
      <c r="BV25" s="27"/>
      <c r="BW25" s="27"/>
      <c r="BX25" s="27"/>
      <c r="BY25" s="27"/>
    </row>
    <row r="26" spans="1:77" ht="15.75" customHeight="1">
      <c r="A26" s="47" t="str">
        <f t="shared" si="5"/>
        <v/>
      </c>
      <c r="B26" s="8"/>
      <c r="C26" s="8"/>
      <c r="D26" s="8"/>
      <c r="E26" s="8"/>
      <c r="F26" s="8"/>
      <c r="G26" s="8"/>
      <c r="H26" s="12"/>
      <c r="I26" s="12"/>
      <c r="J26" s="12"/>
      <c r="K26" s="12"/>
      <c r="L26" s="8"/>
      <c r="M26" s="8"/>
      <c r="N26" s="8"/>
      <c r="O26" s="15"/>
      <c r="P26" s="15" t="s">
        <v>579</v>
      </c>
      <c r="Q26" s="14"/>
      <c r="R26" s="14"/>
      <c r="S26" s="14"/>
      <c r="T26" s="14"/>
      <c r="U26" s="14"/>
      <c r="V26" s="14"/>
      <c r="W26" s="14">
        <f t="shared" ref="W26:W27" si="14">Q26+T26</f>
        <v>0</v>
      </c>
      <c r="X26" s="14">
        <f t="shared" ref="X26:X27" si="15">R26+U26</f>
        <v>0</v>
      </c>
      <c r="Y26" s="14">
        <f t="shared" ref="Y26:Y27" si="16">S26+V26</f>
        <v>0</v>
      </c>
      <c r="Z26" s="15"/>
      <c r="AA26" s="8"/>
      <c r="AB26" s="15"/>
      <c r="AC26" s="15" t="str">
        <f t="shared" si="6"/>
        <v/>
      </c>
      <c r="AD26" s="15" t="str">
        <f t="shared" si="7"/>
        <v/>
      </c>
      <c r="AE26" s="12"/>
      <c r="AG26" s="22"/>
      <c r="AH26" s="22"/>
      <c r="AI26" s="22"/>
      <c r="AJ26" s="22"/>
      <c r="AK26" s="22"/>
      <c r="AL26" s="22"/>
      <c r="AM26" s="22"/>
      <c r="AN26" s="22"/>
      <c r="AO26" s="22"/>
      <c r="AP26" s="22"/>
      <c r="AQ26" s="22"/>
      <c r="AR26" s="22"/>
      <c r="AS26" s="28"/>
      <c r="AT26" s="27"/>
      <c r="AU26" s="22"/>
      <c r="AV26" s="27"/>
      <c r="AW26" s="27"/>
      <c r="AX26" s="27"/>
      <c r="AY26" s="27"/>
      <c r="AZ26" s="27"/>
      <c r="BA26" s="27"/>
      <c r="BB26" s="27"/>
      <c r="BC26" s="27"/>
      <c r="BD26" s="27"/>
      <c r="BE26" s="27"/>
      <c r="BF26" s="27"/>
      <c r="BG26" s="27"/>
      <c r="BH26" s="27"/>
      <c r="BI26" s="27"/>
      <c r="BJ26" s="27"/>
      <c r="BK26" s="27" t="str">
        <f t="shared" si="8"/>
        <v/>
      </c>
      <c r="BL26" s="27"/>
      <c r="BM26" s="156"/>
      <c r="BN26" s="156"/>
      <c r="BO26" s="156"/>
      <c r="BP26" s="156"/>
      <c r="BQ26" s="27" t="str">
        <f>IFERROR(ROUND(BK26-BL26-#REF!,0),"")</f>
        <v/>
      </c>
      <c r="BR26" s="30" t="str">
        <f t="shared" si="9"/>
        <v/>
      </c>
      <c r="BS26" s="27"/>
      <c r="BT26" s="27" t="str">
        <f t="shared" si="3"/>
        <v/>
      </c>
      <c r="BU26" s="27" t="str">
        <f t="shared" si="4"/>
        <v/>
      </c>
      <c r="BV26" s="27"/>
      <c r="BW26" s="27"/>
      <c r="BX26" s="27"/>
      <c r="BY26" s="27"/>
    </row>
    <row r="27" spans="1:77" ht="15.75" customHeight="1">
      <c r="A27" s="47" t="str">
        <f t="shared" si="5"/>
        <v/>
      </c>
      <c r="B27" s="8"/>
      <c r="C27" s="8"/>
      <c r="D27" s="8"/>
      <c r="E27" s="8"/>
      <c r="F27" s="8"/>
      <c r="G27" s="8"/>
      <c r="H27" s="12"/>
      <c r="I27" s="12"/>
      <c r="J27" s="12"/>
      <c r="K27" s="12"/>
      <c r="L27" s="8"/>
      <c r="M27" s="8"/>
      <c r="N27" s="8"/>
      <c r="O27" s="15"/>
      <c r="P27" s="15" t="s">
        <v>579</v>
      </c>
      <c r="Q27" s="14"/>
      <c r="R27" s="14"/>
      <c r="S27" s="14"/>
      <c r="T27" s="14"/>
      <c r="U27" s="14"/>
      <c r="V27" s="14"/>
      <c r="W27" s="14">
        <f t="shared" si="14"/>
        <v>0</v>
      </c>
      <c r="X27" s="14">
        <f t="shared" si="15"/>
        <v>0</v>
      </c>
      <c r="Y27" s="14">
        <f t="shared" si="16"/>
        <v>0</v>
      </c>
      <c r="Z27" s="15"/>
      <c r="AA27" s="8"/>
      <c r="AB27" s="15"/>
      <c r="AC27" s="15" t="str">
        <f t="shared" ref="AC27" si="17">IF(X27-Y27=0,"",(AB27-X27+Y27)/(X27-Y27)*100)</f>
        <v/>
      </c>
      <c r="AD27" s="15" t="str">
        <f t="shared" si="7"/>
        <v/>
      </c>
      <c r="AE27" s="12"/>
      <c r="AG27" s="22"/>
      <c r="AH27" s="22"/>
      <c r="AI27" s="22"/>
      <c r="AJ27" s="22"/>
      <c r="AK27" s="22"/>
      <c r="AL27" s="22"/>
      <c r="AM27" s="22"/>
      <c r="AN27" s="22"/>
      <c r="AO27" s="22"/>
      <c r="AP27" s="22"/>
      <c r="AQ27" s="22"/>
      <c r="AR27" s="22"/>
      <c r="AS27" s="28"/>
      <c r="AT27" s="27"/>
      <c r="AU27" s="22"/>
      <c r="AV27" s="27"/>
      <c r="AW27" s="27"/>
      <c r="AX27" s="27"/>
      <c r="AY27" s="27"/>
      <c r="AZ27" s="27"/>
      <c r="BA27" s="27"/>
      <c r="BB27" s="27"/>
      <c r="BC27" s="27"/>
      <c r="BD27" s="27"/>
      <c r="BE27" s="27"/>
      <c r="BF27" s="27"/>
      <c r="BG27" s="27"/>
      <c r="BH27" s="27"/>
      <c r="BI27" s="27"/>
      <c r="BJ27" s="27"/>
      <c r="BK27" s="27" t="str">
        <f t="shared" si="8"/>
        <v/>
      </c>
      <c r="BL27" s="27"/>
      <c r="BM27" s="156"/>
      <c r="BN27" s="156"/>
      <c r="BO27" s="156"/>
      <c r="BP27" s="156"/>
      <c r="BQ27" s="27" t="str">
        <f>IFERROR(ROUND(BK27-BL27-#REF!,0),"")</f>
        <v/>
      </c>
      <c r="BR27" s="30" t="str">
        <f t="shared" si="9"/>
        <v/>
      </c>
      <c r="BS27" s="27"/>
      <c r="BT27" s="27" t="str">
        <f t="shared" si="3"/>
        <v/>
      </c>
      <c r="BU27" s="27" t="str">
        <f t="shared" si="4"/>
        <v/>
      </c>
      <c r="BV27" s="27"/>
      <c r="BW27" s="27"/>
      <c r="BX27" s="27"/>
      <c r="BY27" s="27"/>
    </row>
    <row r="28" spans="1:77" ht="15.75" customHeight="1">
      <c r="A28" s="47" t="str">
        <f t="shared" si="5"/>
        <v/>
      </c>
      <c r="B28" s="8"/>
      <c r="C28" s="8"/>
      <c r="D28" s="8"/>
      <c r="E28" s="8"/>
      <c r="F28" s="8"/>
      <c r="G28" s="8"/>
      <c r="H28" s="12"/>
      <c r="I28" s="12"/>
      <c r="J28" s="12"/>
      <c r="K28" s="12"/>
      <c r="L28" s="8"/>
      <c r="M28" s="8"/>
      <c r="N28" s="8"/>
      <c r="O28" s="15"/>
      <c r="P28" s="15"/>
      <c r="Q28" s="14"/>
      <c r="R28" s="14"/>
      <c r="S28" s="14"/>
      <c r="T28" s="14"/>
      <c r="U28" s="14"/>
      <c r="V28" s="14"/>
      <c r="W28" s="14">
        <f t="shared" ref="W28:Y29" si="18">Q28+T28</f>
        <v>0</v>
      </c>
      <c r="X28" s="14">
        <f t="shared" si="18"/>
        <v>0</v>
      </c>
      <c r="Y28" s="14">
        <f t="shared" si="18"/>
        <v>0</v>
      </c>
      <c r="Z28" s="15"/>
      <c r="AA28" s="8"/>
      <c r="AB28" s="15"/>
      <c r="AC28" s="15" t="str">
        <f t="shared" si="6"/>
        <v/>
      </c>
      <c r="AD28" s="15"/>
      <c r="AE28" s="12"/>
      <c r="AG28" s="22"/>
      <c r="AH28" s="22"/>
      <c r="AI28" s="22"/>
      <c r="AJ28" s="22"/>
      <c r="AK28" s="22"/>
      <c r="AL28" s="22"/>
      <c r="AM28" s="22"/>
      <c r="AN28" s="22"/>
      <c r="AO28" s="22"/>
      <c r="AP28" s="22"/>
      <c r="AQ28" s="22"/>
      <c r="AR28" s="22"/>
      <c r="AS28" s="28"/>
      <c r="AT28" s="27"/>
      <c r="AU28" s="22"/>
      <c r="AV28" s="27"/>
      <c r="AW28" s="27"/>
      <c r="AX28" s="27"/>
      <c r="AY28" s="27"/>
      <c r="AZ28" s="27"/>
      <c r="BA28" s="27"/>
      <c r="BB28" s="27"/>
      <c r="BC28" s="27"/>
      <c r="BD28" s="27"/>
      <c r="BE28" s="27"/>
      <c r="BF28" s="27"/>
      <c r="BG28" s="27"/>
      <c r="BH28" s="27"/>
      <c r="BI28" s="27"/>
      <c r="BJ28" s="27"/>
      <c r="BK28" s="27" t="str">
        <f t="shared" si="8"/>
        <v/>
      </c>
      <c r="BL28" s="27"/>
      <c r="BM28" s="156"/>
      <c r="BN28" s="156"/>
      <c r="BO28" s="156"/>
      <c r="BP28" s="156"/>
      <c r="BQ28" s="27" t="str">
        <f>IFERROR(ROUND(BK28-BL28-#REF!,0),"")</f>
        <v/>
      </c>
      <c r="BR28" s="30" t="str">
        <f t="shared" si="9"/>
        <v/>
      </c>
      <c r="BS28" s="27"/>
      <c r="BT28" s="27" t="str">
        <f t="shared" si="3"/>
        <v/>
      </c>
      <c r="BU28" s="27" t="str">
        <f t="shared" si="4"/>
        <v/>
      </c>
      <c r="BV28" s="27"/>
      <c r="BW28" s="27"/>
      <c r="BX28" s="27"/>
      <c r="BY28" s="27"/>
    </row>
    <row r="29" spans="1:77" ht="15.75" customHeight="1">
      <c r="A29" s="47" t="str">
        <f t="shared" si="5"/>
        <v/>
      </c>
      <c r="B29" s="8"/>
      <c r="C29" s="8"/>
      <c r="D29" s="8"/>
      <c r="E29" s="8"/>
      <c r="F29" s="8"/>
      <c r="G29" s="8"/>
      <c r="H29" s="12"/>
      <c r="I29" s="12"/>
      <c r="J29" s="12"/>
      <c r="K29" s="12"/>
      <c r="L29" s="8"/>
      <c r="M29" s="8"/>
      <c r="N29" s="8"/>
      <c r="O29" s="15"/>
      <c r="P29" s="15"/>
      <c r="Q29" s="14"/>
      <c r="R29" s="14"/>
      <c r="S29" s="14"/>
      <c r="T29" s="14"/>
      <c r="U29" s="14"/>
      <c r="V29" s="14"/>
      <c r="W29" s="14">
        <f t="shared" si="18"/>
        <v>0</v>
      </c>
      <c r="X29" s="14">
        <f t="shared" si="18"/>
        <v>0</v>
      </c>
      <c r="Y29" s="14">
        <f t="shared" si="18"/>
        <v>0</v>
      </c>
      <c r="Z29" s="15"/>
      <c r="AA29" s="8"/>
      <c r="AB29" s="15"/>
      <c r="AC29" s="15" t="str">
        <f t="shared" si="6"/>
        <v/>
      </c>
      <c r="AD29" s="15" t="str">
        <f t="shared" si="7"/>
        <v/>
      </c>
      <c r="AE29" s="12"/>
      <c r="AG29" s="22"/>
      <c r="AH29" s="22"/>
      <c r="AI29" s="22"/>
      <c r="AJ29" s="22"/>
      <c r="AK29" s="22"/>
      <c r="AL29" s="22"/>
      <c r="AM29" s="22"/>
      <c r="AN29" s="22"/>
      <c r="AO29" s="22"/>
      <c r="AP29" s="22"/>
      <c r="AQ29" s="22"/>
      <c r="AR29" s="22"/>
      <c r="AS29" s="28"/>
      <c r="AT29" s="27"/>
      <c r="AU29" s="22"/>
      <c r="AV29" s="27"/>
      <c r="AW29" s="27"/>
      <c r="AX29" s="27"/>
      <c r="AY29" s="27"/>
      <c r="AZ29" s="27"/>
      <c r="BA29" s="27"/>
      <c r="BB29" s="27"/>
      <c r="BC29" s="27"/>
      <c r="BD29" s="27"/>
      <c r="BE29" s="27"/>
      <c r="BF29" s="27"/>
      <c r="BG29" s="27"/>
      <c r="BH29" s="27"/>
      <c r="BI29" s="27"/>
      <c r="BJ29" s="27"/>
      <c r="BK29" s="27" t="str">
        <f t="shared" si="8"/>
        <v/>
      </c>
      <c r="BL29" s="27"/>
      <c r="BM29" s="156"/>
      <c r="BN29" s="156"/>
      <c r="BO29" s="156"/>
      <c r="BP29" s="156"/>
      <c r="BQ29" s="27" t="str">
        <f>IFERROR(ROUND(BK29-BL29-#REF!,0),"")</f>
        <v/>
      </c>
      <c r="BR29" s="30" t="str">
        <f t="shared" si="9"/>
        <v/>
      </c>
      <c r="BS29" s="27"/>
      <c r="BT29" s="27" t="str">
        <f t="shared" si="3"/>
        <v/>
      </c>
      <c r="BU29" s="27" t="str">
        <f t="shared" si="4"/>
        <v/>
      </c>
      <c r="BV29" s="27"/>
      <c r="BW29" s="27"/>
      <c r="BX29" s="27"/>
      <c r="BY29" s="27"/>
    </row>
    <row r="30" spans="1:77" ht="15.75" customHeight="1">
      <c r="A30" s="526" t="s">
        <v>956</v>
      </c>
      <c r="B30" s="596"/>
      <c r="C30" s="596"/>
      <c r="D30" s="596"/>
      <c r="E30" s="596"/>
      <c r="F30" s="596"/>
      <c r="G30" s="596"/>
      <c r="H30" s="600"/>
      <c r="I30" s="600"/>
      <c r="J30" s="601"/>
      <c r="K30" s="174"/>
      <c r="L30" s="8"/>
      <c r="M30" s="8"/>
      <c r="N30" s="8"/>
      <c r="O30" s="15"/>
      <c r="P30" s="15" t="s">
        <v>579</v>
      </c>
      <c r="Q30" s="14">
        <f t="shared" ref="Q30:Z30" si="19">SUM(Q8:Q29)</f>
        <v>0</v>
      </c>
      <c r="R30" s="14">
        <f t="shared" si="19"/>
        <v>0</v>
      </c>
      <c r="S30" s="14">
        <f t="shared" si="19"/>
        <v>0</v>
      </c>
      <c r="T30" s="14">
        <f t="shared" si="19"/>
        <v>0</v>
      </c>
      <c r="U30" s="14">
        <f t="shared" si="19"/>
        <v>0</v>
      </c>
      <c r="V30" s="14">
        <f t="shared" si="19"/>
        <v>0</v>
      </c>
      <c r="W30" s="14">
        <f t="shared" si="19"/>
        <v>0</v>
      </c>
      <c r="X30" s="14">
        <f t="shared" si="19"/>
        <v>0</v>
      </c>
      <c r="Y30" s="14">
        <f t="shared" si="19"/>
        <v>0</v>
      </c>
      <c r="Z30" s="14">
        <f t="shared" si="19"/>
        <v>0</v>
      </c>
      <c r="AA30" s="8"/>
      <c r="AB30" s="14">
        <f>SUM(AB8:AB29)</f>
        <v>0</v>
      </c>
      <c r="AC30" s="15" t="str">
        <f t="shared" si="6"/>
        <v/>
      </c>
      <c r="AD30" s="15" t="str">
        <f t="shared" si="7"/>
        <v/>
      </c>
      <c r="AE30" s="12"/>
      <c r="AG30" s="22"/>
      <c r="AH30" s="22"/>
      <c r="AI30" s="22"/>
      <c r="AJ30" s="22"/>
      <c r="AK30" s="22"/>
      <c r="AL30" s="22"/>
      <c r="AM30" s="22"/>
      <c r="AN30" s="22"/>
      <c r="AO30" s="22"/>
      <c r="AP30" s="22"/>
      <c r="AQ30" s="22"/>
      <c r="AR30" s="22"/>
      <c r="AS30" s="28"/>
      <c r="AT30" s="27"/>
      <c r="AU30" s="22"/>
      <c r="AV30" s="27"/>
      <c r="AW30" s="27"/>
      <c r="AX30" s="27"/>
      <c r="AY30" s="27"/>
      <c r="AZ30" s="27"/>
      <c r="BA30" s="27"/>
      <c r="BB30" s="27"/>
      <c r="BC30" s="27"/>
      <c r="BD30" s="27"/>
      <c r="BE30" s="27"/>
      <c r="BF30" s="27"/>
      <c r="BG30" s="27"/>
      <c r="BH30" s="27"/>
      <c r="BI30" s="27"/>
      <c r="BJ30" s="27"/>
      <c r="BK30" s="27" t="str">
        <f t="shared" si="8"/>
        <v/>
      </c>
      <c r="BL30" s="27"/>
      <c r="BM30" s="156"/>
      <c r="BN30" s="156"/>
      <c r="BO30" s="156"/>
      <c r="BP30" s="156"/>
      <c r="BQ30" s="27" t="str">
        <f>IFERROR(ROUND(BK30-BL30-#REF!,0),"")</f>
        <v/>
      </c>
      <c r="BR30" s="30" t="str">
        <f t="shared" si="9"/>
        <v/>
      </c>
      <c r="BS30" s="27"/>
      <c r="BT30" s="27" t="str">
        <f t="shared" si="3"/>
        <v/>
      </c>
      <c r="BU30" s="27" t="str">
        <f t="shared" si="4"/>
        <v/>
      </c>
      <c r="BV30" s="27"/>
      <c r="BW30" s="27"/>
      <c r="BX30" s="27"/>
      <c r="BY30" s="27"/>
    </row>
    <row r="31" spans="1:77" ht="15.75" customHeight="1">
      <c r="A31" s="526" t="s">
        <v>957</v>
      </c>
      <c r="B31" s="596"/>
      <c r="C31" s="596"/>
      <c r="D31" s="596"/>
      <c r="E31" s="596"/>
      <c r="F31" s="596"/>
      <c r="G31" s="596"/>
      <c r="H31" s="596"/>
      <c r="I31" s="596"/>
      <c r="J31" s="527"/>
      <c r="K31" s="13"/>
      <c r="L31" s="8"/>
      <c r="M31" s="8"/>
      <c r="N31" s="8"/>
      <c r="O31" s="15"/>
      <c r="P31" s="15"/>
      <c r="Q31" s="14"/>
      <c r="R31" s="15">
        <f>S30</f>
        <v>0</v>
      </c>
      <c r="S31" s="15"/>
      <c r="T31" s="14"/>
      <c r="U31" s="15">
        <f>V30</f>
        <v>0</v>
      </c>
      <c r="V31" s="15"/>
      <c r="W31" s="14"/>
      <c r="X31" s="15">
        <f>Y30</f>
        <v>0</v>
      </c>
      <c r="Y31" s="15"/>
      <c r="Z31" s="15"/>
      <c r="AA31" s="8"/>
      <c r="AB31" s="15"/>
      <c r="AC31" s="48"/>
      <c r="AD31" s="15" t="str">
        <f t="shared" si="7"/>
        <v/>
      </c>
      <c r="AE31" s="12"/>
      <c r="AG31" s="22"/>
      <c r="AH31" s="22"/>
      <c r="AI31" s="22"/>
      <c r="AJ31" s="22"/>
      <c r="AK31" s="22"/>
      <c r="AL31" s="22"/>
      <c r="AM31" s="27"/>
      <c r="AN31" s="27"/>
      <c r="AO31" s="22"/>
      <c r="AP31" s="22"/>
      <c r="AQ31" s="22"/>
      <c r="AR31" s="22"/>
      <c r="AS31" s="27"/>
      <c r="AT31" s="27"/>
      <c r="AU31" s="22"/>
      <c r="AV31" s="27"/>
      <c r="AW31" s="27"/>
      <c r="AX31" s="21"/>
      <c r="AY31" s="27"/>
      <c r="AZ31" s="27"/>
      <c r="BA31" s="27"/>
      <c r="BB31" s="27"/>
      <c r="BC31" s="27"/>
      <c r="BD31" s="27"/>
      <c r="BE31" s="27"/>
      <c r="BF31" s="27"/>
      <c r="BG31" s="27"/>
      <c r="BH31" s="27"/>
      <c r="BI31" s="27"/>
      <c r="BJ31" s="27"/>
      <c r="BK31" s="27" t="str">
        <f t="shared" si="8"/>
        <v/>
      </c>
      <c r="BL31" s="27"/>
      <c r="BM31" s="156"/>
      <c r="BN31" s="156"/>
      <c r="BO31" s="156"/>
      <c r="BP31" s="156"/>
      <c r="BQ31" s="27" t="str">
        <f>IFERROR(ROUND(BK31-BL31-#REF!,0),"")</f>
        <v/>
      </c>
      <c r="BR31" s="30" t="str">
        <f t="shared" si="9"/>
        <v/>
      </c>
      <c r="BS31" s="27"/>
      <c r="BT31" s="27" t="str">
        <f t="shared" si="3"/>
        <v/>
      </c>
      <c r="BU31" s="27" t="str">
        <f t="shared" si="4"/>
        <v/>
      </c>
      <c r="BV31" s="27"/>
      <c r="BW31" s="27"/>
      <c r="BX31" s="27"/>
      <c r="BY31" s="27"/>
    </row>
    <row r="32" spans="1:77" ht="15.75" customHeight="1">
      <c r="A32" s="526" t="s">
        <v>958</v>
      </c>
      <c r="B32" s="596"/>
      <c r="C32" s="596"/>
      <c r="D32" s="596"/>
      <c r="E32" s="596"/>
      <c r="F32" s="596"/>
      <c r="G32" s="596"/>
      <c r="H32" s="596"/>
      <c r="I32" s="596"/>
      <c r="J32" s="527"/>
      <c r="K32" s="13"/>
      <c r="L32" s="8"/>
      <c r="M32" s="8"/>
      <c r="N32" s="8"/>
      <c r="O32" s="21"/>
      <c r="P32" s="15"/>
      <c r="Q32" s="14">
        <f>Q30-Q31</f>
        <v>0</v>
      </c>
      <c r="R32" s="14">
        <f>R30-R31</f>
        <v>0</v>
      </c>
      <c r="S32" s="15"/>
      <c r="T32" s="14">
        <f>T30-T31</f>
        <v>0</v>
      </c>
      <c r="U32" s="14">
        <f>U30-U31</f>
        <v>0</v>
      </c>
      <c r="V32" s="15"/>
      <c r="W32" s="14">
        <f>W30-W31</f>
        <v>0</v>
      </c>
      <c r="X32" s="14">
        <f>X30-X31</f>
        <v>0</v>
      </c>
      <c r="Y32" s="15"/>
      <c r="Z32" s="15">
        <f>Z30</f>
        <v>0</v>
      </c>
      <c r="AA32" s="8"/>
      <c r="AB32" s="15">
        <f>AB30</f>
        <v>0</v>
      </c>
      <c r="AC32" s="48" t="str">
        <f>IF(X32=0,"",(AB32-X32)/X32*100)</f>
        <v/>
      </c>
      <c r="AD32" s="15" t="str">
        <f t="shared" si="7"/>
        <v/>
      </c>
      <c r="AE32" s="12"/>
      <c r="AG32" s="22"/>
      <c r="AH32" s="22"/>
      <c r="AI32" s="22"/>
      <c r="AJ32" s="22"/>
      <c r="AK32" s="22"/>
      <c r="AL32" s="22"/>
      <c r="AM32" s="27"/>
      <c r="AN32" s="27"/>
      <c r="AO32" s="22"/>
      <c r="AP32" s="22"/>
      <c r="AQ32" s="22"/>
      <c r="AR32" s="22"/>
      <c r="AS32" s="27"/>
      <c r="AT32" s="27"/>
      <c r="AU32" s="22"/>
      <c r="AV32" s="27"/>
      <c r="AW32" s="27"/>
      <c r="AX32" s="21"/>
      <c r="AY32" s="27"/>
      <c r="AZ32" s="27"/>
      <c r="BA32" s="27"/>
      <c r="BB32" s="27"/>
      <c r="BC32" s="27"/>
      <c r="BD32" s="27"/>
      <c r="BE32" s="27"/>
      <c r="BF32" s="27"/>
      <c r="BG32" s="27"/>
      <c r="BH32" s="27"/>
      <c r="BI32" s="27"/>
      <c r="BJ32" s="27"/>
      <c r="BK32" s="27" t="str">
        <f t="shared" ref="BK32" si="20">IFERROR(BJ32/(BI32+BJ32)*100,"")</f>
        <v/>
      </c>
      <c r="BL32" s="27"/>
      <c r="BM32" s="156"/>
      <c r="BN32" s="156"/>
      <c r="BO32" s="156"/>
      <c r="BP32" s="156"/>
      <c r="BQ32" s="27" t="str">
        <f>IFERROR(ROUND(BK32-BL32-#REF!,0),"")</f>
        <v/>
      </c>
      <c r="BR32" s="30" t="str">
        <f t="shared" ref="BR32" si="21">IFERROR(BP32*BQ32/100,"")</f>
        <v/>
      </c>
      <c r="BS32" s="27"/>
      <c r="BT32" s="27" t="str">
        <f t="shared" si="3"/>
        <v/>
      </c>
      <c r="BU32" s="27" t="str">
        <f t="shared" si="4"/>
        <v/>
      </c>
      <c r="BV32" s="27"/>
      <c r="BW32" s="27"/>
      <c r="BX32" s="27"/>
      <c r="BY32" s="27"/>
    </row>
    <row r="33" spans="1:77" ht="15.75" customHeight="1">
      <c r="A33" s="3" t="str">
        <f>基本信息输入表!$K$6&amp;"填表人："&amp;基本信息输入表!$M$45</f>
        <v>被评估单位填表人：徐刚、杨灵芝</v>
      </c>
      <c r="AB33" s="3" t="str">
        <f>"评估人员："&amp;基本信息输入表!$Q$45</f>
        <v>评估人员：雍国锋、路育</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ht="15.75" customHeight="1">
      <c r="A34" s="3" t="str">
        <f>"填表日期："&amp;YEAR(基本信息输入表!$O$45)&amp;"年"&amp;MONTH(基本信息输入表!$O$45)&amp;"月"&amp;DAY(基本信息输入表!$O$45)&amp;"日"</f>
        <v>填表日期：2023年2月1日</v>
      </c>
    </row>
    <row r="35" spans="1:77" ht="15.75" customHeight="1">
      <c r="AF35" s="23" t="s">
        <v>461</v>
      </c>
    </row>
  </sheetData>
  <mergeCells count="53">
    <mergeCell ref="BY6:BY7"/>
    <mergeCell ref="AY6:AY7"/>
    <mergeCell ref="AZ6:AZ7"/>
    <mergeCell ref="BA6:BA7"/>
    <mergeCell ref="BS6:BS7"/>
    <mergeCell ref="BX6:BX7"/>
    <mergeCell ref="AJ6:AJ7"/>
    <mergeCell ref="AK6:AK7"/>
    <mergeCell ref="AL6:AL7"/>
    <mergeCell ref="AM6:AM7"/>
    <mergeCell ref="AN6:AN7"/>
    <mergeCell ref="AD6:AD7"/>
    <mergeCell ref="AE6:AE7"/>
    <mergeCell ref="AG6:AG7"/>
    <mergeCell ref="AH6:AH7"/>
    <mergeCell ref="AI6:AI7"/>
    <mergeCell ref="BV6:BW6"/>
    <mergeCell ref="A30:J30"/>
    <mergeCell ref="A31:J31"/>
    <mergeCell ref="A32:J32"/>
    <mergeCell ref="A6:A7"/>
    <mergeCell ref="H6:H7"/>
    <mergeCell ref="I6:I7"/>
    <mergeCell ref="J6:J7"/>
    <mergeCell ref="K6:K7"/>
    <mergeCell ref="L6:L7"/>
    <mergeCell ref="M6:M7"/>
    <mergeCell ref="N6:N7"/>
    <mergeCell ref="O6:O7"/>
    <mergeCell ref="P6:P7"/>
    <mergeCell ref="Y6:Y7"/>
    <mergeCell ref="AC6:AC7"/>
    <mergeCell ref="AG5:AN5"/>
    <mergeCell ref="AO5:AZ5"/>
    <mergeCell ref="BA5:BS5"/>
    <mergeCell ref="BT5:BY5"/>
    <mergeCell ref="B6:G6"/>
    <mergeCell ref="Q6:S6"/>
    <mergeCell ref="T6:V6"/>
    <mergeCell ref="W6:X6"/>
    <mergeCell ref="Z6:AB6"/>
    <mergeCell ref="AO6:AT6"/>
    <mergeCell ref="AU6:AV6"/>
    <mergeCell ref="AW6:AX6"/>
    <mergeCell ref="BB6:BD6"/>
    <mergeCell ref="BE6:BO6"/>
    <mergeCell ref="BP6:BR6"/>
    <mergeCell ref="BT6:BU6"/>
    <mergeCell ref="A2:AE2"/>
    <mergeCell ref="A3:AE3"/>
    <mergeCell ref="AC4:AE4"/>
    <mergeCell ref="A5:M5"/>
    <mergeCell ref="AC5:AE5"/>
  </mergeCells>
  <phoneticPr fontId="13" type="noConversion"/>
  <dataValidations count="1">
    <dataValidation type="list" allowBlank="1" showInputMessage="1" showErrorMessage="1" sqref="AO8:AR32" xr:uid="{00000000-0002-0000-2B00-000002000000}">
      <formula1>$A$108:$A$109</formula1>
    </dataValidation>
  </dataValidations>
  <hyperlinks>
    <hyperlink ref="A1" location="索引目录!A1" display="返回索引目录" xr:uid="{00000000-0004-0000-2B00-000000000000}"/>
  </hyperlinks>
  <printOptions horizontalCentered="1"/>
  <pageMargins left="0.98402777777777795" right="0.98402777777777795" top="0.98402777777777795" bottom="0.98402777777777795" header="0.31388888888888899" footer="0.35416666666666702"/>
  <pageSetup paperSize="9" scale="5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B00-000000000000}">
          <x14:formula1>
            <xm:f>基本信息输入表!$A$162:$A$167</xm:f>
          </x14:formula1>
          <xm:sqref>BE8:BE32</xm:sqref>
        </x14:dataValidation>
        <x14:dataValidation type="list" allowBlank="1" showInputMessage="1" showErrorMessage="1" xr:uid="{00000000-0002-0000-2B00-000001000000}">
          <x14:formula1>
            <xm:f>基本信息输入表!$A$121:$A$123</xm:f>
          </x14:formula1>
          <xm:sqref>AU8:AU32</xm:sqref>
        </x14:dataValidation>
        <x14:dataValidation type="list" allowBlank="1" showInputMessage="1" showErrorMessage="1" xr:uid="{00000000-0002-0000-2B00-000003000000}">
          <x14:formula1>
            <xm:f>基本信息输入表!$A$124:$A$127</xm:f>
          </x14:formula1>
          <xm:sqref>AW8:AW32</xm:sqref>
        </x14:dataValidation>
        <x14:dataValidation type="list" allowBlank="1" showInputMessage="1" showErrorMessage="1" xr:uid="{00000000-0002-0000-2B00-000004000000}">
          <x14:formula1>
            <xm:f>基本信息输入表!$A$143:$A$147</xm:f>
          </x14:formula1>
          <xm:sqref>BA8:BA32</xm:sqref>
        </x14:dataValidation>
        <x14:dataValidation type="list" allowBlank="1" showInputMessage="1" showErrorMessage="1" xr:uid="{00000000-0002-0000-2B00-000005000000}">
          <x14:formula1>
            <xm:f>基本信息输入表!$A$109:$A$110</xm:f>
          </x14:formula1>
          <xm:sqref>AG8:AL32</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BN34"/>
  <sheetViews>
    <sheetView showGridLines="0" workbookViewId="0">
      <selection activeCell="F8" sqref="F8"/>
    </sheetView>
  </sheetViews>
  <sheetFormatPr defaultColWidth="9" defaultRowHeight="13" outlineLevelCol="1"/>
  <cols>
    <col min="1" max="1" width="5" style="3" customWidth="1"/>
    <col min="2" max="4" width="11.25" style="3" customWidth="1"/>
    <col min="5" max="7" width="8" style="3" customWidth="1"/>
    <col min="8" max="9" width="8.08203125" style="3" customWidth="1"/>
    <col min="10" max="10" width="9.5" style="3" customWidth="1"/>
    <col min="11" max="11" width="12.25" style="3" customWidth="1"/>
    <col min="12" max="13" width="5.25" style="3" customWidth="1"/>
    <col min="14" max="14" width="4.5" style="3" customWidth="1"/>
    <col min="15" max="15" width="6.75" style="3" customWidth="1"/>
    <col min="16" max="16" width="7.08203125" style="3" customWidth="1"/>
    <col min="17" max="18" width="6.58203125" style="3" customWidth="1"/>
    <col min="19" max="20" width="12.58203125" style="3" hidden="1" customWidth="1" outlineLevel="1"/>
    <col min="21" max="21" width="14.58203125" style="3" customWidth="1" collapsed="1"/>
    <col min="22" max="22" width="14.58203125" style="3" customWidth="1"/>
    <col min="23" max="23" width="7.25" style="3" customWidth="1"/>
    <col min="24" max="24" width="7.5" style="3" customWidth="1"/>
    <col min="25" max="25" width="9" style="3"/>
    <col min="26" max="31" width="5.58203125" style="4" customWidth="1" outlineLevel="1"/>
    <col min="32" max="32" width="14.75" style="4" customWidth="1" outlineLevel="1"/>
    <col min="33" max="33" width="13.58203125" style="4" customWidth="1"/>
    <col min="34" max="36" width="5.58203125" style="4" customWidth="1" outlineLevel="1"/>
    <col min="37" max="38" width="7.25" style="4" customWidth="1" outlineLevel="1"/>
    <col min="39" max="39" width="5.58203125" style="4" customWidth="1" outlineLevel="1"/>
    <col min="40" max="43" width="8.58203125" style="4" customWidth="1" outlineLevel="1"/>
    <col min="44" max="44" width="14.58203125" style="4" customWidth="1" outlineLevel="1"/>
    <col min="45" max="45" width="13.58203125" style="4" customWidth="1"/>
    <col min="46" max="47" width="8.58203125" style="4" customWidth="1" outlineLevel="1"/>
    <col min="48" max="49" width="11.25" style="4" customWidth="1" outlineLevel="1"/>
    <col min="50" max="52" width="8.58203125" style="4" customWidth="1" outlineLevel="1"/>
    <col min="53" max="53" width="11.25" style="4" customWidth="1" outlineLevel="1"/>
    <col min="54" max="54" width="8.58203125" style="4" customWidth="1" outlineLevel="1"/>
    <col min="55" max="55" width="10.5" style="4" customWidth="1" outlineLevel="1"/>
    <col min="56" max="56" width="8.58203125" style="4" customWidth="1" outlineLevel="1"/>
    <col min="57" max="57" width="11.25" style="4" customWidth="1" outlineLevel="1"/>
    <col min="58" max="58" width="11" style="4" customWidth="1" outlineLevel="1"/>
    <col min="59" max="59" width="8.58203125" style="4" customWidth="1" outlineLevel="1"/>
    <col min="60" max="60" width="8.58203125" style="4" customWidth="1" outlineLevel="1" collapsed="1"/>
    <col min="61" max="61" width="8.58203125" style="4" customWidth="1" outlineLevel="1"/>
    <col min="62" max="62" width="13.75" style="4" customWidth="1"/>
    <col min="63" max="65" width="13.58203125" style="4" customWidth="1" outlineLevel="1"/>
    <col min="66" max="66" width="13.58203125" style="4" customWidth="1"/>
    <col min="67" max="16384" width="9" style="3"/>
  </cols>
  <sheetData>
    <row r="1" spans="1:66">
      <c r="A1" s="5" t="s">
        <v>430</v>
      </c>
    </row>
    <row r="2" spans="1:66" s="1" customFormat="1" ht="30" customHeight="1">
      <c r="A2" s="519" t="s">
        <v>959</v>
      </c>
      <c r="B2" s="519"/>
      <c r="C2" s="519"/>
      <c r="D2" s="519"/>
      <c r="E2" s="519"/>
      <c r="F2" s="519"/>
      <c r="G2" s="519"/>
      <c r="H2" s="519"/>
      <c r="I2" s="519"/>
      <c r="J2" s="519"/>
      <c r="K2" s="519"/>
      <c r="L2" s="519"/>
      <c r="M2" s="519"/>
      <c r="N2" s="519"/>
      <c r="O2" s="519"/>
      <c r="P2" s="519"/>
      <c r="Q2" s="519"/>
      <c r="R2" s="519"/>
      <c r="S2" s="519"/>
      <c r="T2" s="519"/>
      <c r="U2" s="519"/>
      <c r="V2" s="519"/>
      <c r="W2" s="519"/>
      <c r="X2" s="519"/>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14.15" customHeight="1">
      <c r="H4" s="2"/>
      <c r="I4" s="2"/>
      <c r="J4" s="2"/>
      <c r="K4" s="2"/>
      <c r="L4" s="2"/>
      <c r="M4" s="2"/>
      <c r="N4" s="2"/>
      <c r="O4" s="2"/>
      <c r="P4" s="2"/>
      <c r="Q4" s="2"/>
      <c r="R4" s="2"/>
      <c r="S4" s="2"/>
      <c r="T4" s="2"/>
      <c r="U4" s="2"/>
      <c r="V4" s="2"/>
      <c r="W4" s="2"/>
      <c r="X4" s="18" t="s">
        <v>936</v>
      </c>
    </row>
    <row r="5" spans="1:66" ht="15.75" customHeight="1">
      <c r="A5" s="604" t="str">
        <f>基本信息输入表!K6&amp;"："&amp;基本信息输入表!M6</f>
        <v>被评估单位：贵州华能焦化制气股份有限公司</v>
      </c>
      <c r="B5" s="604"/>
      <c r="C5" s="604"/>
      <c r="D5" s="604"/>
      <c r="E5" s="604"/>
      <c r="F5" s="604"/>
      <c r="G5" s="604"/>
      <c r="H5" s="604"/>
      <c r="I5" s="604"/>
      <c r="J5" s="604"/>
      <c r="K5" s="604"/>
      <c r="L5" s="604"/>
      <c r="M5" s="604"/>
      <c r="N5" s="604"/>
      <c r="X5" s="18" t="s">
        <v>464</v>
      </c>
      <c r="Z5" s="531" t="s">
        <v>595</v>
      </c>
      <c r="AA5" s="531"/>
      <c r="AB5" s="531"/>
      <c r="AC5" s="531"/>
      <c r="AD5" s="531"/>
      <c r="AE5" s="531"/>
      <c r="AF5" s="531"/>
      <c r="AG5" s="531"/>
      <c r="AH5" s="532" t="s">
        <v>596</v>
      </c>
      <c r="AI5" s="533"/>
      <c r="AJ5" s="533"/>
      <c r="AK5" s="533"/>
      <c r="AL5" s="533"/>
      <c r="AM5" s="533"/>
      <c r="AN5" s="533"/>
      <c r="AO5" s="533"/>
      <c r="AP5" s="533"/>
      <c r="AQ5" s="533"/>
      <c r="AR5" s="533"/>
      <c r="AS5" s="534"/>
      <c r="AT5" s="535" t="s">
        <v>597</v>
      </c>
      <c r="AU5" s="536"/>
      <c r="AV5" s="536"/>
      <c r="AW5" s="536"/>
      <c r="AX5" s="536"/>
      <c r="AY5" s="536"/>
      <c r="AZ5" s="536"/>
      <c r="BA5" s="536"/>
      <c r="BB5" s="536"/>
      <c r="BC5" s="536"/>
      <c r="BD5" s="536"/>
      <c r="BE5" s="536"/>
      <c r="BF5" s="536"/>
      <c r="BG5" s="536"/>
      <c r="BH5" s="536"/>
      <c r="BI5" s="536"/>
      <c r="BJ5" s="537"/>
      <c r="BK5" s="538" t="s">
        <v>598</v>
      </c>
      <c r="BL5" s="538"/>
      <c r="BM5" s="538"/>
      <c r="BN5" s="538"/>
    </row>
    <row r="6" spans="1:66" s="2" customFormat="1" ht="15.75" customHeight="1">
      <c r="A6" s="562" t="s">
        <v>465</v>
      </c>
      <c r="B6" s="526" t="s">
        <v>937</v>
      </c>
      <c r="C6" s="596"/>
      <c r="D6" s="596"/>
      <c r="E6" s="596"/>
      <c r="F6" s="596"/>
      <c r="G6" s="527"/>
      <c r="H6" s="562" t="s">
        <v>938</v>
      </c>
      <c r="I6" s="570" t="s">
        <v>939</v>
      </c>
      <c r="J6" s="570" t="s">
        <v>940</v>
      </c>
      <c r="K6" s="570" t="s">
        <v>941</v>
      </c>
      <c r="L6" s="562" t="s">
        <v>942</v>
      </c>
      <c r="M6" s="580" t="s">
        <v>943</v>
      </c>
      <c r="N6" s="602" t="s">
        <v>769</v>
      </c>
      <c r="O6" s="602" t="s">
        <v>960</v>
      </c>
      <c r="P6" s="580" t="s">
        <v>945</v>
      </c>
      <c r="Q6" s="606" t="s">
        <v>961</v>
      </c>
      <c r="R6" s="607"/>
      <c r="S6" s="516" t="s">
        <v>435</v>
      </c>
      <c r="T6" s="516" t="s">
        <v>436</v>
      </c>
      <c r="U6" s="570" t="s">
        <v>437</v>
      </c>
      <c r="V6" s="563" t="s">
        <v>438</v>
      </c>
      <c r="W6" s="580" t="s">
        <v>440</v>
      </c>
      <c r="X6" s="580" t="s">
        <v>585</v>
      </c>
      <c r="Z6" s="531" t="s">
        <v>599</v>
      </c>
      <c r="AA6" s="531" t="s">
        <v>651</v>
      </c>
      <c r="AB6" s="531" t="s">
        <v>694</v>
      </c>
      <c r="AC6" s="553" t="s">
        <v>947</v>
      </c>
      <c r="AD6" s="542" t="s">
        <v>627</v>
      </c>
      <c r="AE6" s="542" t="s">
        <v>601</v>
      </c>
      <c r="AF6" s="531" t="s">
        <v>602</v>
      </c>
      <c r="AG6" s="531"/>
      <c r="AH6" s="532" t="s">
        <v>603</v>
      </c>
      <c r="AI6" s="533"/>
      <c r="AJ6" s="533"/>
      <c r="AK6" s="533"/>
      <c r="AL6" s="533"/>
      <c r="AM6" s="534"/>
      <c r="AN6" s="538" t="s">
        <v>604</v>
      </c>
      <c r="AO6" s="538"/>
      <c r="AP6" s="538" t="s">
        <v>653</v>
      </c>
      <c r="AQ6" s="538"/>
      <c r="AR6" s="538" t="s">
        <v>605</v>
      </c>
      <c r="AS6" s="543"/>
      <c r="AT6" s="531" t="s">
        <v>606</v>
      </c>
      <c r="AU6" s="531" t="s">
        <v>654</v>
      </c>
      <c r="AV6" s="531"/>
      <c r="AW6" s="531"/>
      <c r="AX6" s="555" t="s">
        <v>821</v>
      </c>
      <c r="AY6" s="556"/>
      <c r="AZ6" s="556"/>
      <c r="BA6" s="556"/>
      <c r="BB6" s="556"/>
      <c r="BC6" s="556"/>
      <c r="BD6" s="556"/>
      <c r="BE6" s="556"/>
      <c r="BF6" s="556"/>
      <c r="BG6" s="531" t="s">
        <v>438</v>
      </c>
      <c r="BH6" s="531"/>
      <c r="BI6" s="531"/>
      <c r="BJ6" s="545"/>
      <c r="BK6" s="605" t="s">
        <v>962</v>
      </c>
      <c r="BL6" s="605" t="s">
        <v>963</v>
      </c>
      <c r="BM6" s="538" t="s">
        <v>609</v>
      </c>
      <c r="BN6" s="543"/>
    </row>
    <row r="7" spans="1:66" s="2" customFormat="1" ht="22.5" customHeight="1">
      <c r="A7" s="562"/>
      <c r="B7" s="112" t="s">
        <v>948</v>
      </c>
      <c r="C7" s="60" t="s">
        <v>949</v>
      </c>
      <c r="D7" s="60" t="s">
        <v>950</v>
      </c>
      <c r="E7" s="60" t="s">
        <v>951</v>
      </c>
      <c r="F7" s="60" t="s">
        <v>952</v>
      </c>
      <c r="G7" s="60" t="s">
        <v>953</v>
      </c>
      <c r="H7" s="562"/>
      <c r="I7" s="571"/>
      <c r="J7" s="571"/>
      <c r="K7" s="571"/>
      <c r="L7" s="562"/>
      <c r="M7" s="562"/>
      <c r="N7" s="603"/>
      <c r="O7" s="603"/>
      <c r="P7" s="562"/>
      <c r="Q7" s="608"/>
      <c r="R7" s="609"/>
      <c r="S7" s="517"/>
      <c r="T7" s="517"/>
      <c r="U7" s="571"/>
      <c r="V7" s="564"/>
      <c r="W7" s="562"/>
      <c r="X7" s="562"/>
      <c r="Z7" s="531"/>
      <c r="AA7" s="531"/>
      <c r="AB7" s="531"/>
      <c r="AC7" s="531"/>
      <c r="AD7" s="531"/>
      <c r="AE7" s="531"/>
      <c r="AF7" s="531"/>
      <c r="AG7" s="531"/>
      <c r="AH7" s="26" t="s">
        <v>614</v>
      </c>
      <c r="AI7" s="26" t="s">
        <v>615</v>
      </c>
      <c r="AJ7" s="40" t="s">
        <v>954</v>
      </c>
      <c r="AK7" s="26" t="s">
        <v>664</v>
      </c>
      <c r="AL7" s="26" t="s">
        <v>617</v>
      </c>
      <c r="AM7" s="24" t="s">
        <v>618</v>
      </c>
      <c r="AN7" s="26" t="s">
        <v>619</v>
      </c>
      <c r="AO7" s="26" t="s">
        <v>620</v>
      </c>
      <c r="AP7" s="26" t="s">
        <v>619</v>
      </c>
      <c r="AQ7" s="26" t="s">
        <v>665</v>
      </c>
      <c r="AR7" s="538"/>
      <c r="AS7" s="544"/>
      <c r="AT7" s="531"/>
      <c r="AU7" s="19" t="s">
        <v>666</v>
      </c>
      <c r="AV7" s="19" t="s">
        <v>824</v>
      </c>
      <c r="AW7" s="19" t="s">
        <v>667</v>
      </c>
      <c r="AX7" s="49" t="s">
        <v>783</v>
      </c>
      <c r="AY7" s="49" t="s">
        <v>825</v>
      </c>
      <c r="AZ7" s="20" t="s">
        <v>955</v>
      </c>
      <c r="BA7" s="157"/>
      <c r="BB7" s="157"/>
      <c r="BC7" s="157"/>
      <c r="BD7" s="157"/>
      <c r="BE7" s="157"/>
      <c r="BF7" s="157"/>
      <c r="BG7" s="19" t="s">
        <v>836</v>
      </c>
      <c r="BH7" s="19" t="s">
        <v>837</v>
      </c>
      <c r="BI7" s="19" t="s">
        <v>838</v>
      </c>
      <c r="BJ7" s="546"/>
      <c r="BK7" s="544"/>
      <c r="BL7" s="544"/>
      <c r="BM7" s="538"/>
      <c r="BN7" s="544"/>
    </row>
    <row r="8" spans="1:66" ht="15.75" customHeight="1">
      <c r="A8" s="47" t="str">
        <f>IF(J8="","",ROW()-7)</f>
        <v/>
      </c>
      <c r="B8" s="8"/>
      <c r="C8" s="8"/>
      <c r="D8" s="8"/>
      <c r="E8" s="8"/>
      <c r="F8" s="8"/>
      <c r="G8" s="8"/>
      <c r="H8" s="12"/>
      <c r="I8" s="12"/>
      <c r="J8" s="12"/>
      <c r="K8" s="12"/>
      <c r="L8" s="8"/>
      <c r="M8" s="8"/>
      <c r="N8" s="8"/>
      <c r="O8" s="15"/>
      <c r="P8" s="15" t="s">
        <v>579</v>
      </c>
      <c r="Q8" s="526"/>
      <c r="R8" s="527"/>
      <c r="S8" s="13"/>
      <c r="T8" s="13"/>
      <c r="U8" s="15">
        <f t="shared" ref="U8:U10" si="0">S8+T8</f>
        <v>0</v>
      </c>
      <c r="V8" s="15"/>
      <c r="W8" s="15" t="str">
        <f t="shared" ref="W8:W31" si="1">IF(U8=0,"",(V8-U8)/U8*100)</f>
        <v/>
      </c>
      <c r="X8" s="12"/>
      <c r="Z8" s="22"/>
      <c r="AA8" s="22"/>
      <c r="AB8" s="22"/>
      <c r="AC8" s="22"/>
      <c r="AD8" s="22"/>
      <c r="AE8" s="22"/>
      <c r="AF8" s="22"/>
      <c r="AG8" s="22"/>
      <c r="AH8" s="22"/>
      <c r="AI8" s="22"/>
      <c r="AJ8" s="22"/>
      <c r="AK8" s="22"/>
      <c r="AL8" s="27"/>
      <c r="AM8" s="27"/>
      <c r="AN8" s="22"/>
      <c r="AO8" s="27"/>
      <c r="AP8" s="27"/>
      <c r="AQ8" s="27"/>
      <c r="AR8" s="27"/>
      <c r="AS8" s="27"/>
      <c r="AT8" s="27"/>
      <c r="AU8" s="27" t="s">
        <v>203</v>
      </c>
      <c r="AV8" s="27"/>
      <c r="AW8" s="27"/>
      <c r="AX8" s="27"/>
      <c r="AY8" s="27"/>
      <c r="AZ8" s="27"/>
      <c r="BA8" s="27"/>
      <c r="BB8" s="27"/>
      <c r="BC8" s="27"/>
      <c r="BD8" s="27" t="str">
        <f>IFERROR(BC8/(BB8+BC8)*100,"")</f>
        <v/>
      </c>
      <c r="BE8" s="27"/>
      <c r="BF8" s="27"/>
      <c r="BG8" s="156"/>
      <c r="BH8" s="27" t="str">
        <f t="shared" ref="BH8:BH31" si="2">IFERROR(ROUND(BD8-BE8-BF8,0),"")</f>
        <v/>
      </c>
      <c r="BI8" s="30" t="str">
        <f t="shared" ref="BI8:BI31" si="3">IFERROR(BG8*BH8/100,"")</f>
        <v/>
      </c>
      <c r="BJ8" s="27"/>
      <c r="BK8" s="27" t="str">
        <f t="shared" ref="BK8:BK31" si="4">IFERROR((BI8-U8)/U8*100,"")</f>
        <v/>
      </c>
      <c r="BL8" s="27"/>
      <c r="BM8" s="27"/>
      <c r="BN8" s="27"/>
    </row>
    <row r="9" spans="1:66" ht="15.75" customHeight="1">
      <c r="A9" s="47" t="str">
        <f t="shared" ref="A9:A30" si="5">IF(J9="","",ROW()-7)</f>
        <v/>
      </c>
      <c r="B9" s="8"/>
      <c r="C9" s="8"/>
      <c r="D9" s="8"/>
      <c r="E9" s="8"/>
      <c r="F9" s="8"/>
      <c r="G9" s="8"/>
      <c r="H9" s="12"/>
      <c r="I9" s="12"/>
      <c r="J9" s="12"/>
      <c r="K9" s="12"/>
      <c r="L9" s="8"/>
      <c r="M9" s="8"/>
      <c r="N9" s="8"/>
      <c r="O9" s="15"/>
      <c r="P9" s="15" t="s">
        <v>579</v>
      </c>
      <c r="Q9" s="526"/>
      <c r="R9" s="527"/>
      <c r="S9" s="13"/>
      <c r="T9" s="13"/>
      <c r="U9" s="15">
        <f t="shared" si="0"/>
        <v>0</v>
      </c>
      <c r="V9" s="15"/>
      <c r="W9" s="15" t="str">
        <f t="shared" si="1"/>
        <v/>
      </c>
      <c r="X9" s="12"/>
      <c r="Z9" s="22"/>
      <c r="AA9" s="22"/>
      <c r="AB9" s="22"/>
      <c r="AC9" s="22"/>
      <c r="AD9" s="22"/>
      <c r="AE9" s="22"/>
      <c r="AF9" s="22"/>
      <c r="AG9" s="22"/>
      <c r="AH9" s="22"/>
      <c r="AI9" s="22"/>
      <c r="AJ9" s="22"/>
      <c r="AK9" s="22"/>
      <c r="AL9" s="28"/>
      <c r="AM9" s="27"/>
      <c r="AN9" s="22"/>
      <c r="AO9" s="27"/>
      <c r="AP9" s="27"/>
      <c r="AQ9" s="27"/>
      <c r="AR9" s="27"/>
      <c r="AS9" s="27"/>
      <c r="AT9" s="27"/>
      <c r="AU9" s="27"/>
      <c r="AV9" s="27"/>
      <c r="AW9" s="27"/>
      <c r="AX9" s="27"/>
      <c r="AY9" s="27"/>
      <c r="AZ9" s="27"/>
      <c r="BA9" s="27"/>
      <c r="BB9" s="27"/>
      <c r="BC9" s="27"/>
      <c r="BD9" s="27" t="str">
        <f t="shared" ref="BD9:BD31" si="6">IFERROR(BC9/(BB9+BC9)*100,"")</f>
        <v/>
      </c>
      <c r="BE9" s="27"/>
      <c r="BF9" s="27"/>
      <c r="BG9" s="156"/>
      <c r="BH9" s="27" t="str">
        <f t="shared" si="2"/>
        <v/>
      </c>
      <c r="BI9" s="30" t="str">
        <f t="shared" si="3"/>
        <v/>
      </c>
      <c r="BJ9" s="27"/>
      <c r="BK9" s="27" t="str">
        <f t="shared" si="4"/>
        <v/>
      </c>
      <c r="BL9" s="27"/>
      <c r="BM9" s="27"/>
      <c r="BN9" s="27"/>
    </row>
    <row r="10" spans="1:66" ht="15.75" customHeight="1">
      <c r="A10" s="47" t="str">
        <f t="shared" si="5"/>
        <v/>
      </c>
      <c r="B10" s="8"/>
      <c r="C10" s="8"/>
      <c r="D10" s="8"/>
      <c r="E10" s="8"/>
      <c r="F10" s="8"/>
      <c r="G10" s="8"/>
      <c r="H10" s="12"/>
      <c r="I10" s="12"/>
      <c r="J10" s="12"/>
      <c r="K10" s="12"/>
      <c r="L10" s="8"/>
      <c r="M10" s="8"/>
      <c r="N10" s="8"/>
      <c r="O10" s="15"/>
      <c r="P10" s="15" t="s">
        <v>579</v>
      </c>
      <c r="Q10" s="526"/>
      <c r="R10" s="527"/>
      <c r="S10" s="13"/>
      <c r="T10" s="13"/>
      <c r="U10" s="15">
        <f t="shared" si="0"/>
        <v>0</v>
      </c>
      <c r="V10" s="15"/>
      <c r="W10" s="15" t="str">
        <f t="shared" si="1"/>
        <v/>
      </c>
      <c r="X10" s="12"/>
      <c r="Z10" s="22"/>
      <c r="AA10" s="22"/>
      <c r="AB10" s="22"/>
      <c r="AC10" s="22"/>
      <c r="AD10" s="22"/>
      <c r="AE10" s="22"/>
      <c r="AF10" s="22"/>
      <c r="AG10" s="22"/>
      <c r="AH10" s="22"/>
      <c r="AI10" s="22"/>
      <c r="AJ10" s="22"/>
      <c r="AK10" s="22"/>
      <c r="AL10" s="28"/>
      <c r="AM10" s="27"/>
      <c r="AN10" s="22"/>
      <c r="AO10" s="27"/>
      <c r="AP10" s="27"/>
      <c r="AQ10" s="27"/>
      <c r="AR10" s="27"/>
      <c r="AS10" s="27"/>
      <c r="AT10" s="27"/>
      <c r="AU10" s="27"/>
      <c r="AV10" s="27"/>
      <c r="AW10" s="27"/>
      <c r="AX10" s="27"/>
      <c r="AY10" s="27"/>
      <c r="AZ10" s="27"/>
      <c r="BA10" s="27"/>
      <c r="BB10" s="27"/>
      <c r="BC10" s="27" t="s">
        <v>203</v>
      </c>
      <c r="BD10" s="27" t="str">
        <f t="shared" si="6"/>
        <v/>
      </c>
      <c r="BE10" s="27"/>
      <c r="BF10" s="27"/>
      <c r="BG10" s="156"/>
      <c r="BH10" s="27" t="str">
        <f t="shared" si="2"/>
        <v/>
      </c>
      <c r="BI10" s="30" t="str">
        <f t="shared" si="3"/>
        <v/>
      </c>
      <c r="BJ10" s="27"/>
      <c r="BK10" s="27" t="str">
        <f t="shared" si="4"/>
        <v/>
      </c>
      <c r="BL10" s="27"/>
      <c r="BM10" s="27"/>
      <c r="BN10" s="27"/>
    </row>
    <row r="11" spans="1:66" ht="15.75" customHeight="1">
      <c r="A11" s="47" t="str">
        <f t="shared" si="5"/>
        <v/>
      </c>
      <c r="B11" s="8"/>
      <c r="C11" s="8"/>
      <c r="D11" s="8"/>
      <c r="E11" s="8"/>
      <c r="F11" s="8"/>
      <c r="G11" s="8"/>
      <c r="H11" s="12"/>
      <c r="I11" s="12"/>
      <c r="J11" s="12"/>
      <c r="K11" s="12"/>
      <c r="L11" s="8"/>
      <c r="M11" s="8"/>
      <c r="N11" s="8"/>
      <c r="O11" s="15"/>
      <c r="P11" s="15" t="s">
        <v>579</v>
      </c>
      <c r="Q11" s="526"/>
      <c r="R11" s="527"/>
      <c r="S11" s="13"/>
      <c r="T11" s="13"/>
      <c r="U11" s="15">
        <f t="shared" ref="U11:U30" si="7">S11+T11</f>
        <v>0</v>
      </c>
      <c r="V11" s="15"/>
      <c r="W11" s="15" t="str">
        <f t="shared" si="1"/>
        <v/>
      </c>
      <c r="X11" s="12"/>
      <c r="Z11" s="22"/>
      <c r="AA11" s="22"/>
      <c r="AB11" s="22"/>
      <c r="AC11" s="22"/>
      <c r="AD11" s="22"/>
      <c r="AE11" s="22"/>
      <c r="AF11" s="22"/>
      <c r="AG11" s="22"/>
      <c r="AH11" s="22"/>
      <c r="AI11" s="22"/>
      <c r="AJ11" s="22"/>
      <c r="AK11" s="22"/>
      <c r="AL11" s="28"/>
      <c r="AM11" s="27"/>
      <c r="AN11" s="22"/>
      <c r="AO11" s="27"/>
      <c r="AP11" s="27"/>
      <c r="AQ11" s="27"/>
      <c r="AR11" s="27"/>
      <c r="AS11" s="27"/>
      <c r="AT11" s="27"/>
      <c r="AU11" s="27"/>
      <c r="AV11" s="27"/>
      <c r="AW11" s="27"/>
      <c r="AX11" s="27"/>
      <c r="AY11" s="27"/>
      <c r="AZ11" s="27"/>
      <c r="BA11" s="27"/>
      <c r="BB11" s="27"/>
      <c r="BC11" s="27"/>
      <c r="BD11" s="27" t="str">
        <f t="shared" si="6"/>
        <v/>
      </c>
      <c r="BE11" s="27"/>
      <c r="BF11" s="27"/>
      <c r="BG11" s="156"/>
      <c r="BH11" s="27" t="str">
        <f t="shared" si="2"/>
        <v/>
      </c>
      <c r="BI11" s="30" t="str">
        <f t="shared" si="3"/>
        <v/>
      </c>
      <c r="BJ11" s="27"/>
      <c r="BK11" s="27" t="str">
        <f t="shared" si="4"/>
        <v/>
      </c>
      <c r="BL11" s="27"/>
      <c r="BM11" s="27"/>
      <c r="BN11" s="27"/>
    </row>
    <row r="12" spans="1:66" ht="15.75" customHeight="1">
      <c r="A12" s="47" t="str">
        <f t="shared" si="5"/>
        <v/>
      </c>
      <c r="B12" s="8"/>
      <c r="C12" s="8"/>
      <c r="D12" s="8"/>
      <c r="E12" s="8"/>
      <c r="F12" s="8"/>
      <c r="G12" s="8"/>
      <c r="H12" s="12"/>
      <c r="I12" s="12"/>
      <c r="J12" s="12"/>
      <c r="K12" s="12"/>
      <c r="L12" s="8"/>
      <c r="M12" s="8"/>
      <c r="N12" s="8"/>
      <c r="O12" s="15"/>
      <c r="P12" s="15" t="s">
        <v>579</v>
      </c>
      <c r="Q12" s="526"/>
      <c r="R12" s="527"/>
      <c r="S12" s="13"/>
      <c r="T12" s="13"/>
      <c r="U12" s="15">
        <f t="shared" si="7"/>
        <v>0</v>
      </c>
      <c r="V12" s="15"/>
      <c r="W12" s="15" t="str">
        <f t="shared" si="1"/>
        <v/>
      </c>
      <c r="X12" s="12"/>
      <c r="Z12" s="22"/>
      <c r="AA12" s="22"/>
      <c r="AB12" s="22"/>
      <c r="AC12" s="22"/>
      <c r="AD12" s="22"/>
      <c r="AE12" s="22"/>
      <c r="AF12" s="22"/>
      <c r="AG12" s="22"/>
      <c r="AH12" s="22"/>
      <c r="AI12" s="22"/>
      <c r="AJ12" s="22"/>
      <c r="AK12" s="22"/>
      <c r="AL12" s="28"/>
      <c r="AM12" s="27"/>
      <c r="AN12" s="22"/>
      <c r="AO12" s="27"/>
      <c r="AP12" s="27"/>
      <c r="AQ12" s="27"/>
      <c r="AR12" s="27"/>
      <c r="AS12" s="27"/>
      <c r="AT12" s="27"/>
      <c r="AU12" s="27"/>
      <c r="AV12" s="27"/>
      <c r="AW12" s="27"/>
      <c r="AX12" s="27"/>
      <c r="AY12" s="27"/>
      <c r="AZ12" s="27"/>
      <c r="BA12" s="27"/>
      <c r="BB12" s="27"/>
      <c r="BC12" s="27"/>
      <c r="BD12" s="27" t="str">
        <f t="shared" si="6"/>
        <v/>
      </c>
      <c r="BE12" s="27"/>
      <c r="BF12" s="27"/>
      <c r="BG12" s="156"/>
      <c r="BH12" s="27" t="str">
        <f t="shared" si="2"/>
        <v/>
      </c>
      <c r="BI12" s="30" t="str">
        <f t="shared" si="3"/>
        <v/>
      </c>
      <c r="BJ12" s="27"/>
      <c r="BK12" s="27" t="str">
        <f t="shared" si="4"/>
        <v/>
      </c>
      <c r="BL12" s="27"/>
      <c r="BM12" s="27"/>
      <c r="BN12" s="27"/>
    </row>
    <row r="13" spans="1:66" ht="15.75" customHeight="1">
      <c r="A13" s="47" t="str">
        <f t="shared" si="5"/>
        <v/>
      </c>
      <c r="B13" s="8"/>
      <c r="C13" s="8"/>
      <c r="D13" s="8"/>
      <c r="E13" s="8"/>
      <c r="F13" s="8"/>
      <c r="G13" s="8"/>
      <c r="H13" s="12"/>
      <c r="I13" s="12"/>
      <c r="J13" s="12"/>
      <c r="K13" s="12"/>
      <c r="L13" s="8"/>
      <c r="M13" s="8"/>
      <c r="N13" s="8"/>
      <c r="O13" s="15"/>
      <c r="P13" s="15" t="s">
        <v>579</v>
      </c>
      <c r="Q13" s="526"/>
      <c r="R13" s="527"/>
      <c r="S13" s="13"/>
      <c r="T13" s="13"/>
      <c r="U13" s="15">
        <f t="shared" si="7"/>
        <v>0</v>
      </c>
      <c r="V13" s="15"/>
      <c r="W13" s="15" t="str">
        <f t="shared" si="1"/>
        <v/>
      </c>
      <c r="X13" s="12"/>
      <c r="Z13" s="22"/>
      <c r="AA13" s="22"/>
      <c r="AB13" s="22"/>
      <c r="AC13" s="22"/>
      <c r="AD13" s="22"/>
      <c r="AE13" s="22"/>
      <c r="AF13" s="22"/>
      <c r="AG13" s="22"/>
      <c r="AH13" s="22"/>
      <c r="AI13" s="22"/>
      <c r="AJ13" s="22"/>
      <c r="AK13" s="22"/>
      <c r="AL13" s="28"/>
      <c r="AM13" s="27"/>
      <c r="AN13" s="22"/>
      <c r="AO13" s="27"/>
      <c r="AP13" s="27"/>
      <c r="AQ13" s="27"/>
      <c r="AR13" s="27"/>
      <c r="AS13" s="27"/>
      <c r="AT13" s="27"/>
      <c r="AU13" s="27"/>
      <c r="AV13" s="27"/>
      <c r="AW13" s="27"/>
      <c r="AX13" s="27"/>
      <c r="AY13" s="27"/>
      <c r="AZ13" s="27"/>
      <c r="BA13" s="27"/>
      <c r="BB13" s="27"/>
      <c r="BC13" s="27"/>
      <c r="BD13" s="27" t="str">
        <f t="shared" si="6"/>
        <v/>
      </c>
      <c r="BE13" s="27"/>
      <c r="BF13" s="27"/>
      <c r="BG13" s="156"/>
      <c r="BH13" s="27" t="str">
        <f t="shared" si="2"/>
        <v/>
      </c>
      <c r="BI13" s="30" t="str">
        <f t="shared" si="3"/>
        <v/>
      </c>
      <c r="BJ13" s="27"/>
      <c r="BK13" s="27" t="str">
        <f t="shared" si="4"/>
        <v/>
      </c>
      <c r="BL13" s="27"/>
      <c r="BM13" s="27"/>
      <c r="BN13" s="27"/>
    </row>
    <row r="14" spans="1:66" ht="15.75" customHeight="1">
      <c r="A14" s="47" t="str">
        <f t="shared" si="5"/>
        <v/>
      </c>
      <c r="B14" s="8"/>
      <c r="C14" s="8"/>
      <c r="D14" s="8"/>
      <c r="E14" s="8"/>
      <c r="F14" s="8"/>
      <c r="G14" s="8"/>
      <c r="H14" s="12"/>
      <c r="I14" s="12"/>
      <c r="J14" s="12"/>
      <c r="K14" s="12"/>
      <c r="L14" s="8"/>
      <c r="M14" s="8"/>
      <c r="N14" s="8"/>
      <c r="O14" s="15"/>
      <c r="P14" s="15" t="s">
        <v>579</v>
      </c>
      <c r="Q14" s="526"/>
      <c r="R14" s="527"/>
      <c r="S14" s="13"/>
      <c r="T14" s="13"/>
      <c r="U14" s="15">
        <f t="shared" si="7"/>
        <v>0</v>
      </c>
      <c r="V14" s="15"/>
      <c r="W14" s="15" t="str">
        <f t="shared" si="1"/>
        <v/>
      </c>
      <c r="X14" s="12"/>
      <c r="Z14" s="22"/>
      <c r="AA14" s="22"/>
      <c r="AB14" s="22"/>
      <c r="AC14" s="22"/>
      <c r="AD14" s="22"/>
      <c r="AE14" s="22"/>
      <c r="AF14" s="22"/>
      <c r="AG14" s="22"/>
      <c r="AH14" s="22"/>
      <c r="AI14" s="22"/>
      <c r="AJ14" s="22"/>
      <c r="AK14" s="22"/>
      <c r="AL14" s="28"/>
      <c r="AM14" s="27"/>
      <c r="AN14" s="22"/>
      <c r="AO14" s="27"/>
      <c r="AP14" s="27"/>
      <c r="AQ14" s="27"/>
      <c r="AR14" s="27"/>
      <c r="AS14" s="27"/>
      <c r="AT14" s="27"/>
      <c r="AU14" s="27"/>
      <c r="AV14" s="27"/>
      <c r="AW14" s="27"/>
      <c r="AX14" s="27"/>
      <c r="AY14" s="27"/>
      <c r="AZ14" s="27"/>
      <c r="BA14" s="27"/>
      <c r="BB14" s="27"/>
      <c r="BC14" s="27"/>
      <c r="BD14" s="27" t="str">
        <f t="shared" si="6"/>
        <v/>
      </c>
      <c r="BE14" s="27"/>
      <c r="BF14" s="27"/>
      <c r="BG14" s="156"/>
      <c r="BH14" s="27" t="str">
        <f t="shared" si="2"/>
        <v/>
      </c>
      <c r="BI14" s="30" t="str">
        <f t="shared" si="3"/>
        <v/>
      </c>
      <c r="BJ14" s="27"/>
      <c r="BK14" s="27" t="str">
        <f t="shared" si="4"/>
        <v/>
      </c>
      <c r="BL14" s="27"/>
      <c r="BM14" s="27"/>
      <c r="BN14" s="27"/>
    </row>
    <row r="15" spans="1:66" ht="15.75" customHeight="1">
      <c r="A15" s="47" t="str">
        <f t="shared" si="5"/>
        <v/>
      </c>
      <c r="B15" s="8"/>
      <c r="C15" s="8"/>
      <c r="D15" s="8"/>
      <c r="E15" s="8"/>
      <c r="F15" s="8"/>
      <c r="G15" s="8"/>
      <c r="H15" s="12"/>
      <c r="I15" s="12"/>
      <c r="J15" s="12"/>
      <c r="K15" s="12"/>
      <c r="L15" s="8"/>
      <c r="M15" s="8"/>
      <c r="N15" s="8"/>
      <c r="O15" s="15"/>
      <c r="P15" s="15" t="s">
        <v>579</v>
      </c>
      <c r="Q15" s="526"/>
      <c r="R15" s="527"/>
      <c r="S15" s="13"/>
      <c r="T15" s="13"/>
      <c r="U15" s="15">
        <f t="shared" si="7"/>
        <v>0</v>
      </c>
      <c r="V15" s="15"/>
      <c r="W15" s="15" t="str">
        <f t="shared" si="1"/>
        <v/>
      </c>
      <c r="X15" s="12"/>
      <c r="Z15" s="22"/>
      <c r="AA15" s="22"/>
      <c r="AB15" s="22"/>
      <c r="AC15" s="22"/>
      <c r="AD15" s="22"/>
      <c r="AE15" s="22"/>
      <c r="AF15" s="22"/>
      <c r="AG15" s="22"/>
      <c r="AH15" s="22"/>
      <c r="AI15" s="22"/>
      <c r="AJ15" s="22"/>
      <c r="AK15" s="22"/>
      <c r="AL15" s="28"/>
      <c r="AM15" s="27"/>
      <c r="AN15" s="22"/>
      <c r="AO15" s="27"/>
      <c r="AP15" s="27"/>
      <c r="AQ15" s="27"/>
      <c r="AR15" s="27"/>
      <c r="AS15" s="27"/>
      <c r="AT15" s="27"/>
      <c r="AU15" s="27"/>
      <c r="AV15" s="27"/>
      <c r="AW15" s="27"/>
      <c r="AX15" s="27"/>
      <c r="AY15" s="27"/>
      <c r="AZ15" s="27"/>
      <c r="BA15" s="27"/>
      <c r="BB15" s="27"/>
      <c r="BC15" s="27"/>
      <c r="BD15" s="27" t="str">
        <f t="shared" si="6"/>
        <v/>
      </c>
      <c r="BE15" s="27"/>
      <c r="BF15" s="27"/>
      <c r="BG15" s="156"/>
      <c r="BH15" s="27" t="str">
        <f t="shared" si="2"/>
        <v/>
      </c>
      <c r="BI15" s="30" t="str">
        <f t="shared" si="3"/>
        <v/>
      </c>
      <c r="BJ15" s="27"/>
      <c r="BK15" s="27" t="str">
        <f t="shared" si="4"/>
        <v/>
      </c>
      <c r="BL15" s="27"/>
      <c r="BM15" s="27"/>
      <c r="BN15" s="27"/>
    </row>
    <row r="16" spans="1:66" ht="15.75" customHeight="1">
      <c r="A16" s="47" t="str">
        <f t="shared" si="5"/>
        <v/>
      </c>
      <c r="B16" s="8"/>
      <c r="C16" s="8"/>
      <c r="D16" s="8"/>
      <c r="E16" s="8"/>
      <c r="F16" s="8"/>
      <c r="G16" s="8"/>
      <c r="H16" s="12"/>
      <c r="I16" s="12"/>
      <c r="J16" s="12"/>
      <c r="K16" s="12"/>
      <c r="L16" s="8"/>
      <c r="M16" s="8"/>
      <c r="N16" s="8"/>
      <c r="O16" s="15"/>
      <c r="P16" s="15"/>
      <c r="Q16" s="526"/>
      <c r="R16" s="527"/>
      <c r="S16" s="13"/>
      <c r="T16" s="13"/>
      <c r="U16" s="15">
        <f t="shared" si="7"/>
        <v>0</v>
      </c>
      <c r="V16" s="15"/>
      <c r="W16" s="15" t="str">
        <f t="shared" si="1"/>
        <v/>
      </c>
      <c r="X16" s="12"/>
      <c r="Z16" s="22"/>
      <c r="AA16" s="22"/>
      <c r="AB16" s="22"/>
      <c r="AC16" s="22"/>
      <c r="AD16" s="22"/>
      <c r="AE16" s="22"/>
      <c r="AF16" s="22"/>
      <c r="AG16" s="22"/>
      <c r="AH16" s="22"/>
      <c r="AI16" s="22"/>
      <c r="AJ16" s="22"/>
      <c r="AK16" s="22"/>
      <c r="AL16" s="28"/>
      <c r="AM16" s="27"/>
      <c r="AN16" s="22"/>
      <c r="AO16" s="27"/>
      <c r="AP16" s="27"/>
      <c r="AQ16" s="27"/>
      <c r="AR16" s="27"/>
      <c r="AS16" s="27"/>
      <c r="AT16" s="27"/>
      <c r="AU16" s="27"/>
      <c r="AV16" s="27"/>
      <c r="AW16" s="27"/>
      <c r="AX16" s="27"/>
      <c r="AY16" s="27"/>
      <c r="AZ16" s="27"/>
      <c r="BA16" s="27"/>
      <c r="BB16" s="27"/>
      <c r="BC16" s="27"/>
      <c r="BD16" s="27" t="str">
        <f t="shared" si="6"/>
        <v/>
      </c>
      <c r="BE16" s="27"/>
      <c r="BF16" s="27"/>
      <c r="BG16" s="156"/>
      <c r="BH16" s="27" t="str">
        <f t="shared" si="2"/>
        <v/>
      </c>
      <c r="BI16" s="30" t="str">
        <f t="shared" si="3"/>
        <v/>
      </c>
      <c r="BJ16" s="27"/>
      <c r="BK16" s="27" t="str">
        <f t="shared" si="4"/>
        <v/>
      </c>
      <c r="BL16" s="27"/>
      <c r="BM16" s="27"/>
      <c r="BN16" s="27"/>
    </row>
    <row r="17" spans="1:66" ht="15.75" customHeight="1">
      <c r="A17" s="47" t="str">
        <f t="shared" si="5"/>
        <v/>
      </c>
      <c r="B17" s="8"/>
      <c r="C17" s="8"/>
      <c r="D17" s="8"/>
      <c r="E17" s="8"/>
      <c r="F17" s="8"/>
      <c r="G17" s="8"/>
      <c r="H17" s="12"/>
      <c r="I17" s="12"/>
      <c r="J17" s="12"/>
      <c r="K17" s="12"/>
      <c r="L17" s="8"/>
      <c r="M17" s="8"/>
      <c r="N17" s="8"/>
      <c r="O17" s="15"/>
      <c r="P17" s="15"/>
      <c r="Q17" s="526"/>
      <c r="R17" s="527"/>
      <c r="S17" s="13"/>
      <c r="T17" s="13"/>
      <c r="U17" s="15">
        <f t="shared" si="7"/>
        <v>0</v>
      </c>
      <c r="V17" s="15"/>
      <c r="W17" s="15" t="str">
        <f t="shared" si="1"/>
        <v/>
      </c>
      <c r="X17" s="12"/>
      <c r="Z17" s="22"/>
      <c r="AA17" s="22"/>
      <c r="AB17" s="22"/>
      <c r="AC17" s="22"/>
      <c r="AD17" s="22"/>
      <c r="AE17" s="22"/>
      <c r="AF17" s="22"/>
      <c r="AG17" s="22"/>
      <c r="AH17" s="22"/>
      <c r="AI17" s="22"/>
      <c r="AJ17" s="22"/>
      <c r="AK17" s="22"/>
      <c r="AL17" s="28"/>
      <c r="AM17" s="27"/>
      <c r="AN17" s="22"/>
      <c r="AO17" s="27"/>
      <c r="AP17" s="27"/>
      <c r="AQ17" s="27"/>
      <c r="AR17" s="27"/>
      <c r="AS17" s="27"/>
      <c r="AT17" s="27"/>
      <c r="AU17" s="27"/>
      <c r="AV17" s="27"/>
      <c r="AW17" s="27"/>
      <c r="AX17" s="27"/>
      <c r="AY17" s="27"/>
      <c r="AZ17" s="27"/>
      <c r="BA17" s="27"/>
      <c r="BB17" s="27"/>
      <c r="BC17" s="27"/>
      <c r="BD17" s="27" t="str">
        <f t="shared" si="6"/>
        <v/>
      </c>
      <c r="BE17" s="27"/>
      <c r="BF17" s="27"/>
      <c r="BG17" s="156"/>
      <c r="BH17" s="27" t="str">
        <f t="shared" si="2"/>
        <v/>
      </c>
      <c r="BI17" s="30" t="str">
        <f t="shared" si="3"/>
        <v/>
      </c>
      <c r="BJ17" s="27"/>
      <c r="BK17" s="27" t="str">
        <f t="shared" si="4"/>
        <v/>
      </c>
      <c r="BL17" s="27"/>
      <c r="BM17" s="27"/>
      <c r="BN17" s="27"/>
    </row>
    <row r="18" spans="1:66" ht="15.75" customHeight="1">
      <c r="A18" s="47" t="str">
        <f t="shared" si="5"/>
        <v/>
      </c>
      <c r="B18" s="8"/>
      <c r="C18" s="8"/>
      <c r="D18" s="8"/>
      <c r="E18" s="8"/>
      <c r="F18" s="8"/>
      <c r="G18" s="8"/>
      <c r="H18" s="12"/>
      <c r="I18" s="12"/>
      <c r="J18" s="12"/>
      <c r="K18" s="12"/>
      <c r="L18" s="8"/>
      <c r="M18" s="8"/>
      <c r="N18" s="8"/>
      <c r="O18" s="15"/>
      <c r="P18" s="15"/>
      <c r="Q18" s="526"/>
      <c r="R18" s="527"/>
      <c r="S18" s="13"/>
      <c r="T18" s="13"/>
      <c r="U18" s="15">
        <f t="shared" si="7"/>
        <v>0</v>
      </c>
      <c r="V18" s="15"/>
      <c r="W18" s="15" t="str">
        <f t="shared" si="1"/>
        <v/>
      </c>
      <c r="X18" s="12"/>
      <c r="Z18" s="22"/>
      <c r="AA18" s="22"/>
      <c r="AB18" s="22"/>
      <c r="AC18" s="22"/>
      <c r="AD18" s="22"/>
      <c r="AE18" s="22"/>
      <c r="AF18" s="22"/>
      <c r="AG18" s="22"/>
      <c r="AH18" s="22"/>
      <c r="AI18" s="22"/>
      <c r="AJ18" s="22"/>
      <c r="AK18" s="22"/>
      <c r="AL18" s="28"/>
      <c r="AM18" s="27"/>
      <c r="AN18" s="22"/>
      <c r="AO18" s="27"/>
      <c r="AP18" s="27"/>
      <c r="AQ18" s="27"/>
      <c r="AR18" s="27"/>
      <c r="AS18" s="27"/>
      <c r="AT18" s="27"/>
      <c r="AU18" s="27"/>
      <c r="AV18" s="27"/>
      <c r="AW18" s="27"/>
      <c r="AX18" s="27"/>
      <c r="AY18" s="27"/>
      <c r="AZ18" s="27"/>
      <c r="BA18" s="27"/>
      <c r="BB18" s="27"/>
      <c r="BC18" s="27"/>
      <c r="BD18" s="27" t="str">
        <f t="shared" si="6"/>
        <v/>
      </c>
      <c r="BE18" s="27"/>
      <c r="BF18" s="27"/>
      <c r="BG18" s="156"/>
      <c r="BH18" s="27" t="str">
        <f t="shared" si="2"/>
        <v/>
      </c>
      <c r="BI18" s="30" t="str">
        <f t="shared" si="3"/>
        <v/>
      </c>
      <c r="BJ18" s="27"/>
      <c r="BK18" s="27" t="str">
        <f t="shared" si="4"/>
        <v/>
      </c>
      <c r="BL18" s="27"/>
      <c r="BM18" s="27"/>
      <c r="BN18" s="27"/>
    </row>
    <row r="19" spans="1:66" ht="15.75" customHeight="1">
      <c r="A19" s="47" t="str">
        <f t="shared" si="5"/>
        <v/>
      </c>
      <c r="B19" s="8"/>
      <c r="C19" s="8"/>
      <c r="D19" s="8"/>
      <c r="E19" s="8"/>
      <c r="F19" s="8"/>
      <c r="G19" s="8"/>
      <c r="H19" s="12"/>
      <c r="I19" s="12"/>
      <c r="J19" s="12"/>
      <c r="K19" s="12"/>
      <c r="L19" s="8"/>
      <c r="M19" s="8"/>
      <c r="N19" s="8"/>
      <c r="O19" s="15"/>
      <c r="P19" s="15" t="s">
        <v>579</v>
      </c>
      <c r="Q19" s="526"/>
      <c r="R19" s="527"/>
      <c r="S19" s="13"/>
      <c r="T19" s="13"/>
      <c r="U19" s="15">
        <f t="shared" si="7"/>
        <v>0</v>
      </c>
      <c r="V19" s="15"/>
      <c r="W19" s="15" t="str">
        <f t="shared" si="1"/>
        <v/>
      </c>
      <c r="X19" s="12"/>
      <c r="Z19" s="22"/>
      <c r="AA19" s="22"/>
      <c r="AB19" s="22"/>
      <c r="AC19" s="22"/>
      <c r="AD19" s="22"/>
      <c r="AE19" s="22"/>
      <c r="AF19" s="22"/>
      <c r="AG19" s="22"/>
      <c r="AH19" s="22"/>
      <c r="AI19" s="22"/>
      <c r="AJ19" s="22"/>
      <c r="AK19" s="22"/>
      <c r="AL19" s="28"/>
      <c r="AM19" s="27"/>
      <c r="AN19" s="22"/>
      <c r="AO19" s="27"/>
      <c r="AP19" s="27"/>
      <c r="AQ19" s="27"/>
      <c r="AR19" s="27"/>
      <c r="AS19" s="27"/>
      <c r="AT19" s="27"/>
      <c r="AU19" s="27"/>
      <c r="AV19" s="27"/>
      <c r="AW19" s="27"/>
      <c r="AX19" s="27"/>
      <c r="AY19" s="27"/>
      <c r="AZ19" s="27"/>
      <c r="BA19" s="27"/>
      <c r="BB19" s="27"/>
      <c r="BC19" s="27"/>
      <c r="BD19" s="27" t="str">
        <f t="shared" si="6"/>
        <v/>
      </c>
      <c r="BE19" s="27"/>
      <c r="BF19" s="27"/>
      <c r="BG19" s="156"/>
      <c r="BH19" s="27" t="str">
        <f t="shared" si="2"/>
        <v/>
      </c>
      <c r="BI19" s="30" t="str">
        <f t="shared" si="3"/>
        <v/>
      </c>
      <c r="BJ19" s="27"/>
      <c r="BK19" s="27" t="str">
        <f t="shared" si="4"/>
        <v/>
      </c>
      <c r="BL19" s="27"/>
      <c r="BM19" s="27"/>
      <c r="BN19" s="27"/>
    </row>
    <row r="20" spans="1:66" ht="15.75" customHeight="1">
      <c r="A20" s="47" t="str">
        <f t="shared" si="5"/>
        <v/>
      </c>
      <c r="B20" s="8"/>
      <c r="C20" s="8"/>
      <c r="D20" s="8"/>
      <c r="E20" s="8"/>
      <c r="F20" s="8"/>
      <c r="G20" s="8"/>
      <c r="H20" s="12"/>
      <c r="I20" s="12"/>
      <c r="J20" s="12"/>
      <c r="K20" s="12"/>
      <c r="L20" s="8"/>
      <c r="M20" s="8"/>
      <c r="N20" s="8"/>
      <c r="O20" s="15"/>
      <c r="P20" s="15" t="s">
        <v>579</v>
      </c>
      <c r="Q20" s="526"/>
      <c r="R20" s="527"/>
      <c r="S20" s="13"/>
      <c r="T20" s="13"/>
      <c r="U20" s="15">
        <f t="shared" si="7"/>
        <v>0</v>
      </c>
      <c r="V20" s="15"/>
      <c r="W20" s="15" t="str">
        <f t="shared" si="1"/>
        <v/>
      </c>
      <c r="X20" s="12"/>
      <c r="Z20" s="22"/>
      <c r="AA20" s="22"/>
      <c r="AB20" s="22"/>
      <c r="AC20" s="22"/>
      <c r="AD20" s="22"/>
      <c r="AE20" s="22"/>
      <c r="AF20" s="22"/>
      <c r="AG20" s="22"/>
      <c r="AH20" s="22"/>
      <c r="AI20" s="22"/>
      <c r="AJ20" s="22"/>
      <c r="AK20" s="22"/>
      <c r="AL20" s="28"/>
      <c r="AM20" s="27"/>
      <c r="AN20" s="22"/>
      <c r="AO20" s="27"/>
      <c r="AP20" s="27"/>
      <c r="AQ20" s="27"/>
      <c r="AR20" s="27"/>
      <c r="AS20" s="27"/>
      <c r="AT20" s="27"/>
      <c r="AU20" s="27"/>
      <c r="AV20" s="27"/>
      <c r="AW20" s="27"/>
      <c r="AX20" s="27"/>
      <c r="AY20" s="27"/>
      <c r="AZ20" s="27"/>
      <c r="BA20" s="27"/>
      <c r="BB20" s="27"/>
      <c r="BC20" s="27"/>
      <c r="BD20" s="27" t="str">
        <f t="shared" si="6"/>
        <v/>
      </c>
      <c r="BE20" s="27"/>
      <c r="BF20" s="27"/>
      <c r="BG20" s="156"/>
      <c r="BH20" s="27" t="str">
        <f t="shared" si="2"/>
        <v/>
      </c>
      <c r="BI20" s="30" t="str">
        <f t="shared" si="3"/>
        <v/>
      </c>
      <c r="BJ20" s="27"/>
      <c r="BK20" s="27" t="str">
        <f t="shared" si="4"/>
        <v/>
      </c>
      <c r="BL20" s="27"/>
      <c r="BM20" s="27"/>
      <c r="BN20" s="27"/>
    </row>
    <row r="21" spans="1:66" ht="15.75" customHeight="1">
      <c r="A21" s="47" t="str">
        <f t="shared" si="5"/>
        <v/>
      </c>
      <c r="B21" s="8"/>
      <c r="C21" s="8"/>
      <c r="D21" s="8"/>
      <c r="E21" s="8"/>
      <c r="F21" s="8"/>
      <c r="G21" s="8"/>
      <c r="H21" s="12"/>
      <c r="I21" s="12"/>
      <c r="J21" s="12"/>
      <c r="K21" s="12"/>
      <c r="L21" s="8"/>
      <c r="M21" s="8"/>
      <c r="N21" s="8"/>
      <c r="O21" s="15"/>
      <c r="P21" s="15"/>
      <c r="Q21" s="16"/>
      <c r="R21" s="13"/>
      <c r="S21" s="13"/>
      <c r="T21" s="13"/>
      <c r="U21" s="15">
        <f t="shared" si="7"/>
        <v>0</v>
      </c>
      <c r="V21" s="15"/>
      <c r="W21" s="15" t="str">
        <f t="shared" si="1"/>
        <v/>
      </c>
      <c r="X21" s="12"/>
      <c r="Z21" s="22"/>
      <c r="AA21" s="22"/>
      <c r="AB21" s="22"/>
      <c r="AC21" s="22"/>
      <c r="AD21" s="22"/>
      <c r="AE21" s="22"/>
      <c r="AF21" s="22"/>
      <c r="AG21" s="22"/>
      <c r="AH21" s="22"/>
      <c r="AI21" s="22"/>
      <c r="AJ21" s="22"/>
      <c r="AK21" s="22"/>
      <c r="AL21" s="28"/>
      <c r="AM21" s="27"/>
      <c r="AN21" s="22"/>
      <c r="AO21" s="27"/>
      <c r="AP21" s="27"/>
      <c r="AQ21" s="27"/>
      <c r="AR21" s="27"/>
      <c r="AS21" s="27"/>
      <c r="AT21" s="27"/>
      <c r="AU21" s="27"/>
      <c r="AV21" s="27"/>
      <c r="AW21" s="27"/>
      <c r="AX21" s="27"/>
      <c r="AY21" s="27"/>
      <c r="AZ21" s="27"/>
      <c r="BA21" s="27"/>
      <c r="BB21" s="27"/>
      <c r="BC21" s="27"/>
      <c r="BD21" s="27" t="str">
        <f t="shared" si="6"/>
        <v/>
      </c>
      <c r="BE21" s="27"/>
      <c r="BF21" s="27"/>
      <c r="BG21" s="156"/>
      <c r="BH21" s="27" t="str">
        <f t="shared" si="2"/>
        <v/>
      </c>
      <c r="BI21" s="30" t="str">
        <f t="shared" si="3"/>
        <v/>
      </c>
      <c r="BJ21" s="27"/>
      <c r="BK21" s="27" t="str">
        <f t="shared" si="4"/>
        <v/>
      </c>
      <c r="BL21" s="27"/>
      <c r="BM21" s="27"/>
      <c r="BN21" s="27"/>
    </row>
    <row r="22" spans="1:66" ht="15.75" customHeight="1">
      <c r="A22" s="47"/>
      <c r="B22" s="8"/>
      <c r="C22" s="8"/>
      <c r="D22" s="8"/>
      <c r="E22" s="8"/>
      <c r="F22" s="8"/>
      <c r="G22" s="8"/>
      <c r="H22" s="12"/>
      <c r="I22" s="12"/>
      <c r="J22" s="12"/>
      <c r="K22" s="12"/>
      <c r="L22" s="8"/>
      <c r="M22" s="8"/>
      <c r="N22" s="8"/>
      <c r="O22" s="15"/>
      <c r="P22" s="15"/>
      <c r="Q22" s="16"/>
      <c r="R22" s="13"/>
      <c r="S22" s="13"/>
      <c r="T22" s="13"/>
      <c r="U22" s="15">
        <f t="shared" ref="U22:U24" si="8">S22+T22</f>
        <v>0</v>
      </c>
      <c r="V22" s="15"/>
      <c r="W22" s="15" t="str">
        <f t="shared" ref="W22:W24" si="9">IF(U22=0,"",(V22-U22)/U22*100)</f>
        <v/>
      </c>
      <c r="X22" s="12"/>
      <c r="Z22" s="22"/>
      <c r="AA22" s="22"/>
      <c r="AB22" s="22"/>
      <c r="AC22" s="22"/>
      <c r="AD22" s="22"/>
      <c r="AE22" s="22"/>
      <c r="AF22" s="22"/>
      <c r="AG22" s="22"/>
      <c r="AH22" s="22"/>
      <c r="AI22" s="22"/>
      <c r="AJ22" s="22"/>
      <c r="AK22" s="22"/>
      <c r="AL22" s="28"/>
      <c r="AM22" s="27"/>
      <c r="AN22" s="22"/>
      <c r="AO22" s="27"/>
      <c r="AP22" s="27"/>
      <c r="AQ22" s="27"/>
      <c r="AR22" s="27"/>
      <c r="AS22" s="27"/>
      <c r="AT22" s="27"/>
      <c r="AU22" s="27"/>
      <c r="AV22" s="27"/>
      <c r="AW22" s="27"/>
      <c r="AX22" s="27"/>
      <c r="AY22" s="27"/>
      <c r="AZ22" s="27"/>
      <c r="BA22" s="27"/>
      <c r="BB22" s="27"/>
      <c r="BC22" s="27"/>
      <c r="BD22" s="27"/>
      <c r="BE22" s="27"/>
      <c r="BF22" s="27"/>
      <c r="BG22" s="156"/>
      <c r="BH22" s="27"/>
      <c r="BI22" s="30"/>
      <c r="BJ22" s="27"/>
      <c r="BK22" s="27"/>
      <c r="BL22" s="27"/>
      <c r="BM22" s="27"/>
      <c r="BN22" s="27"/>
    </row>
    <row r="23" spans="1:66" ht="15.75" customHeight="1">
      <c r="A23" s="47"/>
      <c r="B23" s="8"/>
      <c r="C23" s="8"/>
      <c r="D23" s="8"/>
      <c r="E23" s="8"/>
      <c r="F23" s="8"/>
      <c r="G23" s="8"/>
      <c r="H23" s="12"/>
      <c r="I23" s="12"/>
      <c r="J23" s="12"/>
      <c r="K23" s="12"/>
      <c r="L23" s="8"/>
      <c r="M23" s="8"/>
      <c r="N23" s="8"/>
      <c r="O23" s="15"/>
      <c r="P23" s="15"/>
      <c r="Q23" s="16"/>
      <c r="R23" s="13"/>
      <c r="S23" s="13"/>
      <c r="T23" s="13"/>
      <c r="U23" s="15">
        <f t="shared" si="8"/>
        <v>0</v>
      </c>
      <c r="V23" s="15"/>
      <c r="W23" s="15" t="str">
        <f t="shared" si="9"/>
        <v/>
      </c>
      <c r="X23" s="12"/>
      <c r="Z23" s="22"/>
      <c r="AA23" s="22"/>
      <c r="AB23" s="22"/>
      <c r="AC23" s="22"/>
      <c r="AD23" s="22"/>
      <c r="AE23" s="22"/>
      <c r="AF23" s="22"/>
      <c r="AG23" s="22"/>
      <c r="AH23" s="22"/>
      <c r="AI23" s="22"/>
      <c r="AJ23" s="22"/>
      <c r="AK23" s="22"/>
      <c r="AL23" s="28"/>
      <c r="AM23" s="27"/>
      <c r="AN23" s="22"/>
      <c r="AO23" s="27"/>
      <c r="AP23" s="27"/>
      <c r="AQ23" s="27"/>
      <c r="AR23" s="27"/>
      <c r="AS23" s="27"/>
      <c r="AT23" s="27"/>
      <c r="AU23" s="27"/>
      <c r="AV23" s="27"/>
      <c r="AW23" s="27"/>
      <c r="AX23" s="27"/>
      <c r="AY23" s="27"/>
      <c r="AZ23" s="27"/>
      <c r="BA23" s="27"/>
      <c r="BB23" s="27"/>
      <c r="BC23" s="27"/>
      <c r="BD23" s="27"/>
      <c r="BE23" s="27"/>
      <c r="BF23" s="27"/>
      <c r="BG23" s="156"/>
      <c r="BH23" s="27"/>
      <c r="BI23" s="30"/>
      <c r="BJ23" s="27"/>
      <c r="BK23" s="27"/>
      <c r="BL23" s="27"/>
      <c r="BM23" s="27"/>
      <c r="BN23" s="27"/>
    </row>
    <row r="24" spans="1:66" ht="15.75" customHeight="1">
      <c r="A24" s="47"/>
      <c r="B24" s="8"/>
      <c r="C24" s="8"/>
      <c r="D24" s="8"/>
      <c r="E24" s="8"/>
      <c r="F24" s="8"/>
      <c r="G24" s="8"/>
      <c r="H24" s="12"/>
      <c r="I24" s="12"/>
      <c r="J24" s="12"/>
      <c r="K24" s="12"/>
      <c r="L24" s="8"/>
      <c r="M24" s="8"/>
      <c r="N24" s="8"/>
      <c r="O24" s="15"/>
      <c r="P24" s="15"/>
      <c r="Q24" s="16"/>
      <c r="R24" s="13"/>
      <c r="S24" s="13"/>
      <c r="T24" s="13"/>
      <c r="U24" s="15">
        <f t="shared" si="8"/>
        <v>0</v>
      </c>
      <c r="V24" s="15"/>
      <c r="W24" s="15" t="str">
        <f t="shared" si="9"/>
        <v/>
      </c>
      <c r="X24" s="12"/>
      <c r="Z24" s="22"/>
      <c r="AA24" s="22"/>
      <c r="AB24" s="22"/>
      <c r="AC24" s="22"/>
      <c r="AD24" s="22"/>
      <c r="AE24" s="22"/>
      <c r="AF24" s="22"/>
      <c r="AG24" s="22"/>
      <c r="AH24" s="22"/>
      <c r="AI24" s="22"/>
      <c r="AJ24" s="22"/>
      <c r="AK24" s="22"/>
      <c r="AL24" s="28"/>
      <c r="AM24" s="27"/>
      <c r="AN24" s="22"/>
      <c r="AO24" s="27"/>
      <c r="AP24" s="27"/>
      <c r="AQ24" s="27"/>
      <c r="AR24" s="27"/>
      <c r="AS24" s="27"/>
      <c r="AT24" s="27"/>
      <c r="AU24" s="27"/>
      <c r="AV24" s="27"/>
      <c r="AW24" s="27"/>
      <c r="AX24" s="27"/>
      <c r="AY24" s="27"/>
      <c r="AZ24" s="27"/>
      <c r="BA24" s="27"/>
      <c r="BB24" s="27"/>
      <c r="BC24" s="27"/>
      <c r="BD24" s="27"/>
      <c r="BE24" s="27"/>
      <c r="BF24" s="27"/>
      <c r="BG24" s="156"/>
      <c r="BH24" s="27"/>
      <c r="BI24" s="30"/>
      <c r="BJ24" s="27"/>
      <c r="BK24" s="27"/>
      <c r="BL24" s="27"/>
      <c r="BM24" s="27"/>
      <c r="BN24" s="27"/>
    </row>
    <row r="25" spans="1:66" ht="15.75" customHeight="1">
      <c r="A25" s="47" t="str">
        <f t="shared" si="5"/>
        <v/>
      </c>
      <c r="B25" s="8"/>
      <c r="C25" s="8"/>
      <c r="D25" s="8"/>
      <c r="E25" s="8"/>
      <c r="F25" s="8"/>
      <c r="G25" s="8"/>
      <c r="H25" s="12"/>
      <c r="I25" s="12"/>
      <c r="J25" s="12"/>
      <c r="K25" s="12"/>
      <c r="L25" s="8"/>
      <c r="M25" s="8"/>
      <c r="N25" s="8"/>
      <c r="O25" s="15"/>
      <c r="P25" s="15"/>
      <c r="Q25" s="16"/>
      <c r="R25" s="13"/>
      <c r="S25" s="13"/>
      <c r="T25" s="13"/>
      <c r="U25" s="15">
        <f t="shared" si="7"/>
        <v>0</v>
      </c>
      <c r="V25" s="15"/>
      <c r="W25" s="15" t="str">
        <f t="shared" si="1"/>
        <v/>
      </c>
      <c r="X25" s="12"/>
      <c r="Z25" s="22"/>
      <c r="AA25" s="22"/>
      <c r="AB25" s="22"/>
      <c r="AC25" s="22"/>
      <c r="AD25" s="22"/>
      <c r="AE25" s="22"/>
      <c r="AF25" s="22"/>
      <c r="AG25" s="22"/>
      <c r="AH25" s="22"/>
      <c r="AI25" s="22"/>
      <c r="AJ25" s="22"/>
      <c r="AK25" s="22"/>
      <c r="AL25" s="28"/>
      <c r="AM25" s="27"/>
      <c r="AN25" s="22"/>
      <c r="AO25" s="27"/>
      <c r="AP25" s="27"/>
      <c r="AQ25" s="27"/>
      <c r="AR25" s="27"/>
      <c r="AS25" s="27"/>
      <c r="AT25" s="27"/>
      <c r="AU25" s="27"/>
      <c r="AV25" s="27"/>
      <c r="AW25" s="27"/>
      <c r="AX25" s="27"/>
      <c r="AY25" s="27"/>
      <c r="AZ25" s="27"/>
      <c r="BA25" s="27"/>
      <c r="BB25" s="27"/>
      <c r="BC25" s="27"/>
      <c r="BD25" s="27" t="str">
        <f t="shared" si="6"/>
        <v/>
      </c>
      <c r="BE25" s="27"/>
      <c r="BF25" s="27"/>
      <c r="BG25" s="156"/>
      <c r="BH25" s="27" t="str">
        <f t="shared" si="2"/>
        <v/>
      </c>
      <c r="BI25" s="30" t="str">
        <f t="shared" si="3"/>
        <v/>
      </c>
      <c r="BJ25" s="27"/>
      <c r="BK25" s="27" t="str">
        <f t="shared" si="4"/>
        <v/>
      </c>
      <c r="BL25" s="27"/>
      <c r="BM25" s="27"/>
      <c r="BN25" s="27"/>
    </row>
    <row r="26" spans="1:66" ht="15.75" customHeight="1">
      <c r="A26" s="47" t="str">
        <f t="shared" si="5"/>
        <v/>
      </c>
      <c r="B26" s="8"/>
      <c r="C26" s="8"/>
      <c r="D26" s="8"/>
      <c r="E26" s="8"/>
      <c r="F26" s="8"/>
      <c r="G26" s="8"/>
      <c r="H26" s="12"/>
      <c r="I26" s="12"/>
      <c r="J26" s="12"/>
      <c r="K26" s="12"/>
      <c r="L26" s="8"/>
      <c r="M26" s="8"/>
      <c r="N26" s="8"/>
      <c r="O26" s="15"/>
      <c r="P26" s="15"/>
      <c r="Q26" s="16"/>
      <c r="R26" s="13"/>
      <c r="S26" s="13"/>
      <c r="T26" s="13"/>
      <c r="U26" s="15">
        <f t="shared" si="7"/>
        <v>0</v>
      </c>
      <c r="V26" s="15"/>
      <c r="W26" s="15" t="str">
        <f t="shared" si="1"/>
        <v/>
      </c>
      <c r="X26" s="12"/>
      <c r="Z26" s="22"/>
      <c r="AA26" s="22"/>
      <c r="AB26" s="22"/>
      <c r="AC26" s="22"/>
      <c r="AD26" s="22"/>
      <c r="AE26" s="22"/>
      <c r="AF26" s="22"/>
      <c r="AG26" s="22"/>
      <c r="AH26" s="22"/>
      <c r="AI26" s="22"/>
      <c r="AJ26" s="22"/>
      <c r="AK26" s="22"/>
      <c r="AL26" s="28"/>
      <c r="AM26" s="27"/>
      <c r="AN26" s="22"/>
      <c r="AO26" s="27"/>
      <c r="AP26" s="27"/>
      <c r="AQ26" s="27"/>
      <c r="AR26" s="27"/>
      <c r="AS26" s="27"/>
      <c r="AT26" s="27"/>
      <c r="AU26" s="27"/>
      <c r="AV26" s="27"/>
      <c r="AW26" s="27"/>
      <c r="AX26" s="27"/>
      <c r="AY26" s="27"/>
      <c r="AZ26" s="27"/>
      <c r="BA26" s="27"/>
      <c r="BB26" s="27"/>
      <c r="BC26" s="27"/>
      <c r="BD26" s="27" t="str">
        <f t="shared" si="6"/>
        <v/>
      </c>
      <c r="BE26" s="27"/>
      <c r="BF26" s="27"/>
      <c r="BG26" s="156"/>
      <c r="BH26" s="27" t="str">
        <f t="shared" si="2"/>
        <v/>
      </c>
      <c r="BI26" s="30" t="str">
        <f t="shared" si="3"/>
        <v/>
      </c>
      <c r="BJ26" s="27"/>
      <c r="BK26" s="27" t="str">
        <f t="shared" si="4"/>
        <v/>
      </c>
      <c r="BL26" s="27"/>
      <c r="BM26" s="27"/>
      <c r="BN26" s="27"/>
    </row>
    <row r="27" spans="1:66" ht="15.75" customHeight="1">
      <c r="A27" s="47" t="str">
        <f t="shared" si="5"/>
        <v/>
      </c>
      <c r="B27" s="8"/>
      <c r="C27" s="8"/>
      <c r="D27" s="8"/>
      <c r="E27" s="8"/>
      <c r="F27" s="8"/>
      <c r="G27" s="8"/>
      <c r="H27" s="12"/>
      <c r="I27" s="12"/>
      <c r="J27" s="12"/>
      <c r="K27" s="12"/>
      <c r="L27" s="8"/>
      <c r="M27" s="8"/>
      <c r="N27" s="8"/>
      <c r="O27" s="15"/>
      <c r="P27" s="15"/>
      <c r="Q27" s="16"/>
      <c r="R27" s="13"/>
      <c r="S27" s="13"/>
      <c r="T27" s="13"/>
      <c r="U27" s="15">
        <f t="shared" si="7"/>
        <v>0</v>
      </c>
      <c r="V27" s="15"/>
      <c r="W27" s="15" t="str">
        <f t="shared" ref="W27:W28" si="10">IF(U27=0,"",(V27-U27)/U27*100)</f>
        <v/>
      </c>
      <c r="X27" s="12"/>
      <c r="Z27" s="22"/>
      <c r="AA27" s="22"/>
      <c r="AB27" s="22"/>
      <c r="AC27" s="22"/>
      <c r="AD27" s="22"/>
      <c r="AE27" s="22"/>
      <c r="AF27" s="22"/>
      <c r="AG27" s="22"/>
      <c r="AH27" s="22"/>
      <c r="AI27" s="22"/>
      <c r="AJ27" s="22"/>
      <c r="AK27" s="22"/>
      <c r="AL27" s="28"/>
      <c r="AM27" s="27"/>
      <c r="AN27" s="22"/>
      <c r="AO27" s="27"/>
      <c r="AP27" s="27"/>
      <c r="AQ27" s="27"/>
      <c r="AR27" s="27"/>
      <c r="AS27" s="27"/>
      <c r="AT27" s="27"/>
      <c r="AU27" s="27"/>
      <c r="AV27" s="27"/>
      <c r="AW27" s="27"/>
      <c r="AX27" s="27"/>
      <c r="AY27" s="27"/>
      <c r="AZ27" s="27"/>
      <c r="BA27" s="27"/>
      <c r="BB27" s="27"/>
      <c r="BC27" s="27"/>
      <c r="BD27" s="27" t="str">
        <f t="shared" si="6"/>
        <v/>
      </c>
      <c r="BE27" s="27"/>
      <c r="BF27" s="27"/>
      <c r="BG27" s="156"/>
      <c r="BH27" s="27" t="str">
        <f t="shared" si="2"/>
        <v/>
      </c>
      <c r="BI27" s="30" t="str">
        <f t="shared" si="3"/>
        <v/>
      </c>
      <c r="BJ27" s="27"/>
      <c r="BK27" s="27" t="str">
        <f t="shared" si="4"/>
        <v/>
      </c>
      <c r="BL27" s="27"/>
      <c r="BM27" s="27"/>
      <c r="BN27" s="27"/>
    </row>
    <row r="28" spans="1:66" ht="15.75" customHeight="1">
      <c r="A28" s="47" t="str">
        <f t="shared" si="5"/>
        <v/>
      </c>
      <c r="B28" s="8"/>
      <c r="C28" s="8"/>
      <c r="D28" s="8"/>
      <c r="E28" s="8"/>
      <c r="F28" s="8"/>
      <c r="G28" s="8"/>
      <c r="H28" s="12"/>
      <c r="I28" s="12"/>
      <c r="J28" s="12"/>
      <c r="K28" s="12"/>
      <c r="L28" s="8"/>
      <c r="M28" s="8"/>
      <c r="N28" s="8"/>
      <c r="O28" s="15"/>
      <c r="P28" s="15" t="s">
        <v>579</v>
      </c>
      <c r="Q28" s="526"/>
      <c r="R28" s="527"/>
      <c r="S28" s="13"/>
      <c r="T28" s="13"/>
      <c r="U28" s="15">
        <f t="shared" si="7"/>
        <v>0</v>
      </c>
      <c r="V28" s="15"/>
      <c r="W28" s="15" t="str">
        <f t="shared" si="10"/>
        <v/>
      </c>
      <c r="X28" s="12"/>
      <c r="Z28" s="22"/>
      <c r="AA28" s="22"/>
      <c r="AB28" s="22"/>
      <c r="AC28" s="22"/>
      <c r="AD28" s="22"/>
      <c r="AE28" s="22"/>
      <c r="AF28" s="22"/>
      <c r="AG28" s="22"/>
      <c r="AH28" s="22"/>
      <c r="AI28" s="22"/>
      <c r="AJ28" s="22"/>
      <c r="AK28" s="22"/>
      <c r="AL28" s="28"/>
      <c r="AM28" s="27"/>
      <c r="AN28" s="22"/>
      <c r="AO28" s="27"/>
      <c r="AP28" s="27"/>
      <c r="AQ28" s="27"/>
      <c r="AR28" s="27"/>
      <c r="AS28" s="27"/>
      <c r="AT28" s="27"/>
      <c r="AU28" s="27"/>
      <c r="AV28" s="27"/>
      <c r="AW28" s="27"/>
      <c r="AX28" s="27"/>
      <c r="AY28" s="27"/>
      <c r="AZ28" s="27"/>
      <c r="BA28" s="27"/>
      <c r="BB28" s="27"/>
      <c r="BC28" s="27"/>
      <c r="BD28" s="27" t="str">
        <f t="shared" si="6"/>
        <v/>
      </c>
      <c r="BE28" s="27"/>
      <c r="BF28" s="27"/>
      <c r="BG28" s="156"/>
      <c r="BH28" s="27" t="str">
        <f t="shared" si="2"/>
        <v/>
      </c>
      <c r="BI28" s="30" t="str">
        <f t="shared" si="3"/>
        <v/>
      </c>
      <c r="BJ28" s="27"/>
      <c r="BK28" s="27" t="str">
        <f t="shared" si="4"/>
        <v/>
      </c>
      <c r="BL28" s="27"/>
      <c r="BM28" s="27"/>
      <c r="BN28" s="27"/>
    </row>
    <row r="29" spans="1:66" ht="15.75" customHeight="1">
      <c r="A29" s="47" t="str">
        <f t="shared" si="5"/>
        <v/>
      </c>
      <c r="B29" s="8"/>
      <c r="C29" s="8"/>
      <c r="D29" s="8"/>
      <c r="E29" s="8"/>
      <c r="F29" s="8"/>
      <c r="G29" s="8"/>
      <c r="H29" s="12"/>
      <c r="I29" s="12"/>
      <c r="J29" s="12"/>
      <c r="K29" s="12"/>
      <c r="L29" s="8"/>
      <c r="M29" s="8"/>
      <c r="N29" s="8"/>
      <c r="O29" s="15"/>
      <c r="P29" s="15" t="s">
        <v>579</v>
      </c>
      <c r="Q29" s="526"/>
      <c r="R29" s="527"/>
      <c r="S29" s="13"/>
      <c r="T29" s="13"/>
      <c r="U29" s="15">
        <f t="shared" si="7"/>
        <v>0</v>
      </c>
      <c r="V29" s="15"/>
      <c r="W29" s="15" t="str">
        <f t="shared" si="1"/>
        <v/>
      </c>
      <c r="X29" s="12"/>
      <c r="Z29" s="22"/>
      <c r="AA29" s="22"/>
      <c r="AB29" s="22"/>
      <c r="AC29" s="22"/>
      <c r="AD29" s="22"/>
      <c r="AE29" s="22"/>
      <c r="AF29" s="22"/>
      <c r="AG29" s="22"/>
      <c r="AH29" s="22"/>
      <c r="AI29" s="22"/>
      <c r="AJ29" s="22"/>
      <c r="AK29" s="22"/>
      <c r="AL29" s="28"/>
      <c r="AM29" s="27"/>
      <c r="AN29" s="22"/>
      <c r="AO29" s="27"/>
      <c r="AP29" s="27"/>
      <c r="AQ29" s="27"/>
      <c r="AR29" s="27"/>
      <c r="AS29" s="27"/>
      <c r="AT29" s="27"/>
      <c r="AU29" s="27"/>
      <c r="AV29" s="27"/>
      <c r="AW29" s="27"/>
      <c r="AX29" s="27"/>
      <c r="AY29" s="27"/>
      <c r="AZ29" s="27"/>
      <c r="BA29" s="27"/>
      <c r="BB29" s="27"/>
      <c r="BC29" s="27"/>
      <c r="BD29" s="27" t="str">
        <f t="shared" si="6"/>
        <v/>
      </c>
      <c r="BE29" s="27"/>
      <c r="BF29" s="27"/>
      <c r="BG29" s="156"/>
      <c r="BH29" s="27" t="str">
        <f t="shared" si="2"/>
        <v/>
      </c>
      <c r="BI29" s="30" t="str">
        <f t="shared" si="3"/>
        <v/>
      </c>
      <c r="BJ29" s="27"/>
      <c r="BK29" s="27" t="str">
        <f t="shared" si="4"/>
        <v/>
      </c>
      <c r="BL29" s="27"/>
      <c r="BM29" s="27"/>
      <c r="BN29" s="27"/>
    </row>
    <row r="30" spans="1:66" ht="15.75" customHeight="1">
      <c r="A30" s="47" t="str">
        <f t="shared" si="5"/>
        <v/>
      </c>
      <c r="B30" s="8"/>
      <c r="C30" s="8"/>
      <c r="D30" s="8"/>
      <c r="E30" s="8"/>
      <c r="F30" s="8"/>
      <c r="G30" s="8"/>
      <c r="H30" s="12"/>
      <c r="I30" s="12"/>
      <c r="J30" s="12"/>
      <c r="K30" s="12"/>
      <c r="L30" s="8"/>
      <c r="M30" s="8"/>
      <c r="N30" s="8"/>
      <c r="O30" s="15"/>
      <c r="P30" s="15" t="s">
        <v>579</v>
      </c>
      <c r="Q30" s="526"/>
      <c r="R30" s="527"/>
      <c r="S30" s="13"/>
      <c r="T30" s="13"/>
      <c r="U30" s="15">
        <f t="shared" si="7"/>
        <v>0</v>
      </c>
      <c r="V30" s="15"/>
      <c r="W30" s="15" t="str">
        <f t="shared" si="1"/>
        <v/>
      </c>
      <c r="X30" s="12"/>
      <c r="Z30" s="22"/>
      <c r="AA30" s="22"/>
      <c r="AB30" s="22"/>
      <c r="AC30" s="22"/>
      <c r="AD30" s="22"/>
      <c r="AE30" s="22"/>
      <c r="AF30" s="22"/>
      <c r="AG30" s="22"/>
      <c r="AH30" s="22"/>
      <c r="AI30" s="22"/>
      <c r="AJ30" s="22"/>
      <c r="AK30" s="22"/>
      <c r="AL30" s="28"/>
      <c r="AM30" s="27"/>
      <c r="AN30" s="22"/>
      <c r="AO30" s="27"/>
      <c r="AP30" s="27"/>
      <c r="AQ30" s="27"/>
      <c r="AR30" s="27"/>
      <c r="AS30" s="27"/>
      <c r="AT30" s="27"/>
      <c r="AU30" s="27"/>
      <c r="AV30" s="27"/>
      <c r="AW30" s="27"/>
      <c r="AX30" s="27"/>
      <c r="AY30" s="27"/>
      <c r="AZ30" s="27"/>
      <c r="BA30" s="27"/>
      <c r="BB30" s="27"/>
      <c r="BC30" s="27"/>
      <c r="BD30" s="27" t="str">
        <f t="shared" si="6"/>
        <v/>
      </c>
      <c r="BE30" s="27"/>
      <c r="BF30" s="27"/>
      <c r="BG30" s="156"/>
      <c r="BH30" s="27" t="str">
        <f t="shared" si="2"/>
        <v/>
      </c>
      <c r="BI30" s="30" t="str">
        <f t="shared" si="3"/>
        <v/>
      </c>
      <c r="BJ30" s="27"/>
      <c r="BK30" s="27" t="str">
        <f t="shared" si="4"/>
        <v/>
      </c>
      <c r="BL30" s="27"/>
      <c r="BM30" s="27"/>
      <c r="BN30" s="27"/>
    </row>
    <row r="31" spans="1:66" ht="15.75" customHeight="1">
      <c r="A31" s="526" t="s">
        <v>740</v>
      </c>
      <c r="B31" s="596"/>
      <c r="C31" s="596"/>
      <c r="D31" s="596"/>
      <c r="E31" s="596"/>
      <c r="F31" s="596"/>
      <c r="G31" s="596"/>
      <c r="H31" s="600"/>
      <c r="I31" s="600"/>
      <c r="J31" s="601"/>
      <c r="K31" s="174"/>
      <c r="L31" s="8"/>
      <c r="M31" s="8"/>
      <c r="N31" s="8"/>
      <c r="O31" s="15"/>
      <c r="P31" s="15" t="s">
        <v>579</v>
      </c>
      <c r="Q31" s="526"/>
      <c r="R31" s="527"/>
      <c r="S31" s="15">
        <f>SUM(S7:S30)</f>
        <v>0</v>
      </c>
      <c r="T31" s="15">
        <f>SUM(T7:T30)</f>
        <v>0</v>
      </c>
      <c r="U31" s="15">
        <f>SUM(U7:U30)</f>
        <v>0</v>
      </c>
      <c r="V31" s="15">
        <f>SUM(V7:V30)</f>
        <v>0</v>
      </c>
      <c r="W31" s="15" t="str">
        <f t="shared" si="1"/>
        <v/>
      </c>
      <c r="X31" s="12"/>
      <c r="Z31" s="22"/>
      <c r="AA31" s="22"/>
      <c r="AB31" s="22"/>
      <c r="AC31" s="22"/>
      <c r="AD31" s="22"/>
      <c r="AE31" s="22"/>
      <c r="AF31" s="22"/>
      <c r="AG31" s="22"/>
      <c r="AH31" s="22"/>
      <c r="AI31" s="22"/>
      <c r="AJ31" s="22"/>
      <c r="AK31" s="22"/>
      <c r="AL31" s="28"/>
      <c r="AM31" s="27"/>
      <c r="AN31" s="22"/>
      <c r="AO31" s="27"/>
      <c r="AP31" s="27"/>
      <c r="AQ31" s="27"/>
      <c r="AR31" s="27"/>
      <c r="AS31" s="27"/>
      <c r="AT31" s="27"/>
      <c r="AU31" s="27"/>
      <c r="AV31" s="27"/>
      <c r="AW31" s="27"/>
      <c r="AX31" s="27"/>
      <c r="AY31" s="27"/>
      <c r="AZ31" s="27"/>
      <c r="BA31" s="27"/>
      <c r="BB31" s="27"/>
      <c r="BC31" s="27"/>
      <c r="BD31" s="27" t="str">
        <f t="shared" si="6"/>
        <v/>
      </c>
      <c r="BE31" s="27"/>
      <c r="BF31" s="27"/>
      <c r="BG31" s="156"/>
      <c r="BH31" s="27" t="str">
        <f t="shared" si="2"/>
        <v/>
      </c>
      <c r="BI31" s="30" t="str">
        <f t="shared" si="3"/>
        <v/>
      </c>
      <c r="BJ31" s="27"/>
      <c r="BK31" s="27" t="str">
        <f t="shared" si="4"/>
        <v/>
      </c>
      <c r="BL31" s="27"/>
      <c r="BM31" s="27"/>
      <c r="BN31" s="27"/>
    </row>
    <row r="32" spans="1:66" ht="15.75" customHeight="1">
      <c r="A32" s="3" t="str">
        <f>基本信息输入表!$K$6&amp;"填表人："&amp;基本信息输入表!$M$46</f>
        <v>被评估单位填表人：徐刚、杨灵芝</v>
      </c>
      <c r="V32" s="3" t="str">
        <f>"评估人员："&amp;基本信息输入表!$Q$46</f>
        <v>评估人员：雍国锋、路育</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spans="1:25" ht="15.75" customHeight="1">
      <c r="A33" s="3" t="str">
        <f>"填表日期："&amp;YEAR(基本信息输入表!$O$46)&amp;"年"&amp;MONTH(基本信息输入表!$O$46)&amp;"月"&amp;DAY(基本信息输入表!$O$46)&amp;"日"</f>
        <v>填表日期：2023年2月1日</v>
      </c>
    </row>
    <row r="34" spans="1:25">
      <c r="Y34" s="23" t="s">
        <v>461</v>
      </c>
    </row>
  </sheetData>
  <mergeCells count="65">
    <mergeCell ref="BJ6:BJ7"/>
    <mergeCell ref="BK6:BK7"/>
    <mergeCell ref="BL6:BL7"/>
    <mergeCell ref="BM6:BM7"/>
    <mergeCell ref="BN6:BN7"/>
    <mergeCell ref="AF6:AF7"/>
    <mergeCell ref="AG6:AG7"/>
    <mergeCell ref="AR6:AR7"/>
    <mergeCell ref="AS6:AS7"/>
    <mergeCell ref="AT6:AT7"/>
    <mergeCell ref="AA6:AA7"/>
    <mergeCell ref="AB6:AB7"/>
    <mergeCell ref="AC6:AC7"/>
    <mergeCell ref="AD6:AD7"/>
    <mergeCell ref="AE6:AE7"/>
    <mergeCell ref="Q30:R30"/>
    <mergeCell ref="A31:J31"/>
    <mergeCell ref="Q31:R31"/>
    <mergeCell ref="A6:A7"/>
    <mergeCell ref="H6:H7"/>
    <mergeCell ref="I6:I7"/>
    <mergeCell ref="J6:J7"/>
    <mergeCell ref="K6:K7"/>
    <mergeCell ref="L6:L7"/>
    <mergeCell ref="M6:M7"/>
    <mergeCell ref="N6:N7"/>
    <mergeCell ref="O6:O7"/>
    <mergeCell ref="P6:P7"/>
    <mergeCell ref="Q6:R7"/>
    <mergeCell ref="Q18:R18"/>
    <mergeCell ref="Q19:R19"/>
    <mergeCell ref="Q20:R20"/>
    <mergeCell ref="Q28:R28"/>
    <mergeCell ref="Q29:R29"/>
    <mergeCell ref="Q13:R13"/>
    <mergeCell ref="Q14:R14"/>
    <mergeCell ref="Q15:R15"/>
    <mergeCell ref="Q16:R16"/>
    <mergeCell ref="Q17:R17"/>
    <mergeCell ref="Q8:R8"/>
    <mergeCell ref="Q9:R9"/>
    <mergeCell ref="Q10:R10"/>
    <mergeCell ref="Q11:R11"/>
    <mergeCell ref="Q12:R12"/>
    <mergeCell ref="AT5:BJ5"/>
    <mergeCell ref="BK5:BN5"/>
    <mergeCell ref="B6:G6"/>
    <mergeCell ref="AH6:AM6"/>
    <mergeCell ref="AN6:AO6"/>
    <mergeCell ref="AP6:AQ6"/>
    <mergeCell ref="AU6:AW6"/>
    <mergeCell ref="AX6:BF6"/>
    <mergeCell ref="BG6:BI6"/>
    <mergeCell ref="S6:S7"/>
    <mergeCell ref="T6:T7"/>
    <mergeCell ref="U6:U7"/>
    <mergeCell ref="V6:V7"/>
    <mergeCell ref="W6:W7"/>
    <mergeCell ref="X6:X7"/>
    <mergeCell ref="Z6:Z7"/>
    <mergeCell ref="A2:X2"/>
    <mergeCell ref="A3:X3"/>
    <mergeCell ref="A5:N5"/>
    <mergeCell ref="Z5:AG5"/>
    <mergeCell ref="AH5:AS5"/>
  </mergeCells>
  <phoneticPr fontId="13" type="noConversion"/>
  <dataValidations count="1">
    <dataValidation type="list" allowBlank="1" showInputMessage="1" showErrorMessage="1" sqref="AH8:AK31" xr:uid="{00000000-0002-0000-2C00-000002000000}">
      <formula1>$A$108:$A$109</formula1>
    </dataValidation>
  </dataValidations>
  <hyperlinks>
    <hyperlink ref="A1" location="索引目录!A1" display="返回索引目录" xr:uid="{00000000-0004-0000-2C00-000000000000}"/>
  </hyperlinks>
  <printOptions horizontalCentered="1"/>
  <pageMargins left="0.98402777777777795" right="0.98402777777777795" top="0.98402777777777795" bottom="0.98402777777777795" header="0.31388888888888899" footer="0.35416666666666702"/>
  <pageSetup paperSize="9" scale="62"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C00-000000000000}">
          <x14:formula1>
            <xm:f>基本信息输入表!$A$162:$A$167</xm:f>
          </x14:formula1>
          <xm:sqref>AX8:AX31</xm:sqref>
        </x14:dataValidation>
        <x14:dataValidation type="list" allowBlank="1" showInputMessage="1" showErrorMessage="1" xr:uid="{00000000-0002-0000-2C00-000001000000}">
          <x14:formula1>
            <xm:f>基本信息输入表!$A$121:$A$123</xm:f>
          </x14:formula1>
          <xm:sqref>AN8:AN31</xm:sqref>
        </x14:dataValidation>
        <x14:dataValidation type="list" allowBlank="1" showInputMessage="1" showErrorMessage="1" xr:uid="{00000000-0002-0000-2C00-000003000000}">
          <x14:formula1>
            <xm:f>基本信息输入表!$A$124:$A$127</xm:f>
          </x14:formula1>
          <xm:sqref>AP8:AP31</xm:sqref>
        </x14:dataValidation>
        <x14:dataValidation type="list" allowBlank="1" showInputMessage="1" showErrorMessage="1" xr:uid="{00000000-0002-0000-2C00-000004000000}">
          <x14:formula1>
            <xm:f>基本信息输入表!$A$143:$A$147</xm:f>
          </x14:formula1>
          <xm:sqref>AT8:AT31</xm:sqref>
        </x14:dataValidation>
        <x14:dataValidation type="list" allowBlank="1" showInputMessage="1" showErrorMessage="1" xr:uid="{00000000-0002-0000-2C00-000005000000}">
          <x14:formula1>
            <xm:f>基本信息输入表!$A$109:$A$110</xm:f>
          </x14:formula1>
          <xm:sqref>Z8:AE31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BL36"/>
  <sheetViews>
    <sheetView showGridLines="0" workbookViewId="0">
      <selection activeCell="F8" sqref="F8"/>
    </sheetView>
  </sheetViews>
  <sheetFormatPr defaultColWidth="9" defaultRowHeight="13" outlineLevelCol="2"/>
  <cols>
    <col min="1" max="1" width="4.25" style="3" customWidth="1"/>
    <col min="2" max="2" width="6.25" style="3" customWidth="1"/>
    <col min="3" max="3" width="9" style="3"/>
    <col min="4" max="4" width="12.5" style="3" customWidth="1"/>
    <col min="5" max="5" width="9.75" style="3" customWidth="1"/>
    <col min="6" max="6" width="8.58203125" style="3" customWidth="1"/>
    <col min="7" max="8" width="4.75" style="3" customWidth="1"/>
    <col min="9" max="9" width="4.58203125" style="3" customWidth="1"/>
    <col min="10" max="10" width="4.5" style="3" customWidth="1"/>
    <col min="11" max="11" width="4.75" style="3" customWidth="1"/>
    <col min="12" max="12" width="7.5" style="3" customWidth="1"/>
    <col min="13" max="13" width="10.58203125" style="3" customWidth="1"/>
    <col min="14" max="17" width="10.58203125" style="3" hidden="1" customWidth="1" outlineLevel="1"/>
    <col min="18" max="18" width="12.25" style="3" customWidth="1" collapsed="1"/>
    <col min="19" max="19" width="10.58203125" style="3" customWidth="1"/>
    <col min="20" max="20" width="12.25" style="3" customWidth="1"/>
    <col min="21" max="21" width="7.25" style="3" customWidth="1"/>
    <col min="22" max="22" width="8.25" style="3" customWidth="1"/>
    <col min="23" max="23" width="9" style="3"/>
    <col min="24" max="29" width="5.58203125" style="4" hidden="1" customWidth="1" outlineLevel="1"/>
    <col min="30" max="30" width="14.75" style="4" hidden="1" customWidth="1" outlineLevel="1"/>
    <col min="31" max="31" width="13.58203125" style="4" customWidth="1" collapsed="1"/>
    <col min="32" max="34" width="5.58203125" style="4" hidden="1" customWidth="1" outlineLevel="1"/>
    <col min="35" max="36" width="7.25" style="4" hidden="1" customWidth="1" outlineLevel="1"/>
    <col min="37" max="37" width="5.58203125" style="4" hidden="1" customWidth="1" outlineLevel="1"/>
    <col min="38" max="41" width="8.58203125" style="4" hidden="1" customWidth="1" outlineLevel="1"/>
    <col min="42" max="42" width="14.58203125" style="4" hidden="1" customWidth="1" outlineLevel="1"/>
    <col min="43" max="43" width="13.58203125" style="4" customWidth="1" collapsed="1"/>
    <col min="44" max="45" width="8.58203125" style="4" hidden="1" customWidth="1" outlineLevel="1"/>
    <col min="46" max="47" width="11.25" style="4" hidden="1" customWidth="1" outlineLevel="1"/>
    <col min="48" max="50" width="8.58203125" style="4" hidden="1" customWidth="1" outlineLevel="2"/>
    <col min="51" max="51" width="11.25" style="4" hidden="1" customWidth="1" outlineLevel="2"/>
    <col min="52" max="52" width="8.58203125" style="4" hidden="1" customWidth="1" outlineLevel="2"/>
    <col min="53" max="53" width="10.5" style="4" hidden="1" customWidth="1" outlineLevel="2"/>
    <col min="54" max="54" width="8.58203125" style="4" hidden="1" customWidth="1" outlineLevel="2"/>
    <col min="55" max="55" width="11.25" style="4" hidden="1" customWidth="1" outlineLevel="2"/>
    <col min="56" max="56" width="11" style="4" hidden="1" customWidth="1" outlineLevel="2"/>
    <col min="57" max="57" width="8.58203125" style="4" hidden="1" customWidth="1" outlineLevel="1"/>
    <col min="58" max="58" width="8.58203125" style="4" hidden="1" customWidth="1" outlineLevel="1" collapsed="1"/>
    <col min="59" max="59" width="8.58203125" style="4" hidden="1" customWidth="1" outlineLevel="1"/>
    <col min="60" max="60" width="13.75" style="4" customWidth="1" collapsed="1"/>
    <col min="61" max="63" width="13.58203125" style="4" hidden="1" customWidth="1" outlineLevel="1"/>
    <col min="64" max="64" width="13.58203125" style="4" customWidth="1" collapsed="1"/>
    <col min="65" max="16384" width="9" style="3"/>
  </cols>
  <sheetData>
    <row r="1" spans="1:64">
      <c r="A1" s="5" t="s">
        <v>430</v>
      </c>
    </row>
    <row r="2" spans="1:64" s="1" customFormat="1" ht="30" customHeight="1">
      <c r="A2" s="519" t="s">
        <v>964</v>
      </c>
      <c r="B2" s="519"/>
      <c r="C2" s="519"/>
      <c r="D2" s="519"/>
      <c r="E2" s="519"/>
      <c r="F2" s="519"/>
      <c r="G2" s="519"/>
      <c r="H2" s="519"/>
      <c r="I2" s="519"/>
      <c r="J2" s="519"/>
      <c r="K2" s="519"/>
      <c r="L2" s="519"/>
      <c r="M2" s="519"/>
      <c r="N2" s="519"/>
      <c r="O2" s="519"/>
      <c r="P2" s="519"/>
      <c r="Q2" s="519"/>
      <c r="R2" s="519"/>
      <c r="S2" s="519"/>
      <c r="T2" s="519"/>
      <c r="U2" s="519"/>
      <c r="V2" s="519"/>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row>
    <row r="3" spans="1:64"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row>
    <row r="4" spans="1:64" ht="12" customHeight="1">
      <c r="B4" s="2"/>
      <c r="C4" s="2"/>
      <c r="D4" s="2"/>
      <c r="E4" s="2"/>
      <c r="F4" s="2"/>
      <c r="G4" s="2"/>
      <c r="H4" s="2"/>
      <c r="I4" s="2"/>
      <c r="J4" s="2"/>
      <c r="K4" s="2"/>
      <c r="L4" s="2"/>
      <c r="M4" s="2"/>
      <c r="N4" s="2"/>
      <c r="O4" s="2"/>
      <c r="P4" s="2"/>
      <c r="Q4" s="2"/>
      <c r="R4" s="2"/>
      <c r="S4" s="2"/>
      <c r="T4" s="2"/>
      <c r="U4" s="524" t="s">
        <v>936</v>
      </c>
      <c r="V4" s="524"/>
    </row>
    <row r="5" spans="1:64" ht="12.75" customHeight="1">
      <c r="A5" s="604" t="str">
        <f>基本信息输入表!K6&amp;"："&amp;基本信息输入表!M6</f>
        <v>被评估单位：贵州华能焦化制气股份有限公司</v>
      </c>
      <c r="B5" s="604"/>
      <c r="C5" s="604"/>
      <c r="D5" s="604"/>
      <c r="E5" s="604"/>
      <c r="F5" s="604"/>
      <c r="V5" s="18" t="s">
        <v>464</v>
      </c>
      <c r="X5" s="531" t="s">
        <v>595</v>
      </c>
      <c r="Y5" s="531"/>
      <c r="Z5" s="531"/>
      <c r="AA5" s="531"/>
      <c r="AB5" s="531"/>
      <c r="AC5" s="531"/>
      <c r="AD5" s="531"/>
      <c r="AE5" s="531"/>
      <c r="AF5" s="532" t="s">
        <v>596</v>
      </c>
      <c r="AG5" s="533"/>
      <c r="AH5" s="533"/>
      <c r="AI5" s="533"/>
      <c r="AJ5" s="533"/>
      <c r="AK5" s="533"/>
      <c r="AL5" s="533"/>
      <c r="AM5" s="533"/>
      <c r="AN5" s="533"/>
      <c r="AO5" s="533"/>
      <c r="AP5" s="533"/>
      <c r="AQ5" s="534"/>
      <c r="AR5" s="535" t="s">
        <v>597</v>
      </c>
      <c r="AS5" s="536"/>
      <c r="AT5" s="536"/>
      <c r="AU5" s="536"/>
      <c r="AV5" s="536"/>
      <c r="AW5" s="536"/>
      <c r="AX5" s="536"/>
      <c r="AY5" s="536"/>
      <c r="AZ5" s="536"/>
      <c r="BA5" s="536"/>
      <c r="BB5" s="536"/>
      <c r="BC5" s="536"/>
      <c r="BD5" s="536"/>
      <c r="BE5" s="536"/>
      <c r="BF5" s="536"/>
      <c r="BG5" s="536"/>
      <c r="BH5" s="537"/>
      <c r="BI5" s="538" t="s">
        <v>598</v>
      </c>
      <c r="BJ5" s="538"/>
      <c r="BK5" s="538"/>
      <c r="BL5" s="538"/>
    </row>
    <row r="6" spans="1:64" s="50" customFormat="1" ht="12.75" customHeight="1">
      <c r="A6" s="570" t="s">
        <v>465</v>
      </c>
      <c r="B6" s="570" t="s">
        <v>965</v>
      </c>
      <c r="C6" s="570" t="s">
        <v>966</v>
      </c>
      <c r="D6" s="570" t="s">
        <v>941</v>
      </c>
      <c r="E6" s="570" t="s">
        <v>967</v>
      </c>
      <c r="F6" s="570" t="s">
        <v>968</v>
      </c>
      <c r="G6" s="570" t="s">
        <v>969</v>
      </c>
      <c r="H6" s="570" t="s">
        <v>953</v>
      </c>
      <c r="I6" s="570" t="s">
        <v>970</v>
      </c>
      <c r="J6" s="570" t="s">
        <v>971</v>
      </c>
      <c r="K6" s="570" t="s">
        <v>972</v>
      </c>
      <c r="L6" s="570" t="s">
        <v>973</v>
      </c>
      <c r="M6" s="570" t="s">
        <v>819</v>
      </c>
      <c r="N6" s="597" t="s">
        <v>692</v>
      </c>
      <c r="O6" s="599"/>
      <c r="P6" s="597" t="s">
        <v>693</v>
      </c>
      <c r="Q6" s="599"/>
      <c r="R6" s="563" t="s">
        <v>437</v>
      </c>
      <c r="S6" s="577" t="s">
        <v>780</v>
      </c>
      <c r="T6" s="610" t="s">
        <v>815</v>
      </c>
      <c r="U6" s="570" t="s">
        <v>440</v>
      </c>
      <c r="V6" s="570" t="s">
        <v>585</v>
      </c>
      <c r="X6" s="531" t="s">
        <v>599</v>
      </c>
      <c r="Y6" s="531" t="s">
        <v>651</v>
      </c>
      <c r="Z6" s="531" t="s">
        <v>694</v>
      </c>
      <c r="AA6" s="553" t="s">
        <v>947</v>
      </c>
      <c r="AB6" s="542" t="s">
        <v>627</v>
      </c>
      <c r="AC6" s="542" t="s">
        <v>601</v>
      </c>
      <c r="AD6" s="531" t="s">
        <v>602</v>
      </c>
      <c r="AE6" s="531"/>
      <c r="AF6" s="532" t="s">
        <v>603</v>
      </c>
      <c r="AG6" s="533"/>
      <c r="AH6" s="533"/>
      <c r="AI6" s="533"/>
      <c r="AJ6" s="533"/>
      <c r="AK6" s="534"/>
      <c r="AL6" s="538" t="s">
        <v>604</v>
      </c>
      <c r="AM6" s="538"/>
      <c r="AN6" s="538" t="s">
        <v>653</v>
      </c>
      <c r="AO6" s="538"/>
      <c r="AP6" s="538" t="s">
        <v>605</v>
      </c>
      <c r="AQ6" s="543"/>
      <c r="AR6" s="531" t="s">
        <v>606</v>
      </c>
      <c r="AS6" s="531" t="s">
        <v>654</v>
      </c>
      <c r="AT6" s="531"/>
      <c r="AU6" s="531"/>
      <c r="AV6" s="555" t="s">
        <v>821</v>
      </c>
      <c r="AW6" s="556"/>
      <c r="AX6" s="556"/>
      <c r="AY6" s="556"/>
      <c r="AZ6" s="556"/>
      <c r="BA6" s="556"/>
      <c r="BB6" s="556"/>
      <c r="BC6" s="556"/>
      <c r="BD6" s="556"/>
      <c r="BE6" s="531" t="s">
        <v>438</v>
      </c>
      <c r="BF6" s="531"/>
      <c r="BG6" s="531"/>
      <c r="BH6" s="545"/>
      <c r="BI6" s="605" t="s">
        <v>962</v>
      </c>
      <c r="BJ6" s="605" t="s">
        <v>963</v>
      </c>
      <c r="BK6" s="538" t="s">
        <v>609</v>
      </c>
      <c r="BL6" s="543"/>
    </row>
    <row r="7" spans="1:64" s="50" customFormat="1" ht="26">
      <c r="A7" s="571"/>
      <c r="B7" s="571"/>
      <c r="C7" s="571"/>
      <c r="D7" s="571"/>
      <c r="E7" s="571"/>
      <c r="F7" s="571"/>
      <c r="G7" s="571"/>
      <c r="H7" s="571"/>
      <c r="I7" s="571"/>
      <c r="J7" s="571"/>
      <c r="K7" s="571"/>
      <c r="L7" s="571"/>
      <c r="M7" s="571"/>
      <c r="N7" s="175" t="s">
        <v>974</v>
      </c>
      <c r="O7" s="64" t="s">
        <v>780</v>
      </c>
      <c r="P7" s="175" t="s">
        <v>974</v>
      </c>
      <c r="Q7" s="64" t="s">
        <v>780</v>
      </c>
      <c r="R7" s="564"/>
      <c r="S7" s="578"/>
      <c r="T7" s="564"/>
      <c r="U7" s="571"/>
      <c r="V7" s="571"/>
      <c r="X7" s="531"/>
      <c r="Y7" s="531"/>
      <c r="Z7" s="531"/>
      <c r="AA7" s="531"/>
      <c r="AB7" s="531"/>
      <c r="AC7" s="531"/>
      <c r="AD7" s="531"/>
      <c r="AE7" s="531"/>
      <c r="AF7" s="26" t="s">
        <v>614</v>
      </c>
      <c r="AG7" s="26" t="s">
        <v>615</v>
      </c>
      <c r="AH7" s="40" t="s">
        <v>954</v>
      </c>
      <c r="AI7" s="26" t="s">
        <v>664</v>
      </c>
      <c r="AJ7" s="26" t="s">
        <v>617</v>
      </c>
      <c r="AK7" s="24" t="s">
        <v>618</v>
      </c>
      <c r="AL7" s="26" t="s">
        <v>619</v>
      </c>
      <c r="AM7" s="26" t="s">
        <v>620</v>
      </c>
      <c r="AN7" s="26" t="s">
        <v>619</v>
      </c>
      <c r="AO7" s="26" t="s">
        <v>665</v>
      </c>
      <c r="AP7" s="538"/>
      <c r="AQ7" s="544"/>
      <c r="AR7" s="531"/>
      <c r="AS7" s="19" t="s">
        <v>666</v>
      </c>
      <c r="AT7" s="19" t="s">
        <v>824</v>
      </c>
      <c r="AU7" s="19" t="s">
        <v>667</v>
      </c>
      <c r="AV7" s="49" t="s">
        <v>783</v>
      </c>
      <c r="AW7" s="49" t="s">
        <v>825</v>
      </c>
      <c r="AX7" s="20" t="s">
        <v>955</v>
      </c>
      <c r="AY7" s="157"/>
      <c r="AZ7" s="157"/>
      <c r="BA7" s="157"/>
      <c r="BB7" s="157"/>
      <c r="BC7" s="157"/>
      <c r="BD7" s="157"/>
      <c r="BE7" s="19" t="s">
        <v>836</v>
      </c>
      <c r="BF7" s="19" t="s">
        <v>837</v>
      </c>
      <c r="BG7" s="19" t="s">
        <v>838</v>
      </c>
      <c r="BH7" s="546"/>
      <c r="BI7" s="544"/>
      <c r="BJ7" s="544"/>
      <c r="BK7" s="538"/>
      <c r="BL7" s="544"/>
    </row>
    <row r="8" spans="1:64" ht="15.75" customHeight="1">
      <c r="A8" s="47" t="str">
        <f>IF(C8="","",ROW()-7)</f>
        <v/>
      </c>
      <c r="B8" s="8"/>
      <c r="C8" s="59"/>
      <c r="D8" s="59"/>
      <c r="E8" s="59"/>
      <c r="F8" s="12"/>
      <c r="G8" s="8"/>
      <c r="H8" s="8"/>
      <c r="I8" s="8"/>
      <c r="J8" s="8"/>
      <c r="K8" s="8"/>
      <c r="L8" s="15"/>
      <c r="M8" s="15"/>
      <c r="N8" s="14"/>
      <c r="O8" s="14"/>
      <c r="P8" s="14"/>
      <c r="Q8" s="14"/>
      <c r="R8" s="14">
        <f t="shared" ref="R8:S12" si="0">N8+P8</f>
        <v>0</v>
      </c>
      <c r="S8" s="14">
        <f t="shared" si="0"/>
        <v>0</v>
      </c>
      <c r="T8" s="14"/>
      <c r="U8" s="15" t="str">
        <f>IF(R8-S8=0,"",(T8-R8+S8)/(R8-S8)*100)</f>
        <v/>
      </c>
      <c r="V8" s="21"/>
      <c r="X8" s="22"/>
      <c r="Y8" s="22"/>
      <c r="Z8" s="22"/>
      <c r="AA8" s="22"/>
      <c r="AB8" s="22"/>
      <c r="AC8" s="22"/>
      <c r="AD8" s="22"/>
      <c r="AE8" s="22"/>
      <c r="AF8" s="22"/>
      <c r="AG8" s="22"/>
      <c r="AH8" s="22"/>
      <c r="AI8" s="22"/>
      <c r="AJ8" s="27"/>
      <c r="AK8" s="27"/>
      <c r="AL8" s="22"/>
      <c r="AM8" s="27"/>
      <c r="AN8" s="27"/>
      <c r="AO8" s="27"/>
      <c r="AP8" s="27"/>
      <c r="AQ8" s="27"/>
      <c r="AR8" s="27"/>
      <c r="AS8" s="27" t="s">
        <v>203</v>
      </c>
      <c r="AT8" s="27"/>
      <c r="AU8" s="27"/>
      <c r="AV8" s="27"/>
      <c r="AW8" s="27"/>
      <c r="AX8" s="27"/>
      <c r="AY8" s="27"/>
      <c r="AZ8" s="27"/>
      <c r="BA8" s="27"/>
      <c r="BB8" s="27" t="str">
        <f>IFERROR(BA8/(AZ8+BA8)*100,"")</f>
        <v/>
      </c>
      <c r="BC8" s="27"/>
      <c r="BD8" s="27"/>
      <c r="BE8" s="156"/>
      <c r="BF8" s="27" t="str">
        <f t="shared" ref="BF8:BF31" si="1">IFERROR(ROUND(BB8-BC8-BD8,0),"")</f>
        <v/>
      </c>
      <c r="BG8" s="30" t="str">
        <f t="shared" ref="BG8:BG31" si="2">IFERROR(BE8*BF8/100,"")</f>
        <v/>
      </c>
      <c r="BH8" s="27"/>
      <c r="BI8" s="27" t="str">
        <f t="shared" ref="BI8:BI31" si="3">IFERROR((BG8-S8)/S8*100,"")</f>
        <v/>
      </c>
      <c r="BJ8" s="27"/>
      <c r="BK8" s="27"/>
      <c r="BL8" s="27"/>
    </row>
    <row r="9" spans="1:64" ht="15.75" customHeight="1">
      <c r="A9" s="47" t="str">
        <f t="shared" ref="A9:A30" si="4">IF(C9="","",ROW()-7)</f>
        <v/>
      </c>
      <c r="B9" s="8"/>
      <c r="C9" s="59"/>
      <c r="D9" s="59"/>
      <c r="E9" s="59"/>
      <c r="F9" s="12"/>
      <c r="G9" s="8"/>
      <c r="H9" s="8"/>
      <c r="I9" s="8"/>
      <c r="J9" s="8"/>
      <c r="K9" s="8"/>
      <c r="L9" s="15"/>
      <c r="M9" s="15"/>
      <c r="N9" s="14"/>
      <c r="O9" s="14"/>
      <c r="P9" s="14"/>
      <c r="Q9" s="14"/>
      <c r="R9" s="14">
        <f t="shared" si="0"/>
        <v>0</v>
      </c>
      <c r="S9" s="14">
        <f t="shared" si="0"/>
        <v>0</v>
      </c>
      <c r="T9" s="14"/>
      <c r="U9" s="15" t="str">
        <f t="shared" ref="U9:U31" si="5">IF(R9-S9=0,"",(T9-R9+S9)/(R9-S9)*100)</f>
        <v/>
      </c>
      <c r="V9" s="21"/>
      <c r="X9" s="22"/>
      <c r="Y9" s="22"/>
      <c r="Z9" s="22"/>
      <c r="AA9" s="22"/>
      <c r="AB9" s="22"/>
      <c r="AC9" s="22"/>
      <c r="AD9" s="22"/>
      <c r="AE9" s="22"/>
      <c r="AF9" s="22"/>
      <c r="AG9" s="22"/>
      <c r="AH9" s="22"/>
      <c r="AI9" s="22"/>
      <c r="AJ9" s="28"/>
      <c r="AK9" s="27"/>
      <c r="AL9" s="22"/>
      <c r="AM9" s="27"/>
      <c r="AN9" s="27"/>
      <c r="AO9" s="27"/>
      <c r="AP9" s="27"/>
      <c r="AQ9" s="27"/>
      <c r="AR9" s="27"/>
      <c r="AS9" s="27"/>
      <c r="AT9" s="27"/>
      <c r="AU9" s="27"/>
      <c r="AV9" s="27"/>
      <c r="AW9" s="27"/>
      <c r="AX9" s="27"/>
      <c r="AY9" s="27"/>
      <c r="AZ9" s="27"/>
      <c r="BA9" s="27"/>
      <c r="BB9" s="27" t="str">
        <f t="shared" ref="BB9:BB31" si="6">IFERROR(BA9/(AZ9+BA9)*100,"")</f>
        <v/>
      </c>
      <c r="BC9" s="27"/>
      <c r="BD9" s="27"/>
      <c r="BE9" s="156"/>
      <c r="BF9" s="27" t="str">
        <f t="shared" si="1"/>
        <v/>
      </c>
      <c r="BG9" s="30" t="str">
        <f t="shared" si="2"/>
        <v/>
      </c>
      <c r="BH9" s="27"/>
      <c r="BI9" s="27" t="str">
        <f t="shared" si="3"/>
        <v/>
      </c>
      <c r="BJ9" s="27"/>
      <c r="BK9" s="27"/>
      <c r="BL9" s="27"/>
    </row>
    <row r="10" spans="1:64" ht="15.75" customHeight="1">
      <c r="A10" s="47" t="str">
        <f t="shared" si="4"/>
        <v/>
      </c>
      <c r="B10" s="8"/>
      <c r="C10" s="59"/>
      <c r="D10" s="59"/>
      <c r="E10" s="59"/>
      <c r="F10" s="12"/>
      <c r="G10" s="8"/>
      <c r="H10" s="8"/>
      <c r="I10" s="8"/>
      <c r="J10" s="8"/>
      <c r="K10" s="8"/>
      <c r="L10" s="15"/>
      <c r="M10" s="15"/>
      <c r="N10" s="14"/>
      <c r="O10" s="14"/>
      <c r="P10" s="14"/>
      <c r="Q10" s="14"/>
      <c r="R10" s="14">
        <f t="shared" si="0"/>
        <v>0</v>
      </c>
      <c r="S10" s="14">
        <f t="shared" si="0"/>
        <v>0</v>
      </c>
      <c r="T10" s="14"/>
      <c r="U10" s="15" t="str">
        <f t="shared" si="5"/>
        <v/>
      </c>
      <c r="V10" s="21"/>
      <c r="X10" s="22"/>
      <c r="Y10" s="22"/>
      <c r="Z10" s="22"/>
      <c r="AA10" s="22"/>
      <c r="AB10" s="22"/>
      <c r="AC10" s="22"/>
      <c r="AD10" s="22"/>
      <c r="AE10" s="22"/>
      <c r="AF10" s="22"/>
      <c r="AG10" s="22"/>
      <c r="AH10" s="22"/>
      <c r="AI10" s="22"/>
      <c r="AJ10" s="28"/>
      <c r="AK10" s="27"/>
      <c r="AL10" s="22"/>
      <c r="AM10" s="27"/>
      <c r="AN10" s="27"/>
      <c r="AO10" s="27"/>
      <c r="AP10" s="27"/>
      <c r="AQ10" s="27"/>
      <c r="AR10" s="27"/>
      <c r="AS10" s="27"/>
      <c r="AT10" s="27"/>
      <c r="AU10" s="27"/>
      <c r="AV10" s="27"/>
      <c r="AW10" s="27"/>
      <c r="AX10" s="27"/>
      <c r="AY10" s="27"/>
      <c r="AZ10" s="27"/>
      <c r="BA10" s="27" t="s">
        <v>203</v>
      </c>
      <c r="BB10" s="27" t="str">
        <f t="shared" si="6"/>
        <v/>
      </c>
      <c r="BC10" s="27"/>
      <c r="BD10" s="27"/>
      <c r="BE10" s="156"/>
      <c r="BF10" s="27" t="str">
        <f t="shared" si="1"/>
        <v/>
      </c>
      <c r="BG10" s="30" t="str">
        <f t="shared" si="2"/>
        <v/>
      </c>
      <c r="BH10" s="27"/>
      <c r="BI10" s="27" t="str">
        <f t="shared" si="3"/>
        <v/>
      </c>
      <c r="BJ10" s="27"/>
      <c r="BK10" s="27"/>
      <c r="BL10" s="27"/>
    </row>
    <row r="11" spans="1:64" ht="15.75" customHeight="1">
      <c r="A11" s="47" t="str">
        <f t="shared" si="4"/>
        <v/>
      </c>
      <c r="B11" s="8"/>
      <c r="C11" s="59"/>
      <c r="D11" s="59"/>
      <c r="E11" s="59"/>
      <c r="F11" s="12"/>
      <c r="G11" s="8"/>
      <c r="H11" s="8"/>
      <c r="I11" s="8"/>
      <c r="J11" s="8"/>
      <c r="K11" s="8"/>
      <c r="L11" s="15"/>
      <c r="M11" s="15"/>
      <c r="N11" s="14"/>
      <c r="O11" s="14"/>
      <c r="P11" s="14"/>
      <c r="Q11" s="14"/>
      <c r="R11" s="14">
        <f t="shared" ref="R11:S30" si="7">N11+P11</f>
        <v>0</v>
      </c>
      <c r="S11" s="14">
        <f t="shared" si="0"/>
        <v>0</v>
      </c>
      <c r="T11" s="14"/>
      <c r="U11" s="15" t="str">
        <f t="shared" si="5"/>
        <v/>
      </c>
      <c r="V11" s="21"/>
      <c r="X11" s="22"/>
      <c r="Y11" s="22"/>
      <c r="Z11" s="22"/>
      <c r="AA11" s="22"/>
      <c r="AB11" s="22"/>
      <c r="AC11" s="22"/>
      <c r="AD11" s="22"/>
      <c r="AE11" s="22"/>
      <c r="AF11" s="22"/>
      <c r="AG11" s="22"/>
      <c r="AH11" s="22"/>
      <c r="AI11" s="22"/>
      <c r="AJ11" s="28"/>
      <c r="AK11" s="27"/>
      <c r="AL11" s="22"/>
      <c r="AM11" s="27"/>
      <c r="AN11" s="27"/>
      <c r="AO11" s="27"/>
      <c r="AP11" s="27"/>
      <c r="AQ11" s="27"/>
      <c r="AR11" s="27"/>
      <c r="AS11" s="27"/>
      <c r="AT11" s="27"/>
      <c r="AU11" s="27"/>
      <c r="AV11" s="27"/>
      <c r="AW11" s="27"/>
      <c r="AX11" s="27"/>
      <c r="AY11" s="27"/>
      <c r="AZ11" s="27"/>
      <c r="BA11" s="27"/>
      <c r="BB11" s="27" t="str">
        <f t="shared" si="6"/>
        <v/>
      </c>
      <c r="BC11" s="27"/>
      <c r="BD11" s="27"/>
      <c r="BE11" s="156"/>
      <c r="BF11" s="27" t="str">
        <f t="shared" si="1"/>
        <v/>
      </c>
      <c r="BG11" s="30" t="str">
        <f t="shared" si="2"/>
        <v/>
      </c>
      <c r="BH11" s="27"/>
      <c r="BI11" s="27" t="str">
        <f t="shared" si="3"/>
        <v/>
      </c>
      <c r="BJ11" s="27"/>
      <c r="BK11" s="27"/>
      <c r="BL11" s="27"/>
    </row>
    <row r="12" spans="1:64" ht="15.75" customHeight="1">
      <c r="A12" s="47" t="str">
        <f t="shared" si="4"/>
        <v/>
      </c>
      <c r="B12" s="8"/>
      <c r="C12" s="59"/>
      <c r="D12" s="59"/>
      <c r="E12" s="59"/>
      <c r="F12" s="12"/>
      <c r="G12" s="8"/>
      <c r="H12" s="8"/>
      <c r="I12" s="8"/>
      <c r="J12" s="8"/>
      <c r="K12" s="8"/>
      <c r="L12" s="15"/>
      <c r="M12" s="15"/>
      <c r="N12" s="14"/>
      <c r="O12" s="14"/>
      <c r="P12" s="14"/>
      <c r="Q12" s="14"/>
      <c r="R12" s="14">
        <f t="shared" si="7"/>
        <v>0</v>
      </c>
      <c r="S12" s="14">
        <f t="shared" si="0"/>
        <v>0</v>
      </c>
      <c r="T12" s="14"/>
      <c r="U12" s="15" t="str">
        <f t="shared" si="5"/>
        <v/>
      </c>
      <c r="V12" s="21"/>
      <c r="X12" s="22"/>
      <c r="Y12" s="22"/>
      <c r="Z12" s="22"/>
      <c r="AA12" s="22"/>
      <c r="AB12" s="22"/>
      <c r="AC12" s="22"/>
      <c r="AD12" s="22"/>
      <c r="AE12" s="22"/>
      <c r="AF12" s="22"/>
      <c r="AG12" s="22"/>
      <c r="AH12" s="22"/>
      <c r="AI12" s="22"/>
      <c r="AJ12" s="28"/>
      <c r="AK12" s="27"/>
      <c r="AL12" s="22"/>
      <c r="AM12" s="27"/>
      <c r="AN12" s="27"/>
      <c r="AO12" s="27"/>
      <c r="AP12" s="27"/>
      <c r="AQ12" s="27"/>
      <c r="AR12" s="27"/>
      <c r="AS12" s="27"/>
      <c r="AT12" s="27"/>
      <c r="AU12" s="27"/>
      <c r="AV12" s="27"/>
      <c r="AW12" s="27"/>
      <c r="AX12" s="27"/>
      <c r="AY12" s="27"/>
      <c r="AZ12" s="27"/>
      <c r="BA12" s="27"/>
      <c r="BB12" s="27" t="str">
        <f t="shared" si="6"/>
        <v/>
      </c>
      <c r="BC12" s="27"/>
      <c r="BD12" s="27"/>
      <c r="BE12" s="156"/>
      <c r="BF12" s="27" t="str">
        <f t="shared" si="1"/>
        <v/>
      </c>
      <c r="BG12" s="30" t="str">
        <f t="shared" si="2"/>
        <v/>
      </c>
      <c r="BH12" s="27"/>
      <c r="BI12" s="27" t="str">
        <f t="shared" si="3"/>
        <v/>
      </c>
      <c r="BJ12" s="27"/>
      <c r="BK12" s="27"/>
      <c r="BL12" s="27"/>
    </row>
    <row r="13" spans="1:64" ht="15.75" customHeight="1">
      <c r="A13" s="47" t="str">
        <f t="shared" si="4"/>
        <v/>
      </c>
      <c r="B13" s="8"/>
      <c r="C13" s="59"/>
      <c r="D13" s="59"/>
      <c r="E13" s="59"/>
      <c r="F13" s="12"/>
      <c r="G13" s="8"/>
      <c r="H13" s="8"/>
      <c r="I13" s="8"/>
      <c r="J13" s="8"/>
      <c r="K13" s="8"/>
      <c r="L13" s="15"/>
      <c r="M13" s="15"/>
      <c r="N13" s="14"/>
      <c r="O13" s="14"/>
      <c r="P13" s="14"/>
      <c r="Q13" s="14"/>
      <c r="R13" s="14">
        <f t="shared" si="7"/>
        <v>0</v>
      </c>
      <c r="S13" s="14">
        <f t="shared" si="7"/>
        <v>0</v>
      </c>
      <c r="T13" s="14"/>
      <c r="U13" s="15" t="str">
        <f t="shared" si="5"/>
        <v/>
      </c>
      <c r="V13" s="21"/>
      <c r="X13" s="22"/>
      <c r="Y13" s="22"/>
      <c r="Z13" s="22"/>
      <c r="AA13" s="22"/>
      <c r="AB13" s="22"/>
      <c r="AC13" s="22"/>
      <c r="AD13" s="22"/>
      <c r="AE13" s="22"/>
      <c r="AF13" s="22"/>
      <c r="AG13" s="22"/>
      <c r="AH13" s="22"/>
      <c r="AI13" s="22"/>
      <c r="AJ13" s="28"/>
      <c r="AK13" s="27"/>
      <c r="AL13" s="22"/>
      <c r="AM13" s="27"/>
      <c r="AN13" s="27"/>
      <c r="AO13" s="27"/>
      <c r="AP13" s="27"/>
      <c r="AQ13" s="27"/>
      <c r="AR13" s="27"/>
      <c r="AS13" s="27"/>
      <c r="AT13" s="27"/>
      <c r="AU13" s="27"/>
      <c r="AV13" s="27"/>
      <c r="AW13" s="27"/>
      <c r="AX13" s="27"/>
      <c r="AY13" s="27"/>
      <c r="AZ13" s="27"/>
      <c r="BA13" s="27"/>
      <c r="BB13" s="27" t="str">
        <f t="shared" si="6"/>
        <v/>
      </c>
      <c r="BC13" s="27"/>
      <c r="BD13" s="27"/>
      <c r="BE13" s="156"/>
      <c r="BF13" s="27" t="str">
        <f t="shared" si="1"/>
        <v/>
      </c>
      <c r="BG13" s="30" t="str">
        <f t="shared" si="2"/>
        <v/>
      </c>
      <c r="BH13" s="27"/>
      <c r="BI13" s="27" t="str">
        <f t="shared" si="3"/>
        <v/>
      </c>
      <c r="BJ13" s="27"/>
      <c r="BK13" s="27"/>
      <c r="BL13" s="27"/>
    </row>
    <row r="14" spans="1:64" ht="15.75" customHeight="1">
      <c r="A14" s="47" t="str">
        <f t="shared" si="4"/>
        <v/>
      </c>
      <c r="B14" s="8"/>
      <c r="C14" s="59"/>
      <c r="D14" s="59"/>
      <c r="E14" s="59"/>
      <c r="F14" s="12"/>
      <c r="G14" s="8"/>
      <c r="H14" s="8"/>
      <c r="I14" s="8"/>
      <c r="J14" s="8"/>
      <c r="K14" s="8"/>
      <c r="L14" s="15"/>
      <c r="M14" s="15"/>
      <c r="N14" s="14"/>
      <c r="O14" s="14"/>
      <c r="P14" s="14"/>
      <c r="Q14" s="14"/>
      <c r="R14" s="14">
        <f t="shared" si="7"/>
        <v>0</v>
      </c>
      <c r="S14" s="14">
        <f t="shared" si="7"/>
        <v>0</v>
      </c>
      <c r="T14" s="14"/>
      <c r="U14" s="15" t="str">
        <f t="shared" si="5"/>
        <v/>
      </c>
      <c r="V14" s="21"/>
      <c r="X14" s="22"/>
      <c r="Y14" s="22"/>
      <c r="Z14" s="22"/>
      <c r="AA14" s="22"/>
      <c r="AB14" s="22"/>
      <c r="AC14" s="22"/>
      <c r="AD14" s="22"/>
      <c r="AE14" s="22"/>
      <c r="AF14" s="22"/>
      <c r="AG14" s="22"/>
      <c r="AH14" s="22"/>
      <c r="AI14" s="22"/>
      <c r="AJ14" s="28"/>
      <c r="AK14" s="27"/>
      <c r="AL14" s="22"/>
      <c r="AM14" s="27"/>
      <c r="AN14" s="27"/>
      <c r="AO14" s="27"/>
      <c r="AP14" s="27"/>
      <c r="AQ14" s="27"/>
      <c r="AR14" s="27"/>
      <c r="AS14" s="27"/>
      <c r="AT14" s="27"/>
      <c r="AU14" s="27"/>
      <c r="AV14" s="27"/>
      <c r="AW14" s="27"/>
      <c r="AX14" s="27"/>
      <c r="AY14" s="27"/>
      <c r="AZ14" s="27"/>
      <c r="BA14" s="27"/>
      <c r="BB14" s="27" t="str">
        <f t="shared" si="6"/>
        <v/>
      </c>
      <c r="BC14" s="27"/>
      <c r="BD14" s="27"/>
      <c r="BE14" s="156"/>
      <c r="BF14" s="27" t="str">
        <f t="shared" si="1"/>
        <v/>
      </c>
      <c r="BG14" s="30" t="str">
        <f t="shared" si="2"/>
        <v/>
      </c>
      <c r="BH14" s="27"/>
      <c r="BI14" s="27" t="str">
        <f t="shared" si="3"/>
        <v/>
      </c>
      <c r="BJ14" s="27"/>
      <c r="BK14" s="27"/>
      <c r="BL14" s="27"/>
    </row>
    <row r="15" spans="1:64" ht="15.75" customHeight="1">
      <c r="A15" s="47" t="str">
        <f t="shared" si="4"/>
        <v/>
      </c>
      <c r="B15" s="8"/>
      <c r="C15" s="59"/>
      <c r="D15" s="59"/>
      <c r="E15" s="59"/>
      <c r="F15" s="12"/>
      <c r="G15" s="8"/>
      <c r="H15" s="8"/>
      <c r="I15" s="8"/>
      <c r="J15" s="8"/>
      <c r="K15" s="8"/>
      <c r="L15" s="15"/>
      <c r="M15" s="15"/>
      <c r="N15" s="14"/>
      <c r="O15" s="14"/>
      <c r="P15" s="14"/>
      <c r="Q15" s="14"/>
      <c r="R15" s="14">
        <f t="shared" si="7"/>
        <v>0</v>
      </c>
      <c r="S15" s="14">
        <f t="shared" si="7"/>
        <v>0</v>
      </c>
      <c r="T15" s="14"/>
      <c r="U15" s="15" t="str">
        <f t="shared" si="5"/>
        <v/>
      </c>
      <c r="V15" s="21"/>
      <c r="X15" s="22"/>
      <c r="Y15" s="22"/>
      <c r="Z15" s="22"/>
      <c r="AA15" s="22"/>
      <c r="AB15" s="22"/>
      <c r="AC15" s="22"/>
      <c r="AD15" s="22"/>
      <c r="AE15" s="22"/>
      <c r="AF15" s="22"/>
      <c r="AG15" s="22"/>
      <c r="AH15" s="22"/>
      <c r="AI15" s="22"/>
      <c r="AJ15" s="28"/>
      <c r="AK15" s="27"/>
      <c r="AL15" s="22"/>
      <c r="AM15" s="27"/>
      <c r="AN15" s="27"/>
      <c r="AO15" s="27"/>
      <c r="AP15" s="27"/>
      <c r="AQ15" s="27"/>
      <c r="AR15" s="27"/>
      <c r="AS15" s="27"/>
      <c r="AT15" s="27"/>
      <c r="AU15" s="27"/>
      <c r="AV15" s="27"/>
      <c r="AW15" s="27"/>
      <c r="AX15" s="27"/>
      <c r="AY15" s="27"/>
      <c r="AZ15" s="27"/>
      <c r="BA15" s="27"/>
      <c r="BB15" s="27" t="str">
        <f t="shared" si="6"/>
        <v/>
      </c>
      <c r="BC15" s="27"/>
      <c r="BD15" s="27"/>
      <c r="BE15" s="156"/>
      <c r="BF15" s="27" t="str">
        <f t="shared" si="1"/>
        <v/>
      </c>
      <c r="BG15" s="30" t="str">
        <f t="shared" si="2"/>
        <v/>
      </c>
      <c r="BH15" s="27"/>
      <c r="BI15" s="27" t="str">
        <f t="shared" si="3"/>
        <v/>
      </c>
      <c r="BJ15" s="27"/>
      <c r="BK15" s="27"/>
      <c r="BL15" s="27"/>
    </row>
    <row r="16" spans="1:64" ht="15.75" customHeight="1">
      <c r="A16" s="47"/>
      <c r="B16" s="8"/>
      <c r="C16" s="59"/>
      <c r="D16" s="59"/>
      <c r="E16" s="59"/>
      <c r="F16" s="12"/>
      <c r="G16" s="8"/>
      <c r="H16" s="8"/>
      <c r="I16" s="8"/>
      <c r="J16" s="8"/>
      <c r="K16" s="8"/>
      <c r="L16" s="15"/>
      <c r="M16" s="15"/>
      <c r="N16" s="14"/>
      <c r="O16" s="14"/>
      <c r="P16" s="14"/>
      <c r="Q16" s="14"/>
      <c r="R16" s="14">
        <f t="shared" ref="R16:R18" si="8">N16+P16</f>
        <v>0</v>
      </c>
      <c r="S16" s="14">
        <f t="shared" ref="S16:S18" si="9">O16+Q16</f>
        <v>0</v>
      </c>
      <c r="T16" s="14"/>
      <c r="U16" s="15" t="str">
        <f t="shared" ref="U16:U18" si="10">IF(R16-S16=0,"",(T16-R16+S16)/(R16-S16)*100)</f>
        <v/>
      </c>
      <c r="V16" s="21"/>
      <c r="X16" s="22"/>
      <c r="Y16" s="22"/>
      <c r="Z16" s="22"/>
      <c r="AA16" s="22"/>
      <c r="AB16" s="22"/>
      <c r="AC16" s="22"/>
      <c r="AD16" s="22"/>
      <c r="AE16" s="22"/>
      <c r="AF16" s="22"/>
      <c r="AG16" s="22"/>
      <c r="AH16" s="22"/>
      <c r="AI16" s="22"/>
      <c r="AJ16" s="28"/>
      <c r="AK16" s="27"/>
      <c r="AL16" s="22"/>
      <c r="AM16" s="27"/>
      <c r="AN16" s="27"/>
      <c r="AO16" s="27"/>
      <c r="AP16" s="27"/>
      <c r="AQ16" s="27"/>
      <c r="AR16" s="27"/>
      <c r="AS16" s="27"/>
      <c r="AT16" s="27"/>
      <c r="AU16" s="27"/>
      <c r="AV16" s="27"/>
      <c r="AW16" s="27"/>
      <c r="AX16" s="27"/>
      <c r="AY16" s="27"/>
      <c r="AZ16" s="27"/>
      <c r="BA16" s="27"/>
      <c r="BB16" s="27"/>
      <c r="BC16" s="27"/>
      <c r="BD16" s="27"/>
      <c r="BE16" s="156"/>
      <c r="BF16" s="27"/>
      <c r="BG16" s="30"/>
      <c r="BH16" s="27"/>
      <c r="BI16" s="27"/>
      <c r="BJ16" s="27"/>
      <c r="BK16" s="27"/>
      <c r="BL16" s="27"/>
    </row>
    <row r="17" spans="1:64" ht="15.75" customHeight="1">
      <c r="A17" s="47"/>
      <c r="B17" s="8"/>
      <c r="C17" s="59"/>
      <c r="D17" s="59"/>
      <c r="E17" s="59"/>
      <c r="F17" s="12"/>
      <c r="G17" s="8"/>
      <c r="H17" s="8"/>
      <c r="I17" s="8"/>
      <c r="J17" s="8"/>
      <c r="K17" s="8"/>
      <c r="L17" s="15"/>
      <c r="M17" s="15"/>
      <c r="N17" s="14"/>
      <c r="O17" s="14"/>
      <c r="P17" s="14"/>
      <c r="Q17" s="14"/>
      <c r="R17" s="14">
        <f t="shared" si="8"/>
        <v>0</v>
      </c>
      <c r="S17" s="14">
        <f t="shared" si="9"/>
        <v>0</v>
      </c>
      <c r="T17" s="14"/>
      <c r="U17" s="15" t="str">
        <f t="shared" si="10"/>
        <v/>
      </c>
      <c r="V17" s="21"/>
      <c r="X17" s="22"/>
      <c r="Y17" s="22"/>
      <c r="Z17" s="22"/>
      <c r="AA17" s="22"/>
      <c r="AB17" s="22"/>
      <c r="AC17" s="22"/>
      <c r="AD17" s="22"/>
      <c r="AE17" s="22"/>
      <c r="AF17" s="22"/>
      <c r="AG17" s="22"/>
      <c r="AH17" s="22"/>
      <c r="AI17" s="22"/>
      <c r="AJ17" s="28"/>
      <c r="AK17" s="27"/>
      <c r="AL17" s="22"/>
      <c r="AM17" s="27"/>
      <c r="AN17" s="27"/>
      <c r="AO17" s="27"/>
      <c r="AP17" s="27"/>
      <c r="AQ17" s="27"/>
      <c r="AR17" s="27"/>
      <c r="AS17" s="27"/>
      <c r="AT17" s="27"/>
      <c r="AU17" s="27"/>
      <c r="AV17" s="27"/>
      <c r="AW17" s="27"/>
      <c r="AX17" s="27"/>
      <c r="AY17" s="27"/>
      <c r="AZ17" s="27"/>
      <c r="BA17" s="27"/>
      <c r="BB17" s="27"/>
      <c r="BC17" s="27"/>
      <c r="BD17" s="27"/>
      <c r="BE17" s="156"/>
      <c r="BF17" s="27"/>
      <c r="BG17" s="30"/>
      <c r="BH17" s="27"/>
      <c r="BI17" s="27"/>
      <c r="BJ17" s="27"/>
      <c r="BK17" s="27"/>
      <c r="BL17" s="27"/>
    </row>
    <row r="18" spans="1:64" ht="15.75" customHeight="1">
      <c r="A18" s="47"/>
      <c r="B18" s="8"/>
      <c r="C18" s="59"/>
      <c r="D18" s="59"/>
      <c r="E18" s="59"/>
      <c r="F18" s="12"/>
      <c r="G18" s="8"/>
      <c r="H18" s="8"/>
      <c r="I18" s="8"/>
      <c r="J18" s="8"/>
      <c r="K18" s="8"/>
      <c r="L18" s="15"/>
      <c r="M18" s="15"/>
      <c r="N18" s="14"/>
      <c r="O18" s="14"/>
      <c r="P18" s="14"/>
      <c r="Q18" s="14"/>
      <c r="R18" s="14">
        <f t="shared" si="8"/>
        <v>0</v>
      </c>
      <c r="S18" s="14">
        <f t="shared" si="9"/>
        <v>0</v>
      </c>
      <c r="T18" s="14"/>
      <c r="U18" s="15" t="str">
        <f t="shared" si="10"/>
        <v/>
      </c>
      <c r="V18" s="21"/>
      <c r="X18" s="22"/>
      <c r="Y18" s="22"/>
      <c r="Z18" s="22"/>
      <c r="AA18" s="22"/>
      <c r="AB18" s="22"/>
      <c r="AC18" s="22"/>
      <c r="AD18" s="22"/>
      <c r="AE18" s="22"/>
      <c r="AF18" s="22"/>
      <c r="AG18" s="22"/>
      <c r="AH18" s="22"/>
      <c r="AI18" s="22"/>
      <c r="AJ18" s="28"/>
      <c r="AK18" s="27"/>
      <c r="AL18" s="22"/>
      <c r="AM18" s="27"/>
      <c r="AN18" s="27"/>
      <c r="AO18" s="27"/>
      <c r="AP18" s="27"/>
      <c r="AQ18" s="27"/>
      <c r="AR18" s="27"/>
      <c r="AS18" s="27"/>
      <c r="AT18" s="27"/>
      <c r="AU18" s="27"/>
      <c r="AV18" s="27"/>
      <c r="AW18" s="27"/>
      <c r="AX18" s="27"/>
      <c r="AY18" s="27"/>
      <c r="AZ18" s="27"/>
      <c r="BA18" s="27"/>
      <c r="BB18" s="27"/>
      <c r="BC18" s="27"/>
      <c r="BD18" s="27"/>
      <c r="BE18" s="156"/>
      <c r="BF18" s="27"/>
      <c r="BG18" s="30"/>
      <c r="BH18" s="27"/>
      <c r="BI18" s="27"/>
      <c r="BJ18" s="27"/>
      <c r="BK18" s="27"/>
      <c r="BL18" s="27"/>
    </row>
    <row r="19" spans="1:64" ht="15.75" customHeight="1">
      <c r="A19" s="47" t="str">
        <f t="shared" si="4"/>
        <v/>
      </c>
      <c r="B19" s="8"/>
      <c r="C19" s="59"/>
      <c r="D19" s="59"/>
      <c r="E19" s="59"/>
      <c r="F19" s="12"/>
      <c r="G19" s="8"/>
      <c r="H19" s="8"/>
      <c r="I19" s="8"/>
      <c r="J19" s="8"/>
      <c r="K19" s="8"/>
      <c r="L19" s="15"/>
      <c r="M19" s="15"/>
      <c r="N19" s="14"/>
      <c r="O19" s="14"/>
      <c r="P19" s="14"/>
      <c r="Q19" s="14"/>
      <c r="R19" s="14">
        <f t="shared" si="7"/>
        <v>0</v>
      </c>
      <c r="S19" s="14">
        <f t="shared" si="7"/>
        <v>0</v>
      </c>
      <c r="T19" s="14"/>
      <c r="U19" s="15" t="str">
        <f t="shared" si="5"/>
        <v/>
      </c>
      <c r="V19" s="21"/>
      <c r="X19" s="22"/>
      <c r="Y19" s="22"/>
      <c r="Z19" s="22"/>
      <c r="AA19" s="22"/>
      <c r="AB19" s="22"/>
      <c r="AC19" s="22"/>
      <c r="AD19" s="22"/>
      <c r="AE19" s="22"/>
      <c r="AF19" s="22"/>
      <c r="AG19" s="22"/>
      <c r="AH19" s="22"/>
      <c r="AI19" s="22"/>
      <c r="AJ19" s="28"/>
      <c r="AK19" s="27"/>
      <c r="AL19" s="22"/>
      <c r="AM19" s="27"/>
      <c r="AN19" s="27"/>
      <c r="AO19" s="27"/>
      <c r="AP19" s="27"/>
      <c r="AQ19" s="27"/>
      <c r="AR19" s="27"/>
      <c r="AS19" s="27"/>
      <c r="AT19" s="27"/>
      <c r="AU19" s="27"/>
      <c r="AV19" s="27"/>
      <c r="AW19" s="27"/>
      <c r="AX19" s="27"/>
      <c r="AY19" s="27"/>
      <c r="AZ19" s="27"/>
      <c r="BA19" s="27"/>
      <c r="BB19" s="27" t="str">
        <f t="shared" si="6"/>
        <v/>
      </c>
      <c r="BC19" s="27"/>
      <c r="BD19" s="27"/>
      <c r="BE19" s="156"/>
      <c r="BF19" s="27" t="str">
        <f t="shared" si="1"/>
        <v/>
      </c>
      <c r="BG19" s="30" t="str">
        <f t="shared" si="2"/>
        <v/>
      </c>
      <c r="BH19" s="27"/>
      <c r="BI19" s="27" t="str">
        <f t="shared" si="3"/>
        <v/>
      </c>
      <c r="BJ19" s="27"/>
      <c r="BK19" s="27"/>
      <c r="BL19" s="27"/>
    </row>
    <row r="20" spans="1:64" ht="15.75" customHeight="1">
      <c r="A20" s="47" t="str">
        <f t="shared" si="4"/>
        <v/>
      </c>
      <c r="B20" s="8"/>
      <c r="C20" s="59"/>
      <c r="D20" s="59"/>
      <c r="E20" s="59"/>
      <c r="F20" s="12"/>
      <c r="G20" s="8"/>
      <c r="H20" s="8"/>
      <c r="I20" s="8"/>
      <c r="J20" s="8"/>
      <c r="K20" s="8"/>
      <c r="L20" s="15"/>
      <c r="M20" s="15"/>
      <c r="N20" s="14"/>
      <c r="O20" s="14"/>
      <c r="P20" s="14"/>
      <c r="Q20" s="14"/>
      <c r="R20" s="14">
        <f t="shared" si="7"/>
        <v>0</v>
      </c>
      <c r="S20" s="14">
        <f t="shared" si="7"/>
        <v>0</v>
      </c>
      <c r="T20" s="14"/>
      <c r="U20" s="15" t="str">
        <f t="shared" si="5"/>
        <v/>
      </c>
      <c r="V20" s="21"/>
      <c r="X20" s="22"/>
      <c r="Y20" s="22"/>
      <c r="Z20" s="22"/>
      <c r="AA20" s="22"/>
      <c r="AB20" s="22"/>
      <c r="AC20" s="22"/>
      <c r="AD20" s="22"/>
      <c r="AE20" s="22"/>
      <c r="AF20" s="22"/>
      <c r="AG20" s="22"/>
      <c r="AH20" s="22"/>
      <c r="AI20" s="22"/>
      <c r="AJ20" s="28"/>
      <c r="AK20" s="27"/>
      <c r="AL20" s="22"/>
      <c r="AM20" s="27"/>
      <c r="AN20" s="27"/>
      <c r="AO20" s="27"/>
      <c r="AP20" s="27"/>
      <c r="AQ20" s="27"/>
      <c r="AR20" s="27"/>
      <c r="AS20" s="27"/>
      <c r="AT20" s="27"/>
      <c r="AU20" s="27"/>
      <c r="AV20" s="27"/>
      <c r="AW20" s="27"/>
      <c r="AX20" s="27"/>
      <c r="AY20" s="27"/>
      <c r="AZ20" s="27"/>
      <c r="BA20" s="27"/>
      <c r="BB20" s="27" t="str">
        <f t="shared" si="6"/>
        <v/>
      </c>
      <c r="BC20" s="27"/>
      <c r="BD20" s="27"/>
      <c r="BE20" s="156"/>
      <c r="BF20" s="27" t="str">
        <f t="shared" si="1"/>
        <v/>
      </c>
      <c r="BG20" s="30" t="str">
        <f t="shared" si="2"/>
        <v/>
      </c>
      <c r="BH20" s="27"/>
      <c r="BI20" s="27" t="str">
        <f t="shared" si="3"/>
        <v/>
      </c>
      <c r="BJ20" s="27"/>
      <c r="BK20" s="27"/>
      <c r="BL20" s="27"/>
    </row>
    <row r="21" spans="1:64" ht="15.75" customHeight="1">
      <c r="A21" s="47" t="str">
        <f t="shared" si="4"/>
        <v/>
      </c>
      <c r="B21" s="8"/>
      <c r="C21" s="59"/>
      <c r="D21" s="59"/>
      <c r="E21" s="59"/>
      <c r="F21" s="12"/>
      <c r="G21" s="8"/>
      <c r="H21" s="8"/>
      <c r="I21" s="8"/>
      <c r="J21" s="8"/>
      <c r="K21" s="8"/>
      <c r="L21" s="15"/>
      <c r="M21" s="15"/>
      <c r="N21" s="14"/>
      <c r="O21" s="14"/>
      <c r="P21" s="14"/>
      <c r="Q21" s="14"/>
      <c r="R21" s="14">
        <f t="shared" si="7"/>
        <v>0</v>
      </c>
      <c r="S21" s="14">
        <f t="shared" si="7"/>
        <v>0</v>
      </c>
      <c r="T21" s="14"/>
      <c r="U21" s="15" t="str">
        <f t="shared" si="5"/>
        <v/>
      </c>
      <c r="V21" s="21"/>
      <c r="X21" s="22"/>
      <c r="Y21" s="22"/>
      <c r="Z21" s="22"/>
      <c r="AA21" s="22"/>
      <c r="AB21" s="22"/>
      <c r="AC21" s="22"/>
      <c r="AD21" s="22"/>
      <c r="AE21" s="22"/>
      <c r="AF21" s="22"/>
      <c r="AG21" s="22"/>
      <c r="AH21" s="22"/>
      <c r="AI21" s="22"/>
      <c r="AJ21" s="28"/>
      <c r="AK21" s="27"/>
      <c r="AL21" s="22"/>
      <c r="AM21" s="27"/>
      <c r="AN21" s="27"/>
      <c r="AO21" s="27"/>
      <c r="AP21" s="27"/>
      <c r="AQ21" s="27"/>
      <c r="AR21" s="27"/>
      <c r="AS21" s="27"/>
      <c r="AT21" s="27"/>
      <c r="AU21" s="27"/>
      <c r="AV21" s="27"/>
      <c r="AW21" s="27"/>
      <c r="AX21" s="27"/>
      <c r="AY21" s="27"/>
      <c r="AZ21" s="27"/>
      <c r="BA21" s="27"/>
      <c r="BB21" s="27" t="str">
        <f t="shared" si="6"/>
        <v/>
      </c>
      <c r="BC21" s="27"/>
      <c r="BD21" s="27"/>
      <c r="BE21" s="156"/>
      <c r="BF21" s="27" t="str">
        <f t="shared" si="1"/>
        <v/>
      </c>
      <c r="BG21" s="30" t="str">
        <f t="shared" si="2"/>
        <v/>
      </c>
      <c r="BH21" s="27"/>
      <c r="BI21" s="27" t="str">
        <f t="shared" si="3"/>
        <v/>
      </c>
      <c r="BJ21" s="27"/>
      <c r="BK21" s="27"/>
      <c r="BL21" s="27"/>
    </row>
    <row r="22" spans="1:64" ht="15.75" customHeight="1">
      <c r="A22" s="47" t="str">
        <f t="shared" si="4"/>
        <v/>
      </c>
      <c r="B22" s="8"/>
      <c r="C22" s="59"/>
      <c r="D22" s="59"/>
      <c r="E22" s="59"/>
      <c r="F22" s="12"/>
      <c r="G22" s="8"/>
      <c r="H22" s="8"/>
      <c r="I22" s="8"/>
      <c r="J22" s="8"/>
      <c r="K22" s="8"/>
      <c r="L22" s="15"/>
      <c r="M22" s="15"/>
      <c r="N22" s="14"/>
      <c r="O22" s="14"/>
      <c r="P22" s="14"/>
      <c r="Q22" s="14"/>
      <c r="R22" s="14">
        <f t="shared" si="7"/>
        <v>0</v>
      </c>
      <c r="S22" s="14">
        <f t="shared" si="7"/>
        <v>0</v>
      </c>
      <c r="T22" s="14"/>
      <c r="U22" s="15" t="str">
        <f t="shared" si="5"/>
        <v/>
      </c>
      <c r="V22" s="21"/>
      <c r="X22" s="22"/>
      <c r="Y22" s="22"/>
      <c r="Z22" s="22"/>
      <c r="AA22" s="22"/>
      <c r="AB22" s="22"/>
      <c r="AC22" s="22"/>
      <c r="AD22" s="22"/>
      <c r="AE22" s="22"/>
      <c r="AF22" s="22"/>
      <c r="AG22" s="22"/>
      <c r="AH22" s="22"/>
      <c r="AI22" s="22"/>
      <c r="AJ22" s="28"/>
      <c r="AK22" s="27"/>
      <c r="AL22" s="22"/>
      <c r="AM22" s="27"/>
      <c r="AN22" s="27"/>
      <c r="AO22" s="27"/>
      <c r="AP22" s="27"/>
      <c r="AQ22" s="27"/>
      <c r="AR22" s="27"/>
      <c r="AS22" s="27"/>
      <c r="AT22" s="27"/>
      <c r="AU22" s="27"/>
      <c r="AV22" s="27"/>
      <c r="AW22" s="27"/>
      <c r="AX22" s="27"/>
      <c r="AY22" s="27"/>
      <c r="AZ22" s="27"/>
      <c r="BA22" s="27"/>
      <c r="BB22" s="27" t="str">
        <f t="shared" si="6"/>
        <v/>
      </c>
      <c r="BC22" s="27"/>
      <c r="BD22" s="27"/>
      <c r="BE22" s="156"/>
      <c r="BF22" s="27" t="str">
        <f t="shared" si="1"/>
        <v/>
      </c>
      <c r="BG22" s="30" t="str">
        <f t="shared" si="2"/>
        <v/>
      </c>
      <c r="BH22" s="27"/>
      <c r="BI22" s="27" t="str">
        <f t="shared" si="3"/>
        <v/>
      </c>
      <c r="BJ22" s="27"/>
      <c r="BK22" s="27"/>
      <c r="BL22" s="27"/>
    </row>
    <row r="23" spans="1:64" ht="15.75" customHeight="1">
      <c r="A23" s="47" t="str">
        <f t="shared" si="4"/>
        <v/>
      </c>
      <c r="B23" s="8"/>
      <c r="C23" s="59"/>
      <c r="D23" s="59"/>
      <c r="E23" s="59"/>
      <c r="F23" s="12"/>
      <c r="G23" s="8"/>
      <c r="H23" s="8"/>
      <c r="I23" s="8"/>
      <c r="J23" s="8"/>
      <c r="K23" s="8"/>
      <c r="L23" s="15"/>
      <c r="M23" s="15"/>
      <c r="N23" s="14"/>
      <c r="O23" s="14"/>
      <c r="P23" s="14"/>
      <c r="Q23" s="14"/>
      <c r="R23" s="14">
        <f t="shared" si="7"/>
        <v>0</v>
      </c>
      <c r="S23" s="14">
        <f t="shared" si="7"/>
        <v>0</v>
      </c>
      <c r="T23" s="14"/>
      <c r="U23" s="15" t="str">
        <f t="shared" si="5"/>
        <v/>
      </c>
      <c r="V23" s="21"/>
      <c r="X23" s="22"/>
      <c r="Y23" s="22"/>
      <c r="Z23" s="22"/>
      <c r="AA23" s="22"/>
      <c r="AB23" s="22"/>
      <c r="AC23" s="22"/>
      <c r="AD23" s="22"/>
      <c r="AE23" s="22"/>
      <c r="AF23" s="22"/>
      <c r="AG23" s="22"/>
      <c r="AH23" s="22"/>
      <c r="AI23" s="22"/>
      <c r="AJ23" s="28"/>
      <c r="AK23" s="27"/>
      <c r="AL23" s="22"/>
      <c r="AM23" s="27"/>
      <c r="AN23" s="27"/>
      <c r="AO23" s="27"/>
      <c r="AP23" s="27"/>
      <c r="AQ23" s="27"/>
      <c r="AR23" s="27"/>
      <c r="AS23" s="27"/>
      <c r="AT23" s="27"/>
      <c r="AU23" s="27"/>
      <c r="AV23" s="27"/>
      <c r="AW23" s="27"/>
      <c r="AX23" s="27"/>
      <c r="AY23" s="27"/>
      <c r="AZ23" s="27"/>
      <c r="BA23" s="27"/>
      <c r="BB23" s="27" t="str">
        <f t="shared" si="6"/>
        <v/>
      </c>
      <c r="BC23" s="27"/>
      <c r="BD23" s="27"/>
      <c r="BE23" s="156"/>
      <c r="BF23" s="27" t="str">
        <f t="shared" si="1"/>
        <v/>
      </c>
      <c r="BG23" s="30" t="str">
        <f t="shared" si="2"/>
        <v/>
      </c>
      <c r="BH23" s="27"/>
      <c r="BI23" s="27" t="str">
        <f t="shared" si="3"/>
        <v/>
      </c>
      <c r="BJ23" s="27"/>
      <c r="BK23" s="27"/>
      <c r="BL23" s="27"/>
    </row>
    <row r="24" spans="1:64" ht="15.75" customHeight="1">
      <c r="A24" s="47" t="str">
        <f t="shared" si="4"/>
        <v/>
      </c>
      <c r="B24" s="8"/>
      <c r="C24" s="59"/>
      <c r="D24" s="59"/>
      <c r="E24" s="59"/>
      <c r="F24" s="12"/>
      <c r="G24" s="8"/>
      <c r="H24" s="8"/>
      <c r="I24" s="8"/>
      <c r="J24" s="8"/>
      <c r="K24" s="8"/>
      <c r="L24" s="15"/>
      <c r="M24" s="15"/>
      <c r="N24" s="14"/>
      <c r="O24" s="14"/>
      <c r="P24" s="14"/>
      <c r="Q24" s="14"/>
      <c r="R24" s="14">
        <f t="shared" si="7"/>
        <v>0</v>
      </c>
      <c r="S24" s="14">
        <f t="shared" si="7"/>
        <v>0</v>
      </c>
      <c r="T24" s="14"/>
      <c r="U24" s="15" t="str">
        <f t="shared" si="5"/>
        <v/>
      </c>
      <c r="V24" s="21"/>
      <c r="X24" s="22"/>
      <c r="Y24" s="22"/>
      <c r="Z24" s="22"/>
      <c r="AA24" s="22"/>
      <c r="AB24" s="22"/>
      <c r="AC24" s="22"/>
      <c r="AD24" s="22"/>
      <c r="AE24" s="22"/>
      <c r="AF24" s="22"/>
      <c r="AG24" s="22"/>
      <c r="AH24" s="22"/>
      <c r="AI24" s="22"/>
      <c r="AJ24" s="28"/>
      <c r="AK24" s="27"/>
      <c r="AL24" s="22"/>
      <c r="AM24" s="27"/>
      <c r="AN24" s="27"/>
      <c r="AO24" s="27"/>
      <c r="AP24" s="27"/>
      <c r="AQ24" s="27"/>
      <c r="AR24" s="27"/>
      <c r="AS24" s="27"/>
      <c r="AT24" s="27"/>
      <c r="AU24" s="27"/>
      <c r="AV24" s="27"/>
      <c r="AW24" s="27"/>
      <c r="AX24" s="27"/>
      <c r="AY24" s="27"/>
      <c r="AZ24" s="27"/>
      <c r="BA24" s="27"/>
      <c r="BB24" s="27" t="str">
        <f t="shared" si="6"/>
        <v/>
      </c>
      <c r="BC24" s="27"/>
      <c r="BD24" s="27"/>
      <c r="BE24" s="156"/>
      <c r="BF24" s="27" t="str">
        <f t="shared" si="1"/>
        <v/>
      </c>
      <c r="BG24" s="30" t="str">
        <f t="shared" si="2"/>
        <v/>
      </c>
      <c r="BH24" s="27"/>
      <c r="BI24" s="27" t="str">
        <f t="shared" si="3"/>
        <v/>
      </c>
      <c r="BJ24" s="27"/>
      <c r="BK24" s="27"/>
      <c r="BL24" s="27"/>
    </row>
    <row r="25" spans="1:64" ht="15.75" customHeight="1">
      <c r="A25" s="47" t="str">
        <f t="shared" si="4"/>
        <v/>
      </c>
      <c r="B25" s="8"/>
      <c r="C25" s="59"/>
      <c r="D25" s="59"/>
      <c r="E25" s="59"/>
      <c r="F25" s="12"/>
      <c r="G25" s="8"/>
      <c r="H25" s="8"/>
      <c r="I25" s="8"/>
      <c r="J25" s="8"/>
      <c r="K25" s="8"/>
      <c r="L25" s="15"/>
      <c r="M25" s="15"/>
      <c r="N25" s="14"/>
      <c r="O25" s="14"/>
      <c r="P25" s="14"/>
      <c r="Q25" s="14"/>
      <c r="R25" s="14">
        <f t="shared" si="7"/>
        <v>0</v>
      </c>
      <c r="S25" s="14">
        <f t="shared" si="7"/>
        <v>0</v>
      </c>
      <c r="T25" s="14"/>
      <c r="U25" s="15" t="str">
        <f t="shared" si="5"/>
        <v/>
      </c>
      <c r="V25" s="21"/>
      <c r="X25" s="22"/>
      <c r="Y25" s="22"/>
      <c r="Z25" s="22"/>
      <c r="AA25" s="22"/>
      <c r="AB25" s="22"/>
      <c r="AC25" s="22"/>
      <c r="AD25" s="22"/>
      <c r="AE25" s="22"/>
      <c r="AF25" s="22"/>
      <c r="AG25" s="22"/>
      <c r="AH25" s="22"/>
      <c r="AI25" s="22"/>
      <c r="AJ25" s="28"/>
      <c r="AK25" s="27"/>
      <c r="AL25" s="22"/>
      <c r="AM25" s="27"/>
      <c r="AN25" s="27"/>
      <c r="AO25" s="27"/>
      <c r="AP25" s="27"/>
      <c r="AQ25" s="27"/>
      <c r="AR25" s="27"/>
      <c r="AS25" s="27"/>
      <c r="AT25" s="27"/>
      <c r="AU25" s="27"/>
      <c r="AV25" s="27"/>
      <c r="AW25" s="27"/>
      <c r="AX25" s="27"/>
      <c r="AY25" s="27"/>
      <c r="AZ25" s="27"/>
      <c r="BA25" s="27"/>
      <c r="BB25" s="27" t="str">
        <f t="shared" si="6"/>
        <v/>
      </c>
      <c r="BC25" s="27"/>
      <c r="BD25" s="27"/>
      <c r="BE25" s="156"/>
      <c r="BF25" s="27" t="str">
        <f t="shared" si="1"/>
        <v/>
      </c>
      <c r="BG25" s="30" t="str">
        <f t="shared" si="2"/>
        <v/>
      </c>
      <c r="BH25" s="27"/>
      <c r="BI25" s="27" t="str">
        <f t="shared" si="3"/>
        <v/>
      </c>
      <c r="BJ25" s="27"/>
      <c r="BK25" s="27"/>
      <c r="BL25" s="27"/>
    </row>
    <row r="26" spans="1:64" ht="15.75" customHeight="1">
      <c r="A26" s="47" t="str">
        <f t="shared" si="4"/>
        <v/>
      </c>
      <c r="B26" s="8"/>
      <c r="C26" s="59"/>
      <c r="D26" s="59"/>
      <c r="E26" s="59"/>
      <c r="F26" s="12"/>
      <c r="G26" s="8"/>
      <c r="H26" s="8"/>
      <c r="I26" s="8"/>
      <c r="J26" s="8"/>
      <c r="K26" s="8"/>
      <c r="L26" s="15"/>
      <c r="M26" s="15"/>
      <c r="N26" s="14"/>
      <c r="O26" s="14"/>
      <c r="P26" s="14"/>
      <c r="Q26" s="14"/>
      <c r="R26" s="14">
        <f t="shared" si="7"/>
        <v>0</v>
      </c>
      <c r="S26" s="14">
        <f t="shared" si="7"/>
        <v>0</v>
      </c>
      <c r="T26" s="14"/>
      <c r="U26" s="15" t="str">
        <f t="shared" si="5"/>
        <v/>
      </c>
      <c r="V26" s="21"/>
      <c r="X26" s="22"/>
      <c r="Y26" s="22"/>
      <c r="Z26" s="22"/>
      <c r="AA26" s="22"/>
      <c r="AB26" s="22"/>
      <c r="AC26" s="22"/>
      <c r="AD26" s="22"/>
      <c r="AE26" s="22"/>
      <c r="AF26" s="22"/>
      <c r="AG26" s="22"/>
      <c r="AH26" s="22"/>
      <c r="AI26" s="22"/>
      <c r="AJ26" s="28"/>
      <c r="AK26" s="27"/>
      <c r="AL26" s="22"/>
      <c r="AM26" s="27"/>
      <c r="AN26" s="27"/>
      <c r="AO26" s="27"/>
      <c r="AP26" s="27"/>
      <c r="AQ26" s="27"/>
      <c r="AR26" s="27"/>
      <c r="AS26" s="27"/>
      <c r="AT26" s="27"/>
      <c r="AU26" s="27"/>
      <c r="AV26" s="27"/>
      <c r="AW26" s="27"/>
      <c r="AX26" s="27"/>
      <c r="AY26" s="27"/>
      <c r="AZ26" s="27"/>
      <c r="BA26" s="27"/>
      <c r="BB26" s="27" t="str">
        <f t="shared" si="6"/>
        <v/>
      </c>
      <c r="BC26" s="27"/>
      <c r="BD26" s="27"/>
      <c r="BE26" s="156"/>
      <c r="BF26" s="27" t="str">
        <f t="shared" si="1"/>
        <v/>
      </c>
      <c r="BG26" s="30" t="str">
        <f t="shared" si="2"/>
        <v/>
      </c>
      <c r="BH26" s="27"/>
      <c r="BI26" s="27" t="str">
        <f t="shared" si="3"/>
        <v/>
      </c>
      <c r="BJ26" s="27"/>
      <c r="BK26" s="27"/>
      <c r="BL26" s="27"/>
    </row>
    <row r="27" spans="1:64" ht="15.75" customHeight="1">
      <c r="A27" s="47" t="str">
        <f t="shared" si="4"/>
        <v/>
      </c>
      <c r="B27" s="8"/>
      <c r="C27" s="59"/>
      <c r="D27" s="59"/>
      <c r="E27" s="59"/>
      <c r="F27" s="12"/>
      <c r="G27" s="8"/>
      <c r="H27" s="8"/>
      <c r="I27" s="8"/>
      <c r="J27" s="8"/>
      <c r="K27" s="8"/>
      <c r="L27" s="15"/>
      <c r="M27" s="15"/>
      <c r="N27" s="14"/>
      <c r="O27" s="14"/>
      <c r="P27" s="14"/>
      <c r="Q27" s="14"/>
      <c r="R27" s="14">
        <f t="shared" ref="R27:R28" si="11">N27+P27</f>
        <v>0</v>
      </c>
      <c r="S27" s="14">
        <f t="shared" ref="S27:S28" si="12">O27+Q27</f>
        <v>0</v>
      </c>
      <c r="T27" s="14"/>
      <c r="U27" s="15" t="str">
        <f t="shared" ref="U27:U28" si="13">IF(R27-S27=0,"",(T27-R27+S27)/(R27-S27)*100)</f>
        <v/>
      </c>
      <c r="V27" s="21"/>
      <c r="X27" s="22"/>
      <c r="Y27" s="22"/>
      <c r="Z27" s="22"/>
      <c r="AA27" s="22"/>
      <c r="AB27" s="22"/>
      <c r="AC27" s="22"/>
      <c r="AD27" s="22"/>
      <c r="AE27" s="22"/>
      <c r="AF27" s="22"/>
      <c r="AG27" s="22"/>
      <c r="AH27" s="22"/>
      <c r="AI27" s="22"/>
      <c r="AJ27" s="28"/>
      <c r="AK27" s="27"/>
      <c r="AL27" s="22"/>
      <c r="AM27" s="27"/>
      <c r="AN27" s="27"/>
      <c r="AO27" s="27"/>
      <c r="AP27" s="27"/>
      <c r="AQ27" s="27"/>
      <c r="AR27" s="27"/>
      <c r="AS27" s="27"/>
      <c r="AT27" s="27"/>
      <c r="AU27" s="27"/>
      <c r="AV27" s="27"/>
      <c r="AW27" s="27"/>
      <c r="AX27" s="27"/>
      <c r="AY27" s="27"/>
      <c r="AZ27" s="27"/>
      <c r="BA27" s="27"/>
      <c r="BB27" s="27" t="str">
        <f t="shared" si="6"/>
        <v/>
      </c>
      <c r="BC27" s="27"/>
      <c r="BD27" s="27"/>
      <c r="BE27" s="156"/>
      <c r="BF27" s="27" t="str">
        <f t="shared" si="1"/>
        <v/>
      </c>
      <c r="BG27" s="30" t="str">
        <f t="shared" si="2"/>
        <v/>
      </c>
      <c r="BH27" s="27"/>
      <c r="BI27" s="27" t="str">
        <f t="shared" si="3"/>
        <v/>
      </c>
      <c r="BJ27" s="27"/>
      <c r="BK27" s="27"/>
      <c r="BL27" s="27"/>
    </row>
    <row r="28" spans="1:64" ht="15.75" customHeight="1">
      <c r="A28" s="47" t="str">
        <f t="shared" si="4"/>
        <v/>
      </c>
      <c r="B28" s="8"/>
      <c r="C28" s="59"/>
      <c r="D28" s="59"/>
      <c r="E28" s="59"/>
      <c r="F28" s="12"/>
      <c r="G28" s="8"/>
      <c r="H28" s="8"/>
      <c r="I28" s="8"/>
      <c r="J28" s="8"/>
      <c r="K28" s="8"/>
      <c r="L28" s="15"/>
      <c r="M28" s="15"/>
      <c r="N28" s="14"/>
      <c r="O28" s="14"/>
      <c r="P28" s="14"/>
      <c r="Q28" s="14"/>
      <c r="R28" s="14">
        <f t="shared" si="11"/>
        <v>0</v>
      </c>
      <c r="S28" s="14">
        <f t="shared" si="12"/>
        <v>0</v>
      </c>
      <c r="T28" s="14"/>
      <c r="U28" s="15" t="str">
        <f t="shared" si="13"/>
        <v/>
      </c>
      <c r="V28" s="21"/>
      <c r="X28" s="22"/>
      <c r="Y28" s="22"/>
      <c r="Z28" s="22"/>
      <c r="AA28" s="22"/>
      <c r="AB28" s="22"/>
      <c r="AC28" s="22"/>
      <c r="AD28" s="22"/>
      <c r="AE28" s="22"/>
      <c r="AF28" s="22"/>
      <c r="AG28" s="22"/>
      <c r="AH28" s="22"/>
      <c r="AI28" s="22"/>
      <c r="AJ28" s="28"/>
      <c r="AK28" s="27"/>
      <c r="AL28" s="22"/>
      <c r="AM28" s="27"/>
      <c r="AN28" s="27"/>
      <c r="AO28" s="27"/>
      <c r="AP28" s="27"/>
      <c r="AQ28" s="27"/>
      <c r="AR28" s="27"/>
      <c r="AS28" s="27"/>
      <c r="AT28" s="27"/>
      <c r="AU28" s="27"/>
      <c r="AV28" s="27"/>
      <c r="AW28" s="27"/>
      <c r="AX28" s="27"/>
      <c r="AY28" s="27"/>
      <c r="AZ28" s="27"/>
      <c r="BA28" s="27"/>
      <c r="BB28" s="27" t="str">
        <f t="shared" si="6"/>
        <v/>
      </c>
      <c r="BC28" s="27"/>
      <c r="BD28" s="27"/>
      <c r="BE28" s="156"/>
      <c r="BF28" s="27" t="str">
        <f t="shared" si="1"/>
        <v/>
      </c>
      <c r="BG28" s="30" t="str">
        <f t="shared" si="2"/>
        <v/>
      </c>
      <c r="BH28" s="27"/>
      <c r="BI28" s="27" t="str">
        <f t="shared" si="3"/>
        <v/>
      </c>
      <c r="BJ28" s="27"/>
      <c r="BK28" s="27"/>
      <c r="BL28" s="27"/>
    </row>
    <row r="29" spans="1:64" ht="15.75" customHeight="1">
      <c r="A29" s="47" t="str">
        <f t="shared" si="4"/>
        <v/>
      </c>
      <c r="B29" s="8"/>
      <c r="C29" s="59"/>
      <c r="D29" s="59"/>
      <c r="E29" s="59"/>
      <c r="F29" s="12"/>
      <c r="G29" s="8"/>
      <c r="H29" s="8"/>
      <c r="I29" s="8"/>
      <c r="J29" s="8"/>
      <c r="K29" s="8"/>
      <c r="L29" s="15"/>
      <c r="M29" s="15"/>
      <c r="N29" s="14"/>
      <c r="O29" s="14"/>
      <c r="P29" s="14"/>
      <c r="Q29" s="14"/>
      <c r="R29" s="14">
        <f t="shared" si="7"/>
        <v>0</v>
      </c>
      <c r="S29" s="14">
        <f t="shared" si="7"/>
        <v>0</v>
      </c>
      <c r="T29" s="14"/>
      <c r="U29" s="15" t="str">
        <f t="shared" si="5"/>
        <v/>
      </c>
      <c r="V29" s="21"/>
      <c r="X29" s="22"/>
      <c r="Y29" s="22"/>
      <c r="Z29" s="22"/>
      <c r="AA29" s="22"/>
      <c r="AB29" s="22"/>
      <c r="AC29" s="22"/>
      <c r="AD29" s="22"/>
      <c r="AE29" s="22"/>
      <c r="AF29" s="22"/>
      <c r="AG29" s="22"/>
      <c r="AH29" s="22"/>
      <c r="AI29" s="22"/>
      <c r="AJ29" s="28"/>
      <c r="AK29" s="27"/>
      <c r="AL29" s="22"/>
      <c r="AM29" s="27"/>
      <c r="AN29" s="27"/>
      <c r="AO29" s="27"/>
      <c r="AP29" s="27"/>
      <c r="AQ29" s="27"/>
      <c r="AR29" s="27"/>
      <c r="AS29" s="27"/>
      <c r="AT29" s="27"/>
      <c r="AU29" s="27"/>
      <c r="AV29" s="27"/>
      <c r="AW29" s="27"/>
      <c r="AX29" s="27"/>
      <c r="AY29" s="27"/>
      <c r="AZ29" s="27"/>
      <c r="BA29" s="27"/>
      <c r="BB29" s="27" t="str">
        <f t="shared" si="6"/>
        <v/>
      </c>
      <c r="BC29" s="27"/>
      <c r="BD29" s="27"/>
      <c r="BE29" s="156"/>
      <c r="BF29" s="27" t="str">
        <f t="shared" si="1"/>
        <v/>
      </c>
      <c r="BG29" s="30" t="str">
        <f t="shared" si="2"/>
        <v/>
      </c>
      <c r="BH29" s="27"/>
      <c r="BI29" s="27" t="str">
        <f t="shared" si="3"/>
        <v/>
      </c>
      <c r="BJ29" s="27"/>
      <c r="BK29" s="27"/>
      <c r="BL29" s="27"/>
    </row>
    <row r="30" spans="1:64" ht="14.25" customHeight="1">
      <c r="A30" s="47" t="str">
        <f t="shared" si="4"/>
        <v/>
      </c>
      <c r="B30" s="8"/>
      <c r="C30" s="59"/>
      <c r="D30" s="59"/>
      <c r="E30" s="59"/>
      <c r="F30" s="12"/>
      <c r="G30" s="8"/>
      <c r="H30" s="8"/>
      <c r="I30" s="8"/>
      <c r="J30" s="8"/>
      <c r="K30" s="8"/>
      <c r="L30" s="15"/>
      <c r="M30" s="15"/>
      <c r="N30" s="14"/>
      <c r="O30" s="14"/>
      <c r="P30" s="14"/>
      <c r="Q30" s="14"/>
      <c r="R30" s="14">
        <f t="shared" si="7"/>
        <v>0</v>
      </c>
      <c r="S30" s="14">
        <f t="shared" si="7"/>
        <v>0</v>
      </c>
      <c r="T30" s="14"/>
      <c r="U30" s="15" t="str">
        <f t="shared" si="5"/>
        <v/>
      </c>
      <c r="V30" s="21"/>
      <c r="X30" s="22"/>
      <c r="Y30" s="22"/>
      <c r="Z30" s="22"/>
      <c r="AA30" s="22"/>
      <c r="AB30" s="22"/>
      <c r="AC30" s="22"/>
      <c r="AD30" s="22"/>
      <c r="AE30" s="22"/>
      <c r="AF30" s="22"/>
      <c r="AG30" s="22"/>
      <c r="AH30" s="22"/>
      <c r="AI30" s="22"/>
      <c r="AJ30" s="28"/>
      <c r="AK30" s="27"/>
      <c r="AL30" s="22"/>
      <c r="AM30" s="27"/>
      <c r="AN30" s="27"/>
      <c r="AO30" s="27"/>
      <c r="AP30" s="27"/>
      <c r="AQ30" s="27"/>
      <c r="AR30" s="27"/>
      <c r="AS30" s="27"/>
      <c r="AT30" s="27"/>
      <c r="AU30" s="27"/>
      <c r="AV30" s="27"/>
      <c r="AW30" s="27"/>
      <c r="AX30" s="27"/>
      <c r="AY30" s="27"/>
      <c r="AZ30" s="27"/>
      <c r="BA30" s="27"/>
      <c r="BB30" s="27" t="str">
        <f t="shared" si="6"/>
        <v/>
      </c>
      <c r="BC30" s="27"/>
      <c r="BD30" s="27"/>
      <c r="BE30" s="156"/>
      <c r="BF30" s="27" t="str">
        <f t="shared" si="1"/>
        <v/>
      </c>
      <c r="BG30" s="30" t="str">
        <f t="shared" si="2"/>
        <v/>
      </c>
      <c r="BH30" s="27"/>
      <c r="BI30" s="27" t="str">
        <f t="shared" si="3"/>
        <v/>
      </c>
      <c r="BJ30" s="27"/>
      <c r="BK30" s="27"/>
      <c r="BL30" s="27"/>
    </row>
    <row r="31" spans="1:64" ht="12.75" customHeight="1">
      <c r="A31" s="526" t="s">
        <v>975</v>
      </c>
      <c r="B31" s="600"/>
      <c r="C31" s="601"/>
      <c r="D31" s="174"/>
      <c r="E31" s="174"/>
      <c r="F31" s="8"/>
      <c r="G31" s="8"/>
      <c r="H31" s="8"/>
      <c r="I31" s="8"/>
      <c r="J31" s="15"/>
      <c r="K31" s="15" t="s">
        <v>579</v>
      </c>
      <c r="L31" s="14"/>
      <c r="M31" s="15"/>
      <c r="N31" s="14">
        <f t="shared" ref="N31:T31" si="14">SUM(N8:N30)</f>
        <v>0</v>
      </c>
      <c r="O31" s="14">
        <f t="shared" si="14"/>
        <v>0</v>
      </c>
      <c r="P31" s="14">
        <f t="shared" si="14"/>
        <v>0</v>
      </c>
      <c r="Q31" s="14">
        <f t="shared" si="14"/>
        <v>0</v>
      </c>
      <c r="R31" s="14">
        <f t="shared" si="14"/>
        <v>0</v>
      </c>
      <c r="S31" s="14">
        <f t="shared" si="14"/>
        <v>0</v>
      </c>
      <c r="T31" s="14">
        <f t="shared" si="14"/>
        <v>0</v>
      </c>
      <c r="U31" s="15" t="str">
        <f t="shared" si="5"/>
        <v/>
      </c>
      <c r="V31" s="15" t="s">
        <v>579</v>
      </c>
      <c r="X31" s="22"/>
      <c r="Y31" s="22"/>
      <c r="Z31" s="22"/>
      <c r="AA31" s="22"/>
      <c r="AB31" s="22"/>
      <c r="AC31" s="22"/>
      <c r="AD31" s="22"/>
      <c r="AE31" s="22"/>
      <c r="AF31" s="22"/>
      <c r="AG31" s="22"/>
      <c r="AH31" s="22"/>
      <c r="AI31" s="22"/>
      <c r="AJ31" s="28"/>
      <c r="AK31" s="27"/>
      <c r="AL31" s="22"/>
      <c r="AM31" s="27"/>
      <c r="AN31" s="27"/>
      <c r="AO31" s="27"/>
      <c r="AP31" s="27"/>
      <c r="AQ31" s="27"/>
      <c r="AR31" s="27"/>
      <c r="AS31" s="27"/>
      <c r="AT31" s="27"/>
      <c r="AU31" s="27"/>
      <c r="AV31" s="27"/>
      <c r="AW31" s="27"/>
      <c r="AX31" s="27"/>
      <c r="AY31" s="27"/>
      <c r="AZ31" s="27"/>
      <c r="BA31" s="27"/>
      <c r="BB31" s="27" t="str">
        <f t="shared" si="6"/>
        <v/>
      </c>
      <c r="BC31" s="27"/>
      <c r="BD31" s="27"/>
      <c r="BE31" s="156"/>
      <c r="BF31" s="27" t="str">
        <f t="shared" si="1"/>
        <v/>
      </c>
      <c r="BG31" s="30" t="str">
        <f t="shared" si="2"/>
        <v/>
      </c>
      <c r="BH31" s="27"/>
      <c r="BI31" s="27" t="str">
        <f t="shared" si="3"/>
        <v/>
      </c>
      <c r="BJ31" s="27"/>
      <c r="BK31" s="27"/>
      <c r="BL31" s="27"/>
    </row>
    <row r="32" spans="1:64" ht="14.25" customHeight="1">
      <c r="A32" s="526" t="s">
        <v>957</v>
      </c>
      <c r="B32" s="596"/>
      <c r="C32" s="527"/>
      <c r="D32" s="13"/>
      <c r="E32" s="13"/>
      <c r="F32" s="8"/>
      <c r="G32" s="8"/>
      <c r="H32" s="8"/>
      <c r="I32" s="8"/>
      <c r="J32" s="15"/>
      <c r="K32" s="15"/>
      <c r="L32" s="14"/>
      <c r="M32" s="15"/>
      <c r="N32" s="14">
        <f>O31</f>
        <v>0</v>
      </c>
      <c r="O32" s="15"/>
      <c r="P32" s="14">
        <f>Q31</f>
        <v>0</v>
      </c>
      <c r="Q32" s="15"/>
      <c r="R32" s="14">
        <f>S31</f>
        <v>0</v>
      </c>
      <c r="S32" s="15"/>
      <c r="T32" s="15"/>
      <c r="U32" s="48"/>
      <c r="V32" s="15" t="s">
        <v>579</v>
      </c>
      <c r="X32" s="22"/>
      <c r="Y32" s="22"/>
      <c r="Z32" s="22"/>
      <c r="AA32" s="22"/>
      <c r="AB32" s="22"/>
      <c r="AC32" s="22"/>
      <c r="AD32" s="22"/>
      <c r="AE32" s="22"/>
      <c r="AF32" s="22"/>
      <c r="AG32" s="22"/>
      <c r="AH32" s="22"/>
      <c r="AI32" s="22"/>
      <c r="AJ32" s="28"/>
      <c r="AK32" s="27"/>
      <c r="AL32" s="22"/>
      <c r="AM32" s="27"/>
      <c r="AN32" s="27"/>
      <c r="AO32" s="27"/>
      <c r="AP32" s="27"/>
      <c r="AQ32" s="27"/>
      <c r="AR32" s="27"/>
      <c r="AS32" s="27"/>
      <c r="AT32" s="27"/>
      <c r="AU32" s="27"/>
      <c r="AV32" s="27"/>
      <c r="AW32" s="27"/>
      <c r="AX32" s="27"/>
      <c r="AY32" s="27"/>
      <c r="AZ32" s="27"/>
      <c r="BA32" s="27"/>
      <c r="BB32" s="27" t="str">
        <f t="shared" ref="BB32:BB33" si="15">IFERROR(BA32/(AZ32+BA32)*100,"")</f>
        <v/>
      </c>
      <c r="BC32" s="27"/>
      <c r="BD32" s="27"/>
      <c r="BE32" s="156"/>
      <c r="BF32" s="27" t="str">
        <f t="shared" ref="BF32:BF33" si="16">IFERROR(ROUND(BB32-BC32-BD32,0),"")</f>
        <v/>
      </c>
      <c r="BG32" s="30" t="str">
        <f t="shared" ref="BG32:BG33" si="17">IFERROR(BE32*BF32/100,"")</f>
        <v/>
      </c>
      <c r="BH32" s="27"/>
      <c r="BI32" s="27" t="str">
        <f t="shared" ref="BI32:BI33" si="18">IFERROR((BG32-S32)/S32*100,"")</f>
        <v/>
      </c>
      <c r="BJ32" s="27"/>
      <c r="BK32" s="27"/>
      <c r="BL32" s="27"/>
    </row>
    <row r="33" spans="1:64" ht="13.5" customHeight="1">
      <c r="A33" s="526" t="s">
        <v>976</v>
      </c>
      <c r="B33" s="596"/>
      <c r="C33" s="527"/>
      <c r="D33" s="13"/>
      <c r="E33" s="13"/>
      <c r="F33" s="8"/>
      <c r="G33" s="8"/>
      <c r="H33" s="8"/>
      <c r="I33" s="8"/>
      <c r="J33" s="21"/>
      <c r="K33" s="15"/>
      <c r="L33" s="14"/>
      <c r="M33" s="15"/>
      <c r="N33" s="14">
        <f>N31-N32</f>
        <v>0</v>
      </c>
      <c r="O33" s="15"/>
      <c r="P33" s="14">
        <f>P31-P32</f>
        <v>0</v>
      </c>
      <c r="Q33" s="15"/>
      <c r="R33" s="14">
        <f>R31-R32</f>
        <v>0</v>
      </c>
      <c r="S33" s="15"/>
      <c r="T33" s="14">
        <f>T31-T32</f>
        <v>0</v>
      </c>
      <c r="U33" s="48"/>
      <c r="V33" s="15" t="s">
        <v>579</v>
      </c>
      <c r="X33" s="22"/>
      <c r="Y33" s="22"/>
      <c r="Z33" s="22"/>
      <c r="AA33" s="22"/>
      <c r="AB33" s="22"/>
      <c r="AC33" s="22"/>
      <c r="AD33" s="22"/>
      <c r="AE33" s="22"/>
      <c r="AF33" s="22"/>
      <c r="AG33" s="22"/>
      <c r="AH33" s="22"/>
      <c r="AI33" s="22"/>
      <c r="AJ33" s="28"/>
      <c r="AK33" s="27"/>
      <c r="AL33" s="22"/>
      <c r="AM33" s="27"/>
      <c r="AN33" s="27"/>
      <c r="AO33" s="27"/>
      <c r="AP33" s="27"/>
      <c r="AQ33" s="27"/>
      <c r="AR33" s="27"/>
      <c r="AS33" s="27"/>
      <c r="AT33" s="27"/>
      <c r="AU33" s="27"/>
      <c r="AV33" s="27"/>
      <c r="AW33" s="27"/>
      <c r="AX33" s="27"/>
      <c r="AY33" s="27"/>
      <c r="AZ33" s="27"/>
      <c r="BA33" s="27"/>
      <c r="BB33" s="27" t="str">
        <f t="shared" si="15"/>
        <v/>
      </c>
      <c r="BC33" s="27"/>
      <c r="BD33" s="27"/>
      <c r="BE33" s="156"/>
      <c r="BF33" s="27" t="str">
        <f t="shared" si="16"/>
        <v/>
      </c>
      <c r="BG33" s="30" t="str">
        <f t="shared" si="17"/>
        <v/>
      </c>
      <c r="BH33" s="27"/>
      <c r="BI33" s="27" t="str">
        <f t="shared" si="18"/>
        <v/>
      </c>
      <c r="BJ33" s="27"/>
      <c r="BK33" s="27"/>
      <c r="BL33" s="27"/>
    </row>
    <row r="34" spans="1:64" ht="15.75" customHeight="1">
      <c r="A34" s="3" t="str">
        <f>基本信息输入表!$K$6&amp;"填表人："&amp;基本信息输入表!$M$47</f>
        <v>被评估单位填表人：徐刚、杨灵芝</v>
      </c>
      <c r="T34" s="3" t="str">
        <f>"评估人员："&amp;基本信息输入表!$Q$47</f>
        <v>评估人员：雍国锋、路育</v>
      </c>
    </row>
    <row r="35" spans="1:64" ht="15.75" customHeight="1">
      <c r="A35" s="3" t="str">
        <f>"填表日期："&amp;YEAR(基本信息输入表!$O$47)&amp;"年"&amp;MONTH(基本信息输入表!$O$47)&amp;"月"&amp;DAY(基本信息输入表!$O$47)&amp;"日"</f>
        <v>填表日期：2023年2月1日</v>
      </c>
    </row>
    <row r="36" spans="1:64">
      <c r="W36" s="23" t="s">
        <v>461</v>
      </c>
    </row>
  </sheetData>
  <mergeCells count="53">
    <mergeCell ref="BL6:BL7"/>
    <mergeCell ref="AR6:AR7"/>
    <mergeCell ref="BH6:BH7"/>
    <mergeCell ref="BI6:BI7"/>
    <mergeCell ref="BJ6:BJ7"/>
    <mergeCell ref="BK6:BK7"/>
    <mergeCell ref="AC6:AC7"/>
    <mergeCell ref="AD6:AD7"/>
    <mergeCell ref="AE6:AE7"/>
    <mergeCell ref="AP6:AP7"/>
    <mergeCell ref="AQ6:AQ7"/>
    <mergeCell ref="X6:X7"/>
    <mergeCell ref="Y6:Y7"/>
    <mergeCell ref="Z6:Z7"/>
    <mergeCell ref="AA6:AA7"/>
    <mergeCell ref="AB6:AB7"/>
    <mergeCell ref="I6:I7"/>
    <mergeCell ref="J6:J7"/>
    <mergeCell ref="K6:K7"/>
    <mergeCell ref="L6:L7"/>
    <mergeCell ref="M6:M7"/>
    <mergeCell ref="D6:D7"/>
    <mergeCell ref="E6:E7"/>
    <mergeCell ref="F6:F7"/>
    <mergeCell ref="G6:G7"/>
    <mergeCell ref="H6:H7"/>
    <mergeCell ref="A31:C31"/>
    <mergeCell ref="A32:C32"/>
    <mergeCell ref="A33:C33"/>
    <mergeCell ref="A6:A7"/>
    <mergeCell ref="B6:B7"/>
    <mergeCell ref="C6:C7"/>
    <mergeCell ref="AF5:AQ5"/>
    <mergeCell ref="AR5:BH5"/>
    <mergeCell ref="BI5:BL5"/>
    <mergeCell ref="N6:O6"/>
    <mergeCell ref="P6:Q6"/>
    <mergeCell ref="AF6:AK6"/>
    <mergeCell ref="AL6:AM6"/>
    <mergeCell ref="AN6:AO6"/>
    <mergeCell ref="AS6:AU6"/>
    <mergeCell ref="AV6:BD6"/>
    <mergeCell ref="BE6:BG6"/>
    <mergeCell ref="R6:R7"/>
    <mergeCell ref="S6:S7"/>
    <mergeCell ref="T6:T7"/>
    <mergeCell ref="U6:U7"/>
    <mergeCell ref="V6:V7"/>
    <mergeCell ref="A2:V2"/>
    <mergeCell ref="A3:V3"/>
    <mergeCell ref="U4:V4"/>
    <mergeCell ref="A5:F5"/>
    <mergeCell ref="X5:AE5"/>
  </mergeCells>
  <phoneticPr fontId="13" type="noConversion"/>
  <dataValidations count="1">
    <dataValidation type="list" allowBlank="1" showInputMessage="1" showErrorMessage="1" sqref="AF8:AI33" xr:uid="{00000000-0002-0000-2D00-000002000000}">
      <formula1>$A$108:$A$109</formula1>
    </dataValidation>
  </dataValidations>
  <hyperlinks>
    <hyperlink ref="A1" location="索引目录!A1" display="返回索引目录" xr:uid="{00000000-0004-0000-2D00-000000000000}"/>
  </hyperlinks>
  <printOptions horizontalCentered="1"/>
  <pageMargins left="0.98402777777777795" right="0.98402777777777795" top="0.98402777777777795" bottom="0.98402777777777795" header="0.31388888888888899" footer="0.35416666666666702"/>
  <pageSetup paperSize="9" scale="81"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D00-000000000000}">
          <x14:formula1>
            <xm:f>基本信息输入表!$A$162:$A$167</xm:f>
          </x14:formula1>
          <xm:sqref>AV8:AV33</xm:sqref>
        </x14:dataValidation>
        <x14:dataValidation type="list" allowBlank="1" showInputMessage="1" showErrorMessage="1" xr:uid="{00000000-0002-0000-2D00-000001000000}">
          <x14:formula1>
            <xm:f>基本信息输入表!$A$121:$A$123</xm:f>
          </x14:formula1>
          <xm:sqref>AL8:AL33</xm:sqref>
        </x14:dataValidation>
        <x14:dataValidation type="list" allowBlank="1" showInputMessage="1" showErrorMessage="1" xr:uid="{00000000-0002-0000-2D00-000003000000}">
          <x14:formula1>
            <xm:f>基本信息输入表!$A$124:$A$127</xm:f>
          </x14:formula1>
          <xm:sqref>AN8:AN33</xm:sqref>
        </x14:dataValidation>
        <x14:dataValidation type="list" allowBlank="1" showInputMessage="1" showErrorMessage="1" xr:uid="{00000000-0002-0000-2D00-000004000000}">
          <x14:formula1>
            <xm:f>基本信息输入表!$A$143:$A$147</xm:f>
          </x14:formula1>
          <xm:sqref>AR8:AR33</xm:sqref>
        </x14:dataValidation>
        <x14:dataValidation type="list" allowBlank="1" showInputMessage="1" showErrorMessage="1" xr:uid="{00000000-0002-0000-2D00-000005000000}">
          <x14:formula1>
            <xm:f>基本信息输入表!$A$109:$A$110</xm:f>
          </x14:formula1>
          <xm:sqref>X8:AC33</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BP32"/>
  <sheetViews>
    <sheetView showGridLines="0" workbookViewId="0">
      <selection activeCell="F8" sqref="F8"/>
    </sheetView>
  </sheetViews>
  <sheetFormatPr defaultColWidth="9" defaultRowHeight="13" outlineLevelCol="2"/>
  <cols>
    <col min="1" max="1" width="6.25" style="3" customWidth="1"/>
    <col min="2" max="2" width="6.75" style="3" customWidth="1"/>
    <col min="3" max="3" width="7.75" style="3" customWidth="1"/>
    <col min="4" max="4" width="13" style="3" customWidth="1"/>
    <col min="5" max="5" width="9.58203125" style="3" customWidth="1"/>
    <col min="6" max="6" width="7" style="3" customWidth="1"/>
    <col min="7" max="8" width="4.75" style="3" customWidth="1"/>
    <col min="9" max="9" width="4.58203125" style="3" customWidth="1"/>
    <col min="10" max="10" width="4.25" style="3" customWidth="1"/>
    <col min="11" max="11" width="4.75" style="3" customWidth="1"/>
    <col min="12" max="12" width="6.75" style="3" customWidth="1"/>
    <col min="13" max="13" width="10.25" style="3" customWidth="1"/>
    <col min="14" max="15" width="10.25" style="2" hidden="1" customWidth="1" outlineLevel="1"/>
    <col min="16" max="16" width="10.83203125" style="3" customWidth="1" collapsed="1"/>
    <col min="17" max="17" width="10.33203125" style="3" customWidth="1"/>
    <col min="18" max="18" width="7.5" style="3" customWidth="1"/>
    <col min="19" max="19" width="7.75" style="3" customWidth="1"/>
    <col min="20" max="20" width="9" style="3"/>
    <col min="21" max="26" width="5.58203125" style="4" hidden="1" customWidth="1" outlineLevel="1"/>
    <col min="27" max="27" width="14.75" style="4" hidden="1" customWidth="1" outlineLevel="1"/>
    <col min="28" max="28" width="13.58203125" style="4" customWidth="1" collapsed="1"/>
    <col min="29" max="31" width="5.58203125" style="4" hidden="1" customWidth="1" outlineLevel="1"/>
    <col min="32" max="33" width="7.25" style="4" hidden="1" customWidth="1" outlineLevel="1"/>
    <col min="34" max="34" width="5.58203125" style="4" hidden="1" customWidth="1" outlineLevel="1"/>
    <col min="35" max="38" width="8.58203125" style="4" hidden="1" customWidth="1" outlineLevel="1"/>
    <col min="39" max="39" width="14.58203125" style="4" hidden="1" customWidth="1" outlineLevel="1"/>
    <col min="40" max="40" width="13.58203125" style="4" customWidth="1" collapsed="1"/>
    <col min="41" max="42" width="8.58203125" style="4" customWidth="1" outlineLevel="1"/>
    <col min="43" max="44" width="11.25" style="4" customWidth="1" outlineLevel="1"/>
    <col min="45" max="47" width="8.58203125" style="4" hidden="1" customWidth="1" outlineLevel="2"/>
    <col min="48" max="48" width="11.25" style="4" hidden="1" customWidth="1" outlineLevel="2"/>
    <col min="49" max="49" width="8.58203125" style="4" hidden="1" customWidth="1" outlineLevel="2"/>
    <col min="50" max="50" width="10.5" style="4" hidden="1" customWidth="1" outlineLevel="2"/>
    <col min="51" max="51" width="8.58203125" style="4" hidden="1" customWidth="1" outlineLevel="2"/>
    <col min="52" max="52" width="11.25" style="4" hidden="1" customWidth="1" outlineLevel="2"/>
    <col min="53" max="53" width="11" style="4" hidden="1" customWidth="1" outlineLevel="2"/>
    <col min="54" max="55" width="8.58203125" style="4" customWidth="1" outlineLevel="1" collapsed="1"/>
    <col min="56" max="56" width="8.58203125" style="4" customWidth="1" outlineLevel="1"/>
    <col min="57" max="57" width="13.75" style="4" customWidth="1"/>
    <col min="58" max="60" width="13.58203125" style="4" customWidth="1" outlineLevel="1"/>
    <col min="61" max="61" width="13.58203125" style="4" customWidth="1"/>
    <col min="62" max="16384" width="9" style="3"/>
  </cols>
  <sheetData>
    <row r="1" spans="1:68">
      <c r="A1" s="5" t="s">
        <v>430</v>
      </c>
    </row>
    <row r="2" spans="1:68" s="1" customFormat="1" ht="25.5" customHeight="1">
      <c r="A2" s="519" t="s">
        <v>977</v>
      </c>
      <c r="B2" s="519"/>
      <c r="C2" s="519"/>
      <c r="D2" s="519"/>
      <c r="E2" s="519"/>
      <c r="F2" s="519"/>
      <c r="G2" s="519"/>
      <c r="H2" s="519"/>
      <c r="I2" s="519"/>
      <c r="J2" s="519"/>
      <c r="K2" s="519"/>
      <c r="L2" s="519"/>
      <c r="M2" s="519"/>
      <c r="N2" s="519"/>
      <c r="O2" s="519"/>
      <c r="P2" s="519"/>
      <c r="Q2" s="519"/>
      <c r="R2" s="519"/>
      <c r="S2" s="519"/>
      <c r="T2" s="172"/>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row>
    <row r="3" spans="1:68"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row>
    <row r="4" spans="1:68" ht="12" customHeight="1">
      <c r="B4" s="2"/>
      <c r="C4" s="2"/>
      <c r="D4" s="2"/>
      <c r="E4" s="2"/>
      <c r="F4" s="2"/>
      <c r="G4" s="2"/>
      <c r="H4" s="2"/>
      <c r="I4" s="2"/>
      <c r="J4" s="2"/>
      <c r="K4" s="2"/>
      <c r="L4" s="2"/>
      <c r="M4" s="2"/>
      <c r="P4" s="2"/>
      <c r="Q4" s="2"/>
      <c r="R4" s="2"/>
      <c r="S4" s="18" t="s">
        <v>936</v>
      </c>
      <c r="AB4" s="535" t="s">
        <v>595</v>
      </c>
      <c r="AC4" s="536"/>
      <c r="AD4" s="536"/>
      <c r="AE4" s="536"/>
      <c r="AF4" s="536"/>
      <c r="AG4" s="536"/>
      <c r="AH4" s="536"/>
      <c r="AI4" s="537"/>
      <c r="AJ4" s="532" t="s">
        <v>596</v>
      </c>
      <c r="AK4" s="533"/>
      <c r="AL4" s="533"/>
      <c r="AM4" s="533"/>
      <c r="AN4" s="533"/>
      <c r="AO4" s="533"/>
      <c r="AP4" s="533"/>
      <c r="AQ4" s="533"/>
      <c r="AR4" s="533"/>
      <c r="AS4" s="533"/>
      <c r="AT4" s="533"/>
      <c r="AU4" s="534"/>
      <c r="AV4" s="535" t="s">
        <v>597</v>
      </c>
      <c r="AW4" s="536"/>
      <c r="AX4" s="536"/>
      <c r="AY4" s="536"/>
      <c r="AZ4" s="536"/>
      <c r="BA4" s="536"/>
      <c r="BB4" s="536"/>
      <c r="BC4" s="536"/>
      <c r="BD4" s="536"/>
      <c r="BE4" s="536"/>
      <c r="BF4" s="536"/>
      <c r="BG4" s="536"/>
      <c r="BH4" s="536"/>
      <c r="BI4" s="536"/>
      <c r="BJ4" s="536"/>
      <c r="BK4" s="536"/>
      <c r="BL4" s="537"/>
      <c r="BM4" s="532" t="s">
        <v>598</v>
      </c>
      <c r="BN4" s="533"/>
      <c r="BO4" s="533"/>
      <c r="BP4" s="534"/>
    </row>
    <row r="5" spans="1:68" ht="13.5" customHeight="1">
      <c r="A5" s="604" t="str">
        <f>基本信息输入表!K6&amp;"："&amp;基本信息输入表!M6</f>
        <v>被评估单位：贵州华能焦化制气股份有限公司</v>
      </c>
      <c r="B5" s="604"/>
      <c r="C5" s="604"/>
      <c r="D5" s="604"/>
      <c r="E5" s="604"/>
      <c r="F5" s="604"/>
      <c r="S5" s="18" t="s">
        <v>464</v>
      </c>
      <c r="AB5" s="545" t="s">
        <v>599</v>
      </c>
      <c r="AC5" s="545" t="s">
        <v>651</v>
      </c>
      <c r="AD5" s="545" t="s">
        <v>694</v>
      </c>
      <c r="AE5" s="594" t="s">
        <v>947</v>
      </c>
      <c r="AF5" s="611" t="s">
        <v>627</v>
      </c>
      <c r="AG5" s="611" t="s">
        <v>601</v>
      </c>
      <c r="AH5" s="545" t="s">
        <v>602</v>
      </c>
      <c r="AI5" s="545"/>
      <c r="AJ5" s="532" t="s">
        <v>603</v>
      </c>
      <c r="AK5" s="533"/>
      <c r="AL5" s="533"/>
      <c r="AM5" s="533"/>
      <c r="AN5" s="533"/>
      <c r="AO5" s="534"/>
      <c r="AP5" s="532" t="s">
        <v>604</v>
      </c>
      <c r="AQ5" s="534"/>
      <c r="AR5" s="532" t="s">
        <v>653</v>
      </c>
      <c r="AS5" s="534"/>
      <c r="AT5" s="543" t="s">
        <v>605</v>
      </c>
      <c r="AU5" s="543"/>
      <c r="AV5" s="545" t="s">
        <v>606</v>
      </c>
      <c r="AW5" s="535" t="s">
        <v>654</v>
      </c>
      <c r="AX5" s="536"/>
      <c r="AY5" s="537"/>
      <c r="AZ5" s="555" t="s">
        <v>821</v>
      </c>
      <c r="BA5" s="556"/>
      <c r="BB5" s="556"/>
      <c r="BC5" s="556"/>
      <c r="BD5" s="556"/>
      <c r="BE5" s="556"/>
      <c r="BF5" s="556"/>
      <c r="BG5" s="556"/>
      <c r="BH5" s="557"/>
      <c r="BI5" s="535" t="s">
        <v>438</v>
      </c>
      <c r="BJ5" s="536"/>
      <c r="BK5" s="537"/>
      <c r="BL5" s="545"/>
      <c r="BM5" s="605" t="s">
        <v>962</v>
      </c>
      <c r="BN5" s="605" t="s">
        <v>963</v>
      </c>
      <c r="BO5" s="543" t="s">
        <v>609</v>
      </c>
      <c r="BP5" s="543"/>
    </row>
    <row r="6" spans="1:68" s="50" customFormat="1" ht="39">
      <c r="A6" s="51" t="s">
        <v>465</v>
      </c>
      <c r="B6" s="51" t="s">
        <v>965</v>
      </c>
      <c r="C6" s="58" t="s">
        <v>966</v>
      </c>
      <c r="D6" s="58" t="s">
        <v>941</v>
      </c>
      <c r="E6" s="58" t="s">
        <v>967</v>
      </c>
      <c r="F6" s="51" t="s">
        <v>968</v>
      </c>
      <c r="G6" s="51" t="s">
        <v>969</v>
      </c>
      <c r="H6" s="51" t="s">
        <v>953</v>
      </c>
      <c r="I6" s="51" t="s">
        <v>970</v>
      </c>
      <c r="J6" s="51" t="s">
        <v>971</v>
      </c>
      <c r="K6" s="51" t="s">
        <v>972</v>
      </c>
      <c r="L6" s="51" t="s">
        <v>973</v>
      </c>
      <c r="M6" s="51" t="s">
        <v>978</v>
      </c>
      <c r="N6" s="169" t="s">
        <v>435</v>
      </c>
      <c r="O6" s="169" t="s">
        <v>436</v>
      </c>
      <c r="P6" s="170" t="s">
        <v>437</v>
      </c>
      <c r="Q6" s="51" t="s">
        <v>438</v>
      </c>
      <c r="R6" s="51" t="s">
        <v>440</v>
      </c>
      <c r="S6" s="51" t="s">
        <v>585</v>
      </c>
      <c r="AB6" s="546"/>
      <c r="AC6" s="546"/>
      <c r="AD6" s="546"/>
      <c r="AE6" s="595"/>
      <c r="AF6" s="612"/>
      <c r="AG6" s="612"/>
      <c r="AH6" s="546"/>
      <c r="AI6" s="546"/>
      <c r="AJ6" s="26" t="s">
        <v>614</v>
      </c>
      <c r="AK6" s="26" t="s">
        <v>615</v>
      </c>
      <c r="AL6" s="40" t="s">
        <v>954</v>
      </c>
      <c r="AM6" s="26" t="s">
        <v>664</v>
      </c>
      <c r="AN6" s="26" t="s">
        <v>617</v>
      </c>
      <c r="AO6" s="24" t="s">
        <v>618</v>
      </c>
      <c r="AP6" s="26" t="s">
        <v>619</v>
      </c>
      <c r="AQ6" s="26" t="s">
        <v>620</v>
      </c>
      <c r="AR6" s="26" t="s">
        <v>619</v>
      </c>
      <c r="AS6" s="26" t="s">
        <v>665</v>
      </c>
      <c r="AT6" s="544"/>
      <c r="AU6" s="544"/>
      <c r="AV6" s="546"/>
      <c r="AW6" s="19" t="s">
        <v>666</v>
      </c>
      <c r="AX6" s="19" t="s">
        <v>824</v>
      </c>
      <c r="AY6" s="19" t="s">
        <v>667</v>
      </c>
      <c r="AZ6" s="49" t="s">
        <v>783</v>
      </c>
      <c r="BA6" s="49" t="s">
        <v>825</v>
      </c>
      <c r="BB6" s="20" t="s">
        <v>955</v>
      </c>
      <c r="BC6" s="157"/>
      <c r="BD6" s="157"/>
      <c r="BE6" s="157"/>
      <c r="BF6" s="157"/>
      <c r="BG6" s="157"/>
      <c r="BH6" s="157"/>
      <c r="BI6" s="19" t="s">
        <v>836</v>
      </c>
      <c r="BJ6" s="19" t="s">
        <v>837</v>
      </c>
      <c r="BK6" s="19" t="s">
        <v>838</v>
      </c>
      <c r="BL6" s="546"/>
      <c r="BM6" s="613"/>
      <c r="BN6" s="613"/>
      <c r="BO6" s="544"/>
      <c r="BP6" s="544"/>
    </row>
    <row r="7" spans="1:68" s="168" customFormat="1" ht="15.75" customHeight="1">
      <c r="A7" s="47" t="str">
        <f>IF(C7="","",ROW()-6)</f>
        <v/>
      </c>
      <c r="B7" s="147"/>
      <c r="C7" s="59"/>
      <c r="D7" s="59"/>
      <c r="E7" s="59"/>
      <c r="F7" s="59"/>
      <c r="G7" s="147"/>
      <c r="H7" s="147"/>
      <c r="I7" s="147"/>
      <c r="J7" s="147"/>
      <c r="K7" s="147"/>
      <c r="L7" s="48"/>
      <c r="M7" s="48"/>
      <c r="N7" s="171"/>
      <c r="O7" s="171"/>
      <c r="P7" s="15">
        <f t="shared" ref="P7:P9" si="0">N7+O7</f>
        <v>0</v>
      </c>
      <c r="Q7" s="48"/>
      <c r="R7" s="48" t="str">
        <f>IF(P7=0,"",(Q7-P7)/P7*100)</f>
        <v/>
      </c>
      <c r="S7" s="173"/>
      <c r="AB7" s="22"/>
      <c r="AC7" s="22"/>
      <c r="AD7" s="22"/>
      <c r="AE7" s="22"/>
      <c r="AF7" s="22"/>
      <c r="AG7" s="22"/>
      <c r="AH7" s="22"/>
      <c r="AI7" s="22"/>
      <c r="AJ7" s="22"/>
      <c r="AK7" s="22"/>
      <c r="AL7" s="22"/>
      <c r="AM7" s="22"/>
      <c r="AN7" s="27"/>
      <c r="AO7" s="27"/>
      <c r="AP7" s="22"/>
      <c r="AQ7" s="27"/>
      <c r="AR7" s="27"/>
      <c r="AS7" s="27"/>
      <c r="AT7" s="27"/>
      <c r="AU7" s="27"/>
      <c r="AV7" s="27"/>
      <c r="AW7" s="27" t="s">
        <v>203</v>
      </c>
      <c r="AX7" s="27"/>
      <c r="AY7" s="27"/>
      <c r="AZ7" s="27"/>
      <c r="BA7" s="27"/>
      <c r="BB7" s="27"/>
      <c r="BC7" s="27"/>
      <c r="BD7" s="27"/>
      <c r="BE7" s="27"/>
      <c r="BF7" s="27" t="str">
        <f>IFERROR(BE7/(BD7+BE7)*100,"")</f>
        <v/>
      </c>
      <c r="BG7" s="27"/>
      <c r="BH7" s="27"/>
      <c r="BI7" s="156"/>
      <c r="BJ7" s="27" t="str">
        <f t="shared" ref="BJ7:BJ28" si="1">IFERROR(ROUND(BF7-BG7-BH7,0),"")</f>
        <v/>
      </c>
      <c r="BK7" s="30" t="str">
        <f t="shared" ref="BK7:BK28" si="2">IFERROR(BI7*BJ7/100,"")</f>
        <v/>
      </c>
      <c r="BL7" s="27"/>
      <c r="BM7" s="27" t="str">
        <f t="shared" ref="BM7:BM28" si="3">IFERROR((BK7-P8)/P8*100,"")</f>
        <v/>
      </c>
      <c r="BN7" s="27"/>
      <c r="BO7" s="27"/>
      <c r="BP7" s="27"/>
    </row>
    <row r="8" spans="1:68" ht="15.75" customHeight="1">
      <c r="A8" s="47" t="str">
        <f t="shared" ref="A8:A28" si="4">IF(C8="","",ROW()-6)</f>
        <v/>
      </c>
      <c r="B8" s="8"/>
      <c r="C8" s="59"/>
      <c r="D8" s="59"/>
      <c r="E8" s="59"/>
      <c r="F8" s="12"/>
      <c r="G8" s="8"/>
      <c r="H8" s="8"/>
      <c r="I8" s="8"/>
      <c r="J8" s="8"/>
      <c r="K8" s="8"/>
      <c r="L8" s="15"/>
      <c r="M8" s="15"/>
      <c r="N8" s="13"/>
      <c r="O8" s="13"/>
      <c r="P8" s="15">
        <f t="shared" si="0"/>
        <v>0</v>
      </c>
      <c r="Q8" s="15"/>
      <c r="R8" s="15" t="str">
        <f t="shared" ref="R8:R29" si="5">IF(P8=0,"",(Q8-P8)/P8*100)</f>
        <v/>
      </c>
      <c r="S8" s="21"/>
      <c r="AB8" s="22"/>
      <c r="AC8" s="22"/>
      <c r="AD8" s="22"/>
      <c r="AE8" s="22"/>
      <c r="AF8" s="22"/>
      <c r="AG8" s="22"/>
      <c r="AH8" s="22"/>
      <c r="AI8" s="22"/>
      <c r="AJ8" s="22"/>
      <c r="AK8" s="22"/>
      <c r="AL8" s="22"/>
      <c r="AM8" s="22"/>
      <c r="AN8" s="28"/>
      <c r="AO8" s="27"/>
      <c r="AP8" s="22"/>
      <c r="AQ8" s="27"/>
      <c r="AR8" s="27"/>
      <c r="AS8" s="27"/>
      <c r="AT8" s="27"/>
      <c r="AU8" s="27"/>
      <c r="AV8" s="27"/>
      <c r="AW8" s="27"/>
      <c r="AX8" s="27"/>
      <c r="AY8" s="27"/>
      <c r="AZ8" s="27"/>
      <c r="BA8" s="27"/>
      <c r="BB8" s="27"/>
      <c r="BC8" s="27"/>
      <c r="BD8" s="27"/>
      <c r="BE8" s="27"/>
      <c r="BF8" s="27" t="str">
        <f t="shared" ref="BF8:BF28" si="6">IFERROR(BE8/(BD8+BE8)*100,"")</f>
        <v/>
      </c>
      <c r="BG8" s="27"/>
      <c r="BH8" s="27"/>
      <c r="BI8" s="156"/>
      <c r="BJ8" s="27" t="str">
        <f t="shared" si="1"/>
        <v/>
      </c>
      <c r="BK8" s="30" t="str">
        <f t="shared" si="2"/>
        <v/>
      </c>
      <c r="BL8" s="27"/>
      <c r="BM8" s="27" t="str">
        <f t="shared" si="3"/>
        <v/>
      </c>
      <c r="BN8" s="27"/>
      <c r="BO8" s="27"/>
      <c r="BP8" s="27"/>
    </row>
    <row r="9" spans="1:68" ht="15.75" customHeight="1">
      <c r="A9" s="47" t="str">
        <f t="shared" si="4"/>
        <v/>
      </c>
      <c r="B9" s="8"/>
      <c r="C9" s="59"/>
      <c r="D9" s="59"/>
      <c r="E9" s="59"/>
      <c r="F9" s="12"/>
      <c r="G9" s="8"/>
      <c r="H9" s="8"/>
      <c r="I9" s="8"/>
      <c r="J9" s="8"/>
      <c r="K9" s="8"/>
      <c r="L9" s="15"/>
      <c r="M9" s="15"/>
      <c r="N9" s="13"/>
      <c r="O9" s="13"/>
      <c r="P9" s="15">
        <f t="shared" si="0"/>
        <v>0</v>
      </c>
      <c r="Q9" s="15"/>
      <c r="R9" s="15" t="str">
        <f t="shared" si="5"/>
        <v/>
      </c>
      <c r="S9" s="21"/>
      <c r="AB9" s="22"/>
      <c r="AC9" s="22"/>
      <c r="AD9" s="22"/>
      <c r="AE9" s="22"/>
      <c r="AF9" s="22"/>
      <c r="AG9" s="22"/>
      <c r="AH9" s="22"/>
      <c r="AI9" s="22"/>
      <c r="AJ9" s="22"/>
      <c r="AK9" s="22"/>
      <c r="AL9" s="22"/>
      <c r="AM9" s="22"/>
      <c r="AN9" s="28"/>
      <c r="AO9" s="27"/>
      <c r="AP9" s="22"/>
      <c r="AQ9" s="27"/>
      <c r="AR9" s="27"/>
      <c r="AS9" s="27"/>
      <c r="AT9" s="27"/>
      <c r="AU9" s="27"/>
      <c r="AV9" s="27"/>
      <c r="AW9" s="27"/>
      <c r="AX9" s="27"/>
      <c r="AY9" s="27"/>
      <c r="AZ9" s="27"/>
      <c r="BA9" s="27"/>
      <c r="BB9" s="27"/>
      <c r="BC9" s="27"/>
      <c r="BD9" s="27"/>
      <c r="BE9" s="27" t="s">
        <v>203</v>
      </c>
      <c r="BF9" s="27" t="str">
        <f t="shared" si="6"/>
        <v/>
      </c>
      <c r="BG9" s="27"/>
      <c r="BH9" s="27"/>
      <c r="BI9" s="156"/>
      <c r="BJ9" s="27" t="str">
        <f t="shared" si="1"/>
        <v/>
      </c>
      <c r="BK9" s="30" t="str">
        <f t="shared" si="2"/>
        <v/>
      </c>
      <c r="BL9" s="27"/>
      <c r="BM9" s="27" t="str">
        <f t="shared" si="3"/>
        <v/>
      </c>
      <c r="BN9" s="27"/>
      <c r="BO9" s="27"/>
      <c r="BP9" s="27"/>
    </row>
    <row r="10" spans="1:68" ht="15.75" customHeight="1">
      <c r="A10" s="47" t="str">
        <f t="shared" si="4"/>
        <v/>
      </c>
      <c r="B10" s="8"/>
      <c r="C10" s="59"/>
      <c r="D10" s="59"/>
      <c r="E10" s="59"/>
      <c r="F10" s="12"/>
      <c r="G10" s="8"/>
      <c r="H10" s="8"/>
      <c r="I10" s="8"/>
      <c r="J10" s="8"/>
      <c r="K10" s="8"/>
      <c r="L10" s="15"/>
      <c r="M10" s="15"/>
      <c r="N10" s="13"/>
      <c r="O10" s="13"/>
      <c r="P10" s="15">
        <f t="shared" ref="P10:P28" si="7">N10+O10</f>
        <v>0</v>
      </c>
      <c r="Q10" s="15"/>
      <c r="R10" s="15" t="str">
        <f t="shared" si="5"/>
        <v/>
      </c>
      <c r="S10" s="21"/>
      <c r="AB10" s="22"/>
      <c r="AC10" s="22"/>
      <c r="AD10" s="22"/>
      <c r="AE10" s="22"/>
      <c r="AF10" s="22"/>
      <c r="AG10" s="22"/>
      <c r="AH10" s="22"/>
      <c r="AI10" s="22"/>
      <c r="AJ10" s="22"/>
      <c r="AK10" s="22"/>
      <c r="AL10" s="22"/>
      <c r="AM10" s="22"/>
      <c r="AN10" s="28"/>
      <c r="AO10" s="27"/>
      <c r="AP10" s="22"/>
      <c r="AQ10" s="27"/>
      <c r="AR10" s="27"/>
      <c r="AS10" s="27"/>
      <c r="AT10" s="27"/>
      <c r="AU10" s="27"/>
      <c r="AV10" s="27"/>
      <c r="AW10" s="27"/>
      <c r="AX10" s="27"/>
      <c r="AY10" s="27"/>
      <c r="AZ10" s="27"/>
      <c r="BA10" s="27"/>
      <c r="BB10" s="27"/>
      <c r="BC10" s="27"/>
      <c r="BD10" s="27"/>
      <c r="BE10" s="27"/>
      <c r="BF10" s="27" t="str">
        <f t="shared" si="6"/>
        <v/>
      </c>
      <c r="BG10" s="27"/>
      <c r="BH10" s="27"/>
      <c r="BI10" s="156"/>
      <c r="BJ10" s="27" t="str">
        <f t="shared" si="1"/>
        <v/>
      </c>
      <c r="BK10" s="30" t="str">
        <f t="shared" si="2"/>
        <v/>
      </c>
      <c r="BL10" s="27"/>
      <c r="BM10" s="27" t="str">
        <f t="shared" si="3"/>
        <v/>
      </c>
      <c r="BN10" s="27"/>
      <c r="BO10" s="27"/>
      <c r="BP10" s="27"/>
    </row>
    <row r="11" spans="1:68" ht="15.75" customHeight="1">
      <c r="A11" s="47" t="str">
        <f t="shared" si="4"/>
        <v/>
      </c>
      <c r="B11" s="8"/>
      <c r="C11" s="59"/>
      <c r="D11" s="59"/>
      <c r="E11" s="59"/>
      <c r="F11" s="12"/>
      <c r="G11" s="8"/>
      <c r="H11" s="8"/>
      <c r="I11" s="8"/>
      <c r="J11" s="8"/>
      <c r="K11" s="8"/>
      <c r="L11" s="15"/>
      <c r="M11" s="15"/>
      <c r="N11" s="13"/>
      <c r="O11" s="13"/>
      <c r="P11" s="15">
        <f t="shared" si="7"/>
        <v>0</v>
      </c>
      <c r="Q11" s="15"/>
      <c r="R11" s="15" t="str">
        <f t="shared" si="5"/>
        <v/>
      </c>
      <c r="S11" s="21"/>
      <c r="AB11" s="22"/>
      <c r="AC11" s="22"/>
      <c r="AD11" s="22"/>
      <c r="AE11" s="22"/>
      <c r="AF11" s="22"/>
      <c r="AG11" s="22"/>
      <c r="AH11" s="22"/>
      <c r="AI11" s="22"/>
      <c r="AJ11" s="22"/>
      <c r="AK11" s="22"/>
      <c r="AL11" s="22"/>
      <c r="AM11" s="22"/>
      <c r="AN11" s="28"/>
      <c r="AO11" s="27"/>
      <c r="AP11" s="22"/>
      <c r="AQ11" s="27"/>
      <c r="AR11" s="27"/>
      <c r="AS11" s="27"/>
      <c r="AT11" s="27"/>
      <c r="AU11" s="27"/>
      <c r="AV11" s="27"/>
      <c r="AW11" s="27"/>
      <c r="AX11" s="27"/>
      <c r="AY11" s="27"/>
      <c r="AZ11" s="27"/>
      <c r="BA11" s="27"/>
      <c r="BB11" s="27"/>
      <c r="BC11" s="27"/>
      <c r="BD11" s="27"/>
      <c r="BE11" s="27"/>
      <c r="BF11" s="27" t="str">
        <f t="shared" si="6"/>
        <v/>
      </c>
      <c r="BG11" s="27"/>
      <c r="BH11" s="27"/>
      <c r="BI11" s="156"/>
      <c r="BJ11" s="27" t="str">
        <f t="shared" si="1"/>
        <v/>
      </c>
      <c r="BK11" s="30" t="str">
        <f t="shared" si="2"/>
        <v/>
      </c>
      <c r="BL11" s="27"/>
      <c r="BM11" s="27" t="str">
        <f t="shared" si="3"/>
        <v/>
      </c>
      <c r="BN11" s="27"/>
      <c r="BO11" s="27"/>
      <c r="BP11" s="27"/>
    </row>
    <row r="12" spans="1:68" ht="15.75" customHeight="1">
      <c r="A12" s="47" t="str">
        <f t="shared" si="4"/>
        <v/>
      </c>
      <c r="B12" s="8"/>
      <c r="C12" s="59"/>
      <c r="D12" s="59"/>
      <c r="E12" s="59"/>
      <c r="F12" s="12"/>
      <c r="G12" s="8"/>
      <c r="H12" s="8"/>
      <c r="I12" s="8"/>
      <c r="J12" s="8"/>
      <c r="K12" s="8"/>
      <c r="L12" s="15"/>
      <c r="M12" s="15"/>
      <c r="N12" s="13"/>
      <c r="O12" s="13"/>
      <c r="P12" s="15">
        <f t="shared" si="7"/>
        <v>0</v>
      </c>
      <c r="Q12" s="15"/>
      <c r="R12" s="15" t="str">
        <f t="shared" si="5"/>
        <v/>
      </c>
      <c r="S12" s="21"/>
      <c r="AB12" s="22"/>
      <c r="AC12" s="22"/>
      <c r="AD12" s="22"/>
      <c r="AE12" s="22"/>
      <c r="AF12" s="22"/>
      <c r="AG12" s="22"/>
      <c r="AH12" s="22"/>
      <c r="AI12" s="22"/>
      <c r="AJ12" s="22"/>
      <c r="AK12" s="22"/>
      <c r="AL12" s="22"/>
      <c r="AM12" s="22"/>
      <c r="AN12" s="28"/>
      <c r="AO12" s="27"/>
      <c r="AP12" s="22"/>
      <c r="AQ12" s="27"/>
      <c r="AR12" s="27"/>
      <c r="AS12" s="27"/>
      <c r="AT12" s="27"/>
      <c r="AU12" s="27"/>
      <c r="AV12" s="27"/>
      <c r="AW12" s="27"/>
      <c r="AX12" s="27"/>
      <c r="AY12" s="27"/>
      <c r="AZ12" s="27"/>
      <c r="BA12" s="27"/>
      <c r="BB12" s="27"/>
      <c r="BC12" s="27"/>
      <c r="BD12" s="27"/>
      <c r="BE12" s="27"/>
      <c r="BF12" s="27" t="str">
        <f t="shared" si="6"/>
        <v/>
      </c>
      <c r="BG12" s="27"/>
      <c r="BH12" s="27"/>
      <c r="BI12" s="156"/>
      <c r="BJ12" s="27" t="str">
        <f t="shared" si="1"/>
        <v/>
      </c>
      <c r="BK12" s="30" t="str">
        <f t="shared" si="2"/>
        <v/>
      </c>
      <c r="BL12" s="27"/>
      <c r="BM12" s="27" t="str">
        <f t="shared" si="3"/>
        <v/>
      </c>
      <c r="BN12" s="27"/>
      <c r="BO12" s="27"/>
      <c r="BP12" s="27"/>
    </row>
    <row r="13" spans="1:68" ht="15.75" customHeight="1">
      <c r="A13" s="47" t="str">
        <f t="shared" si="4"/>
        <v/>
      </c>
      <c r="B13" s="8"/>
      <c r="C13" s="59"/>
      <c r="D13" s="59"/>
      <c r="E13" s="59"/>
      <c r="F13" s="12"/>
      <c r="G13" s="8"/>
      <c r="H13" s="8"/>
      <c r="I13" s="8"/>
      <c r="J13" s="8"/>
      <c r="K13" s="8"/>
      <c r="L13" s="15"/>
      <c r="M13" s="15"/>
      <c r="N13" s="13"/>
      <c r="O13" s="13"/>
      <c r="P13" s="15">
        <f t="shared" si="7"/>
        <v>0</v>
      </c>
      <c r="Q13" s="15"/>
      <c r="R13" s="15" t="str">
        <f t="shared" si="5"/>
        <v/>
      </c>
      <c r="S13" s="21"/>
      <c r="AB13" s="22"/>
      <c r="AC13" s="22"/>
      <c r="AD13" s="22"/>
      <c r="AE13" s="22"/>
      <c r="AF13" s="22"/>
      <c r="AG13" s="22"/>
      <c r="AH13" s="22"/>
      <c r="AI13" s="22"/>
      <c r="AJ13" s="22"/>
      <c r="AK13" s="22"/>
      <c r="AL13" s="22"/>
      <c r="AM13" s="22"/>
      <c r="AN13" s="28"/>
      <c r="AO13" s="27"/>
      <c r="AP13" s="22"/>
      <c r="AQ13" s="27"/>
      <c r="AR13" s="27"/>
      <c r="AS13" s="27"/>
      <c r="AT13" s="27"/>
      <c r="AU13" s="27"/>
      <c r="AV13" s="27"/>
      <c r="AW13" s="27"/>
      <c r="AX13" s="27"/>
      <c r="AY13" s="27"/>
      <c r="AZ13" s="27"/>
      <c r="BA13" s="27"/>
      <c r="BB13" s="27"/>
      <c r="BC13" s="27"/>
      <c r="BD13" s="27"/>
      <c r="BE13" s="27"/>
      <c r="BF13" s="27" t="str">
        <f t="shared" si="6"/>
        <v/>
      </c>
      <c r="BG13" s="27"/>
      <c r="BH13" s="27"/>
      <c r="BI13" s="156"/>
      <c r="BJ13" s="27" t="str">
        <f t="shared" si="1"/>
        <v/>
      </c>
      <c r="BK13" s="30" t="str">
        <f t="shared" si="2"/>
        <v/>
      </c>
      <c r="BL13" s="27"/>
      <c r="BM13" s="27" t="str">
        <f t="shared" si="3"/>
        <v/>
      </c>
      <c r="BN13" s="27"/>
      <c r="BO13" s="27"/>
      <c r="BP13" s="27"/>
    </row>
    <row r="14" spans="1:68" ht="15.75" customHeight="1">
      <c r="A14" s="47" t="str">
        <f t="shared" si="4"/>
        <v/>
      </c>
      <c r="B14" s="8"/>
      <c r="C14" s="59"/>
      <c r="D14" s="59"/>
      <c r="E14" s="59"/>
      <c r="F14" s="12"/>
      <c r="G14" s="8"/>
      <c r="H14" s="8"/>
      <c r="I14" s="8"/>
      <c r="J14" s="8"/>
      <c r="K14" s="8"/>
      <c r="L14" s="15"/>
      <c r="M14" s="15"/>
      <c r="N14" s="13"/>
      <c r="O14" s="13"/>
      <c r="P14" s="15">
        <f t="shared" si="7"/>
        <v>0</v>
      </c>
      <c r="Q14" s="15"/>
      <c r="R14" s="15" t="str">
        <f t="shared" si="5"/>
        <v/>
      </c>
      <c r="S14" s="21"/>
      <c r="AB14" s="22"/>
      <c r="AC14" s="22"/>
      <c r="AD14" s="22"/>
      <c r="AE14" s="22"/>
      <c r="AF14" s="22"/>
      <c r="AG14" s="22"/>
      <c r="AH14" s="22"/>
      <c r="AI14" s="22"/>
      <c r="AJ14" s="22"/>
      <c r="AK14" s="22"/>
      <c r="AL14" s="22"/>
      <c r="AM14" s="22"/>
      <c r="AN14" s="28"/>
      <c r="AO14" s="27"/>
      <c r="AP14" s="22"/>
      <c r="AQ14" s="27"/>
      <c r="AR14" s="27"/>
      <c r="AS14" s="27"/>
      <c r="AT14" s="27"/>
      <c r="AU14" s="27"/>
      <c r="AV14" s="27"/>
      <c r="AW14" s="27"/>
      <c r="AX14" s="27"/>
      <c r="AY14" s="27"/>
      <c r="AZ14" s="27"/>
      <c r="BA14" s="27"/>
      <c r="BB14" s="27"/>
      <c r="BC14" s="27"/>
      <c r="BD14" s="27"/>
      <c r="BE14" s="27"/>
      <c r="BF14" s="27" t="str">
        <f t="shared" si="6"/>
        <v/>
      </c>
      <c r="BG14" s="27"/>
      <c r="BH14" s="27"/>
      <c r="BI14" s="156"/>
      <c r="BJ14" s="27" t="str">
        <f t="shared" si="1"/>
        <v/>
      </c>
      <c r="BK14" s="30" t="str">
        <f t="shared" si="2"/>
        <v/>
      </c>
      <c r="BL14" s="27"/>
      <c r="BM14" s="27" t="str">
        <f t="shared" si="3"/>
        <v/>
      </c>
      <c r="BN14" s="27"/>
      <c r="BO14" s="27"/>
      <c r="BP14" s="27"/>
    </row>
    <row r="15" spans="1:68" ht="15.75" customHeight="1">
      <c r="A15" s="47" t="str">
        <f t="shared" si="4"/>
        <v/>
      </c>
      <c r="B15" s="8"/>
      <c r="C15" s="59"/>
      <c r="D15" s="59"/>
      <c r="E15" s="59"/>
      <c r="F15" s="12"/>
      <c r="G15" s="8"/>
      <c r="H15" s="8"/>
      <c r="I15" s="8"/>
      <c r="J15" s="8"/>
      <c r="K15" s="8"/>
      <c r="L15" s="15"/>
      <c r="M15" s="15"/>
      <c r="N15" s="13"/>
      <c r="O15" s="13"/>
      <c r="P15" s="15">
        <f t="shared" si="7"/>
        <v>0</v>
      </c>
      <c r="Q15" s="15"/>
      <c r="R15" s="15" t="str">
        <f t="shared" si="5"/>
        <v/>
      </c>
      <c r="S15" s="21"/>
      <c r="AB15" s="22"/>
      <c r="AC15" s="22"/>
      <c r="AD15" s="22"/>
      <c r="AE15" s="22"/>
      <c r="AF15" s="22"/>
      <c r="AG15" s="22"/>
      <c r="AH15" s="22"/>
      <c r="AI15" s="22"/>
      <c r="AJ15" s="22"/>
      <c r="AK15" s="22"/>
      <c r="AL15" s="22"/>
      <c r="AM15" s="22"/>
      <c r="AN15" s="28"/>
      <c r="AO15" s="27"/>
      <c r="AP15" s="22"/>
      <c r="AQ15" s="27"/>
      <c r="AR15" s="27"/>
      <c r="AS15" s="27"/>
      <c r="AT15" s="27"/>
      <c r="AU15" s="27"/>
      <c r="AV15" s="27"/>
      <c r="AW15" s="27"/>
      <c r="AX15" s="27"/>
      <c r="AY15" s="27"/>
      <c r="AZ15" s="27"/>
      <c r="BA15" s="27"/>
      <c r="BB15" s="27"/>
      <c r="BC15" s="27"/>
      <c r="BD15" s="27"/>
      <c r="BE15" s="27"/>
      <c r="BF15" s="27" t="str">
        <f t="shared" si="6"/>
        <v/>
      </c>
      <c r="BG15" s="27"/>
      <c r="BH15" s="27"/>
      <c r="BI15" s="156"/>
      <c r="BJ15" s="27" t="str">
        <f t="shared" si="1"/>
        <v/>
      </c>
      <c r="BK15" s="30" t="str">
        <f t="shared" si="2"/>
        <v/>
      </c>
      <c r="BL15" s="27"/>
      <c r="BM15" s="27" t="str">
        <f t="shared" si="3"/>
        <v/>
      </c>
      <c r="BN15" s="27"/>
      <c r="BO15" s="27"/>
      <c r="BP15" s="27"/>
    </row>
    <row r="16" spans="1:68" ht="15.75" customHeight="1">
      <c r="A16" s="47" t="str">
        <f t="shared" si="4"/>
        <v/>
      </c>
      <c r="B16" s="8"/>
      <c r="C16" s="59"/>
      <c r="D16" s="59"/>
      <c r="E16" s="59"/>
      <c r="F16" s="12"/>
      <c r="G16" s="8"/>
      <c r="H16" s="8"/>
      <c r="I16" s="8"/>
      <c r="J16" s="8"/>
      <c r="K16" s="8"/>
      <c r="L16" s="15"/>
      <c r="M16" s="15"/>
      <c r="N16" s="13"/>
      <c r="O16" s="13"/>
      <c r="P16" s="15">
        <f t="shared" si="7"/>
        <v>0</v>
      </c>
      <c r="Q16" s="15"/>
      <c r="R16" s="15" t="str">
        <f t="shared" si="5"/>
        <v/>
      </c>
      <c r="S16" s="21"/>
      <c r="AB16" s="22"/>
      <c r="AC16" s="22"/>
      <c r="AD16" s="22"/>
      <c r="AE16" s="22"/>
      <c r="AF16" s="22"/>
      <c r="AG16" s="22"/>
      <c r="AH16" s="22"/>
      <c r="AI16" s="22"/>
      <c r="AJ16" s="22"/>
      <c r="AK16" s="22"/>
      <c r="AL16" s="22"/>
      <c r="AM16" s="22"/>
      <c r="AN16" s="28"/>
      <c r="AO16" s="27"/>
      <c r="AP16" s="22"/>
      <c r="AQ16" s="27"/>
      <c r="AR16" s="27"/>
      <c r="AS16" s="27"/>
      <c r="AT16" s="27"/>
      <c r="AU16" s="27"/>
      <c r="AV16" s="27"/>
      <c r="AW16" s="27"/>
      <c r="AX16" s="27"/>
      <c r="AY16" s="27"/>
      <c r="AZ16" s="27"/>
      <c r="BA16" s="27"/>
      <c r="BB16" s="27"/>
      <c r="BC16" s="27"/>
      <c r="BD16" s="27"/>
      <c r="BE16" s="27"/>
      <c r="BF16" s="27" t="str">
        <f t="shared" si="6"/>
        <v/>
      </c>
      <c r="BG16" s="27"/>
      <c r="BH16" s="27"/>
      <c r="BI16" s="156"/>
      <c r="BJ16" s="27" t="str">
        <f t="shared" si="1"/>
        <v/>
      </c>
      <c r="BK16" s="30" t="str">
        <f t="shared" si="2"/>
        <v/>
      </c>
      <c r="BL16" s="27"/>
      <c r="BM16" s="27" t="str">
        <f t="shared" si="3"/>
        <v/>
      </c>
      <c r="BN16" s="27"/>
      <c r="BO16" s="27"/>
      <c r="BP16" s="27"/>
    </row>
    <row r="17" spans="1:68" ht="15.75" customHeight="1">
      <c r="A17" s="47" t="str">
        <f t="shared" si="4"/>
        <v/>
      </c>
      <c r="B17" s="8"/>
      <c r="C17" s="59"/>
      <c r="D17" s="59"/>
      <c r="E17" s="59"/>
      <c r="F17" s="12"/>
      <c r="G17" s="8"/>
      <c r="H17" s="8"/>
      <c r="I17" s="8"/>
      <c r="J17" s="8"/>
      <c r="K17" s="8"/>
      <c r="L17" s="15"/>
      <c r="M17" s="15"/>
      <c r="N17" s="13"/>
      <c r="O17" s="13"/>
      <c r="P17" s="15">
        <f t="shared" si="7"/>
        <v>0</v>
      </c>
      <c r="Q17" s="15"/>
      <c r="R17" s="15" t="str">
        <f t="shared" si="5"/>
        <v/>
      </c>
      <c r="S17" s="21"/>
      <c r="AB17" s="22"/>
      <c r="AC17" s="22"/>
      <c r="AD17" s="22"/>
      <c r="AE17" s="22"/>
      <c r="AF17" s="22"/>
      <c r="AG17" s="22"/>
      <c r="AH17" s="22"/>
      <c r="AI17" s="22"/>
      <c r="AJ17" s="22"/>
      <c r="AK17" s="22"/>
      <c r="AL17" s="22"/>
      <c r="AM17" s="22"/>
      <c r="AN17" s="28"/>
      <c r="AO17" s="27"/>
      <c r="AP17" s="22"/>
      <c r="AQ17" s="27"/>
      <c r="AR17" s="27"/>
      <c r="AS17" s="27"/>
      <c r="AT17" s="27"/>
      <c r="AU17" s="27"/>
      <c r="AV17" s="27"/>
      <c r="AW17" s="27"/>
      <c r="AX17" s="27"/>
      <c r="AY17" s="27"/>
      <c r="AZ17" s="27"/>
      <c r="BA17" s="27"/>
      <c r="BB17" s="27"/>
      <c r="BC17" s="27"/>
      <c r="BD17" s="27"/>
      <c r="BE17" s="27"/>
      <c r="BF17" s="27" t="str">
        <f t="shared" si="6"/>
        <v/>
      </c>
      <c r="BG17" s="27"/>
      <c r="BH17" s="27"/>
      <c r="BI17" s="156"/>
      <c r="BJ17" s="27" t="str">
        <f t="shared" si="1"/>
        <v/>
      </c>
      <c r="BK17" s="30" t="str">
        <f t="shared" si="2"/>
        <v/>
      </c>
      <c r="BL17" s="27"/>
      <c r="BM17" s="27" t="str">
        <f t="shared" si="3"/>
        <v/>
      </c>
      <c r="BN17" s="27"/>
      <c r="BO17" s="27"/>
      <c r="BP17" s="27"/>
    </row>
    <row r="18" spans="1:68" ht="15.75" customHeight="1">
      <c r="A18" s="47" t="str">
        <f t="shared" si="4"/>
        <v/>
      </c>
      <c r="B18" s="8"/>
      <c r="C18" s="59"/>
      <c r="D18" s="59"/>
      <c r="E18" s="59"/>
      <c r="F18" s="12"/>
      <c r="G18" s="8"/>
      <c r="H18" s="8"/>
      <c r="I18" s="8"/>
      <c r="J18" s="8"/>
      <c r="K18" s="8"/>
      <c r="L18" s="15"/>
      <c r="M18" s="15"/>
      <c r="N18" s="13"/>
      <c r="O18" s="13"/>
      <c r="P18" s="15">
        <f t="shared" si="7"/>
        <v>0</v>
      </c>
      <c r="Q18" s="15"/>
      <c r="R18" s="15" t="str">
        <f t="shared" si="5"/>
        <v/>
      </c>
      <c r="S18" s="21"/>
      <c r="AB18" s="22"/>
      <c r="AC18" s="22"/>
      <c r="AD18" s="22"/>
      <c r="AE18" s="22"/>
      <c r="AF18" s="22"/>
      <c r="AG18" s="22"/>
      <c r="AH18" s="22"/>
      <c r="AI18" s="22"/>
      <c r="AJ18" s="22"/>
      <c r="AK18" s="22"/>
      <c r="AL18" s="22"/>
      <c r="AM18" s="22"/>
      <c r="AN18" s="28"/>
      <c r="AO18" s="27"/>
      <c r="AP18" s="22"/>
      <c r="AQ18" s="27"/>
      <c r="AR18" s="27"/>
      <c r="AS18" s="27"/>
      <c r="AT18" s="27"/>
      <c r="AU18" s="27"/>
      <c r="AV18" s="27"/>
      <c r="AW18" s="27"/>
      <c r="AX18" s="27"/>
      <c r="AY18" s="27"/>
      <c r="AZ18" s="27"/>
      <c r="BA18" s="27"/>
      <c r="BB18" s="27"/>
      <c r="BC18" s="27"/>
      <c r="BD18" s="27"/>
      <c r="BE18" s="27"/>
      <c r="BF18" s="27" t="str">
        <f t="shared" si="6"/>
        <v/>
      </c>
      <c r="BG18" s="27"/>
      <c r="BH18" s="27"/>
      <c r="BI18" s="156"/>
      <c r="BJ18" s="27" t="str">
        <f t="shared" si="1"/>
        <v/>
      </c>
      <c r="BK18" s="30" t="str">
        <f t="shared" si="2"/>
        <v/>
      </c>
      <c r="BL18" s="27"/>
      <c r="BM18" s="27" t="str">
        <f t="shared" si="3"/>
        <v/>
      </c>
      <c r="BN18" s="27"/>
      <c r="BO18" s="27"/>
      <c r="BP18" s="27"/>
    </row>
    <row r="19" spans="1:68" ht="15.75" customHeight="1">
      <c r="A19" s="47" t="str">
        <f t="shared" si="4"/>
        <v/>
      </c>
      <c r="B19" s="8"/>
      <c r="C19" s="59"/>
      <c r="D19" s="59"/>
      <c r="E19" s="59"/>
      <c r="F19" s="12"/>
      <c r="G19" s="8"/>
      <c r="H19" s="8"/>
      <c r="I19" s="8"/>
      <c r="J19" s="8"/>
      <c r="K19" s="8"/>
      <c r="L19" s="15"/>
      <c r="M19" s="15"/>
      <c r="N19" s="13"/>
      <c r="O19" s="13"/>
      <c r="P19" s="15">
        <f t="shared" si="7"/>
        <v>0</v>
      </c>
      <c r="Q19" s="15"/>
      <c r="R19" s="15" t="str">
        <f t="shared" si="5"/>
        <v/>
      </c>
      <c r="S19" s="21"/>
      <c r="AB19" s="22"/>
      <c r="AC19" s="22"/>
      <c r="AD19" s="22"/>
      <c r="AE19" s="22"/>
      <c r="AF19" s="22"/>
      <c r="AG19" s="22"/>
      <c r="AH19" s="22"/>
      <c r="AI19" s="22"/>
      <c r="AJ19" s="22"/>
      <c r="AK19" s="22"/>
      <c r="AL19" s="22"/>
      <c r="AM19" s="22"/>
      <c r="AN19" s="28"/>
      <c r="AO19" s="27"/>
      <c r="AP19" s="22"/>
      <c r="AQ19" s="27"/>
      <c r="AR19" s="27"/>
      <c r="AS19" s="27"/>
      <c r="AT19" s="27"/>
      <c r="AU19" s="27"/>
      <c r="AV19" s="27"/>
      <c r="AW19" s="27"/>
      <c r="AX19" s="27"/>
      <c r="AY19" s="27"/>
      <c r="AZ19" s="27"/>
      <c r="BA19" s="27"/>
      <c r="BB19" s="27"/>
      <c r="BC19" s="27"/>
      <c r="BD19" s="27"/>
      <c r="BE19" s="27"/>
      <c r="BF19" s="27" t="str">
        <f t="shared" si="6"/>
        <v/>
      </c>
      <c r="BG19" s="27"/>
      <c r="BH19" s="27"/>
      <c r="BI19" s="156"/>
      <c r="BJ19" s="27" t="str">
        <f t="shared" si="1"/>
        <v/>
      </c>
      <c r="BK19" s="30" t="str">
        <f t="shared" si="2"/>
        <v/>
      </c>
      <c r="BL19" s="27"/>
      <c r="BM19" s="27" t="str">
        <f>IFERROR((BK19-P23)/P23*100,"")</f>
        <v/>
      </c>
      <c r="BN19" s="27"/>
      <c r="BO19" s="27"/>
      <c r="BP19" s="27"/>
    </row>
    <row r="20" spans="1:68" ht="15.75" customHeight="1">
      <c r="A20" s="47"/>
      <c r="B20" s="8"/>
      <c r="C20" s="59"/>
      <c r="D20" s="59"/>
      <c r="E20" s="59"/>
      <c r="F20" s="12"/>
      <c r="G20" s="8"/>
      <c r="H20" s="8"/>
      <c r="I20" s="8"/>
      <c r="J20" s="8"/>
      <c r="K20" s="8"/>
      <c r="L20" s="15"/>
      <c r="M20" s="15"/>
      <c r="N20" s="13"/>
      <c r="O20" s="13"/>
      <c r="P20" s="15">
        <f t="shared" ref="P20:P23" si="8">N20+O20</f>
        <v>0</v>
      </c>
      <c r="Q20" s="15"/>
      <c r="R20" s="15" t="str">
        <f t="shared" ref="R20:R23" si="9">IF(P20=0,"",(Q20-P20)/P20*100)</f>
        <v/>
      </c>
      <c r="S20" s="21"/>
      <c r="AB20" s="22"/>
      <c r="AC20" s="22"/>
      <c r="AD20" s="22"/>
      <c r="AE20" s="22"/>
      <c r="AF20" s="22"/>
      <c r="AG20" s="22"/>
      <c r="AH20" s="22"/>
      <c r="AI20" s="22"/>
      <c r="AJ20" s="22"/>
      <c r="AK20" s="22"/>
      <c r="AL20" s="22"/>
      <c r="AM20" s="22"/>
      <c r="AN20" s="28"/>
      <c r="AO20" s="27"/>
      <c r="AP20" s="22"/>
      <c r="AQ20" s="27"/>
      <c r="AR20" s="27"/>
      <c r="AS20" s="27"/>
      <c r="AT20" s="27"/>
      <c r="AU20" s="27"/>
      <c r="AV20" s="27"/>
      <c r="AW20" s="27"/>
      <c r="AX20" s="27"/>
      <c r="AY20" s="27"/>
      <c r="AZ20" s="27"/>
      <c r="BA20" s="27"/>
      <c r="BB20" s="27"/>
      <c r="BC20" s="27"/>
      <c r="BD20" s="27"/>
      <c r="BE20" s="27"/>
      <c r="BF20" s="27"/>
      <c r="BG20" s="27"/>
      <c r="BH20" s="27"/>
      <c r="BI20" s="156"/>
      <c r="BJ20" s="27"/>
      <c r="BK20" s="30"/>
      <c r="BL20" s="27"/>
      <c r="BM20" s="27"/>
      <c r="BN20" s="27"/>
      <c r="BO20" s="27"/>
      <c r="BP20" s="27"/>
    </row>
    <row r="21" spans="1:68" ht="15.75" customHeight="1">
      <c r="A21" s="47"/>
      <c r="B21" s="8"/>
      <c r="C21" s="59"/>
      <c r="D21" s="59"/>
      <c r="E21" s="59"/>
      <c r="F21" s="12"/>
      <c r="G21" s="8"/>
      <c r="H21" s="8"/>
      <c r="I21" s="8"/>
      <c r="J21" s="8"/>
      <c r="K21" s="8"/>
      <c r="L21" s="15"/>
      <c r="M21" s="15"/>
      <c r="N21" s="13"/>
      <c r="O21" s="13"/>
      <c r="P21" s="15">
        <f t="shared" si="8"/>
        <v>0</v>
      </c>
      <c r="Q21" s="15"/>
      <c r="R21" s="15" t="str">
        <f t="shared" si="9"/>
        <v/>
      </c>
      <c r="S21" s="21"/>
      <c r="AB21" s="22"/>
      <c r="AC21" s="22"/>
      <c r="AD21" s="22"/>
      <c r="AE21" s="22"/>
      <c r="AF21" s="22"/>
      <c r="AG21" s="22"/>
      <c r="AH21" s="22"/>
      <c r="AI21" s="22"/>
      <c r="AJ21" s="22"/>
      <c r="AK21" s="22"/>
      <c r="AL21" s="22"/>
      <c r="AM21" s="22"/>
      <c r="AN21" s="28"/>
      <c r="AO21" s="27"/>
      <c r="AP21" s="22"/>
      <c r="AQ21" s="27"/>
      <c r="AR21" s="27"/>
      <c r="AS21" s="27"/>
      <c r="AT21" s="27"/>
      <c r="AU21" s="27"/>
      <c r="AV21" s="27"/>
      <c r="AW21" s="27"/>
      <c r="AX21" s="27"/>
      <c r="AY21" s="27"/>
      <c r="AZ21" s="27"/>
      <c r="BA21" s="27"/>
      <c r="BB21" s="27"/>
      <c r="BC21" s="27"/>
      <c r="BD21" s="27"/>
      <c r="BE21" s="27"/>
      <c r="BF21" s="27"/>
      <c r="BG21" s="27"/>
      <c r="BH21" s="27"/>
      <c r="BI21" s="156"/>
      <c r="BJ21" s="27"/>
      <c r="BK21" s="30"/>
      <c r="BL21" s="27"/>
      <c r="BM21" s="27"/>
      <c r="BN21" s="27"/>
      <c r="BO21" s="27"/>
      <c r="BP21" s="27"/>
    </row>
    <row r="22" spans="1:68" ht="15.75" customHeight="1">
      <c r="A22" s="47"/>
      <c r="B22" s="8"/>
      <c r="C22" s="59"/>
      <c r="D22" s="59"/>
      <c r="E22" s="59"/>
      <c r="F22" s="12"/>
      <c r="G22" s="8"/>
      <c r="H22" s="8"/>
      <c r="I22" s="8"/>
      <c r="J22" s="8"/>
      <c r="K22" s="8"/>
      <c r="L22" s="15"/>
      <c r="M22" s="15"/>
      <c r="N22" s="13"/>
      <c r="O22" s="13"/>
      <c r="P22" s="15">
        <f t="shared" si="8"/>
        <v>0</v>
      </c>
      <c r="Q22" s="15"/>
      <c r="R22" s="15" t="str">
        <f t="shared" si="9"/>
        <v/>
      </c>
      <c r="S22" s="21"/>
      <c r="AB22" s="22"/>
      <c r="AC22" s="22"/>
      <c r="AD22" s="22"/>
      <c r="AE22" s="22"/>
      <c r="AF22" s="22"/>
      <c r="AG22" s="22"/>
      <c r="AH22" s="22"/>
      <c r="AI22" s="22"/>
      <c r="AJ22" s="22"/>
      <c r="AK22" s="22"/>
      <c r="AL22" s="22"/>
      <c r="AM22" s="22"/>
      <c r="AN22" s="28"/>
      <c r="AO22" s="27"/>
      <c r="AP22" s="22"/>
      <c r="AQ22" s="27"/>
      <c r="AR22" s="27"/>
      <c r="AS22" s="27"/>
      <c r="AT22" s="27"/>
      <c r="AU22" s="27"/>
      <c r="AV22" s="27"/>
      <c r="AW22" s="27"/>
      <c r="AX22" s="27"/>
      <c r="AY22" s="27"/>
      <c r="AZ22" s="27"/>
      <c r="BA22" s="27"/>
      <c r="BB22" s="27"/>
      <c r="BC22" s="27"/>
      <c r="BD22" s="27"/>
      <c r="BE22" s="27"/>
      <c r="BF22" s="27"/>
      <c r="BG22" s="27"/>
      <c r="BH22" s="27"/>
      <c r="BI22" s="156"/>
      <c r="BJ22" s="27"/>
      <c r="BK22" s="30"/>
      <c r="BL22" s="27"/>
      <c r="BM22" s="27"/>
      <c r="BN22" s="27"/>
      <c r="BO22" s="27"/>
      <c r="BP22" s="27"/>
    </row>
    <row r="23" spans="1:68" ht="15.75" customHeight="1">
      <c r="A23" s="47" t="str">
        <f t="shared" si="4"/>
        <v/>
      </c>
      <c r="B23" s="8"/>
      <c r="C23" s="59"/>
      <c r="D23" s="59"/>
      <c r="E23" s="59"/>
      <c r="F23" s="12"/>
      <c r="G23" s="8"/>
      <c r="H23" s="8"/>
      <c r="I23" s="8"/>
      <c r="J23" s="8"/>
      <c r="K23" s="8"/>
      <c r="L23" s="15"/>
      <c r="M23" s="15"/>
      <c r="N23" s="13"/>
      <c r="O23" s="13"/>
      <c r="P23" s="15">
        <f t="shared" si="8"/>
        <v>0</v>
      </c>
      <c r="Q23" s="15"/>
      <c r="R23" s="15" t="str">
        <f t="shared" si="9"/>
        <v/>
      </c>
      <c r="S23" s="21"/>
      <c r="AB23" s="22"/>
      <c r="AC23" s="22"/>
      <c r="AD23" s="22"/>
      <c r="AE23" s="22"/>
      <c r="AF23" s="22"/>
      <c r="AG23" s="22"/>
      <c r="AH23" s="22"/>
      <c r="AI23" s="22"/>
      <c r="AJ23" s="22"/>
      <c r="AK23" s="22"/>
      <c r="AL23" s="22"/>
      <c r="AM23" s="22"/>
      <c r="AN23" s="28"/>
      <c r="AO23" s="27"/>
      <c r="AP23" s="22"/>
      <c r="AQ23" s="27"/>
      <c r="AR23" s="27"/>
      <c r="AS23" s="27"/>
      <c r="AT23" s="27"/>
      <c r="AU23" s="27"/>
      <c r="AV23" s="27"/>
      <c r="AW23" s="27"/>
      <c r="AX23" s="27"/>
      <c r="AY23" s="27"/>
      <c r="AZ23" s="27"/>
      <c r="BA23" s="27"/>
      <c r="BB23" s="27"/>
      <c r="BC23" s="27"/>
      <c r="BD23" s="27"/>
      <c r="BE23" s="27"/>
      <c r="BF23" s="27" t="str">
        <f t="shared" si="6"/>
        <v/>
      </c>
      <c r="BG23" s="27"/>
      <c r="BH23" s="27"/>
      <c r="BI23" s="156"/>
      <c r="BJ23" s="27" t="str">
        <f t="shared" si="1"/>
        <v/>
      </c>
      <c r="BK23" s="30" t="str">
        <f t="shared" si="2"/>
        <v/>
      </c>
      <c r="BL23" s="27"/>
      <c r="BM23" s="27" t="str">
        <f t="shared" si="3"/>
        <v/>
      </c>
      <c r="BN23" s="27"/>
      <c r="BO23" s="27"/>
      <c r="BP23" s="27"/>
    </row>
    <row r="24" spans="1:68" ht="15.75" customHeight="1">
      <c r="A24" s="47" t="str">
        <f t="shared" si="4"/>
        <v/>
      </c>
      <c r="B24" s="8"/>
      <c r="C24" s="59"/>
      <c r="D24" s="59"/>
      <c r="E24" s="59"/>
      <c r="F24" s="12"/>
      <c r="G24" s="8"/>
      <c r="H24" s="8"/>
      <c r="I24" s="8"/>
      <c r="J24" s="8"/>
      <c r="K24" s="8"/>
      <c r="L24" s="15"/>
      <c r="M24" s="15"/>
      <c r="N24" s="13"/>
      <c r="O24" s="13"/>
      <c r="P24" s="15">
        <f t="shared" si="7"/>
        <v>0</v>
      </c>
      <c r="Q24" s="15"/>
      <c r="R24" s="15" t="str">
        <f t="shared" si="5"/>
        <v/>
      </c>
      <c r="S24" s="21"/>
      <c r="AB24" s="22"/>
      <c r="AC24" s="22"/>
      <c r="AD24" s="22"/>
      <c r="AE24" s="22"/>
      <c r="AF24" s="22"/>
      <c r="AG24" s="22"/>
      <c r="AH24" s="22"/>
      <c r="AI24" s="22"/>
      <c r="AJ24" s="22"/>
      <c r="AK24" s="22"/>
      <c r="AL24" s="22"/>
      <c r="AM24" s="22"/>
      <c r="AN24" s="28"/>
      <c r="AO24" s="27"/>
      <c r="AP24" s="22"/>
      <c r="AQ24" s="27"/>
      <c r="AR24" s="27"/>
      <c r="AS24" s="27"/>
      <c r="AT24" s="27"/>
      <c r="AU24" s="27"/>
      <c r="AV24" s="27"/>
      <c r="AW24" s="27"/>
      <c r="AX24" s="27"/>
      <c r="AY24" s="27"/>
      <c r="AZ24" s="27"/>
      <c r="BA24" s="27"/>
      <c r="BB24" s="27"/>
      <c r="BC24" s="27"/>
      <c r="BD24" s="27"/>
      <c r="BE24" s="27"/>
      <c r="BF24" s="27" t="str">
        <f t="shared" si="6"/>
        <v/>
      </c>
      <c r="BG24" s="27"/>
      <c r="BH24" s="27"/>
      <c r="BI24" s="156"/>
      <c r="BJ24" s="27" t="str">
        <f t="shared" si="1"/>
        <v/>
      </c>
      <c r="BK24" s="30" t="str">
        <f t="shared" si="2"/>
        <v/>
      </c>
      <c r="BL24" s="27"/>
      <c r="BM24" s="27" t="str">
        <f t="shared" si="3"/>
        <v/>
      </c>
      <c r="BN24" s="27"/>
      <c r="BO24" s="27"/>
      <c r="BP24" s="27"/>
    </row>
    <row r="25" spans="1:68" ht="15.75" customHeight="1">
      <c r="A25" s="47" t="str">
        <f t="shared" si="4"/>
        <v/>
      </c>
      <c r="B25" s="8"/>
      <c r="C25" s="59"/>
      <c r="D25" s="59"/>
      <c r="E25" s="59"/>
      <c r="F25" s="12"/>
      <c r="G25" s="8"/>
      <c r="H25" s="8"/>
      <c r="I25" s="8"/>
      <c r="J25" s="8"/>
      <c r="K25" s="8"/>
      <c r="L25" s="15"/>
      <c r="M25" s="15"/>
      <c r="N25" s="13"/>
      <c r="O25" s="13"/>
      <c r="P25" s="15">
        <f t="shared" si="7"/>
        <v>0</v>
      </c>
      <c r="Q25" s="15"/>
      <c r="R25" s="15" t="str">
        <f t="shared" si="5"/>
        <v/>
      </c>
      <c r="S25" s="21"/>
      <c r="AB25" s="22"/>
      <c r="AC25" s="22"/>
      <c r="AD25" s="22"/>
      <c r="AE25" s="22"/>
      <c r="AF25" s="22"/>
      <c r="AG25" s="22"/>
      <c r="AH25" s="22"/>
      <c r="AI25" s="22"/>
      <c r="AJ25" s="22"/>
      <c r="AK25" s="22"/>
      <c r="AL25" s="22"/>
      <c r="AM25" s="22"/>
      <c r="AN25" s="28"/>
      <c r="AO25" s="27"/>
      <c r="AP25" s="22"/>
      <c r="AQ25" s="27"/>
      <c r="AR25" s="27"/>
      <c r="AS25" s="27"/>
      <c r="AT25" s="27"/>
      <c r="AU25" s="27"/>
      <c r="AV25" s="27"/>
      <c r="AW25" s="27"/>
      <c r="AX25" s="27"/>
      <c r="AY25" s="27"/>
      <c r="AZ25" s="27"/>
      <c r="BA25" s="27"/>
      <c r="BB25" s="27"/>
      <c r="BC25" s="27"/>
      <c r="BD25" s="27"/>
      <c r="BE25" s="27"/>
      <c r="BF25" s="27" t="str">
        <f t="shared" si="6"/>
        <v/>
      </c>
      <c r="BG25" s="27"/>
      <c r="BH25" s="27"/>
      <c r="BI25" s="156"/>
      <c r="BJ25" s="27" t="str">
        <f t="shared" si="1"/>
        <v/>
      </c>
      <c r="BK25" s="30" t="str">
        <f t="shared" si="2"/>
        <v/>
      </c>
      <c r="BL25" s="27"/>
      <c r="BM25" s="27" t="str">
        <f t="shared" si="3"/>
        <v/>
      </c>
      <c r="BN25" s="27"/>
      <c r="BO25" s="27"/>
      <c r="BP25" s="27"/>
    </row>
    <row r="26" spans="1:68" ht="15.75" customHeight="1">
      <c r="A26" s="47" t="str">
        <f t="shared" si="4"/>
        <v/>
      </c>
      <c r="B26" s="8"/>
      <c r="C26" s="59"/>
      <c r="D26" s="59"/>
      <c r="E26" s="59"/>
      <c r="F26" s="12"/>
      <c r="G26" s="8"/>
      <c r="H26" s="8"/>
      <c r="I26" s="8"/>
      <c r="J26" s="8"/>
      <c r="K26" s="8"/>
      <c r="L26" s="15"/>
      <c r="M26" s="15"/>
      <c r="N26" s="13"/>
      <c r="O26" s="13"/>
      <c r="P26" s="15">
        <f t="shared" si="7"/>
        <v>0</v>
      </c>
      <c r="Q26" s="15"/>
      <c r="R26" s="15" t="str">
        <f t="shared" si="5"/>
        <v/>
      </c>
      <c r="S26" s="21"/>
      <c r="AB26" s="22"/>
      <c r="AC26" s="22"/>
      <c r="AD26" s="22"/>
      <c r="AE26" s="22"/>
      <c r="AF26" s="22"/>
      <c r="AG26" s="22"/>
      <c r="AH26" s="22"/>
      <c r="AI26" s="22"/>
      <c r="AJ26" s="22"/>
      <c r="AK26" s="22"/>
      <c r="AL26" s="22"/>
      <c r="AM26" s="22"/>
      <c r="AN26" s="28"/>
      <c r="AO26" s="27"/>
      <c r="AP26" s="22"/>
      <c r="AQ26" s="27"/>
      <c r="AR26" s="27"/>
      <c r="AS26" s="27"/>
      <c r="AT26" s="27"/>
      <c r="AU26" s="27"/>
      <c r="AV26" s="27"/>
      <c r="AW26" s="27"/>
      <c r="AX26" s="27"/>
      <c r="AY26" s="27"/>
      <c r="AZ26" s="27"/>
      <c r="BA26" s="27"/>
      <c r="BB26" s="27"/>
      <c r="BC26" s="27"/>
      <c r="BD26" s="27"/>
      <c r="BE26" s="27"/>
      <c r="BF26" s="27" t="str">
        <f t="shared" si="6"/>
        <v/>
      </c>
      <c r="BG26" s="27"/>
      <c r="BH26" s="27"/>
      <c r="BI26" s="156"/>
      <c r="BJ26" s="27" t="str">
        <f t="shared" si="1"/>
        <v/>
      </c>
      <c r="BK26" s="30" t="str">
        <f t="shared" si="2"/>
        <v/>
      </c>
      <c r="BL26" s="27"/>
      <c r="BM26" s="27" t="str">
        <f t="shared" si="3"/>
        <v/>
      </c>
      <c r="BN26" s="27"/>
      <c r="BO26" s="27"/>
      <c r="BP26" s="27"/>
    </row>
    <row r="27" spans="1:68" ht="15.75" customHeight="1">
      <c r="A27" s="47" t="str">
        <f t="shared" si="4"/>
        <v/>
      </c>
      <c r="B27" s="8"/>
      <c r="C27" s="59"/>
      <c r="D27" s="59"/>
      <c r="E27" s="59"/>
      <c r="F27" s="12"/>
      <c r="G27" s="8"/>
      <c r="H27" s="8"/>
      <c r="I27" s="8"/>
      <c r="J27" s="8"/>
      <c r="K27" s="8"/>
      <c r="L27" s="15"/>
      <c r="M27" s="15"/>
      <c r="N27" s="13"/>
      <c r="O27" s="13"/>
      <c r="P27" s="15">
        <f t="shared" ref="P27" si="10">N27+O27</f>
        <v>0</v>
      </c>
      <c r="Q27" s="15"/>
      <c r="R27" s="15" t="str">
        <f t="shared" ref="R27" si="11">IF(P27=0,"",(Q27-P27)/P27*100)</f>
        <v/>
      </c>
      <c r="S27" s="21"/>
      <c r="AB27" s="22"/>
      <c r="AC27" s="22"/>
      <c r="AD27" s="22"/>
      <c r="AE27" s="22"/>
      <c r="AF27" s="22"/>
      <c r="AG27" s="22"/>
      <c r="AH27" s="22"/>
      <c r="AI27" s="22"/>
      <c r="AJ27" s="22"/>
      <c r="AK27" s="22"/>
      <c r="AL27" s="22"/>
      <c r="AM27" s="22"/>
      <c r="AN27" s="28"/>
      <c r="AO27" s="27"/>
      <c r="AP27" s="22"/>
      <c r="AQ27" s="27"/>
      <c r="AR27" s="27"/>
      <c r="AS27" s="27"/>
      <c r="AT27" s="27"/>
      <c r="AU27" s="27"/>
      <c r="AV27" s="27"/>
      <c r="AW27" s="27"/>
      <c r="AX27" s="27"/>
      <c r="AY27" s="27"/>
      <c r="AZ27" s="27"/>
      <c r="BA27" s="27"/>
      <c r="BB27" s="27"/>
      <c r="BC27" s="27"/>
      <c r="BD27" s="27"/>
      <c r="BE27" s="27"/>
      <c r="BF27" s="27" t="str">
        <f t="shared" si="6"/>
        <v/>
      </c>
      <c r="BG27" s="27"/>
      <c r="BH27" s="27"/>
      <c r="BI27" s="156"/>
      <c r="BJ27" s="27" t="str">
        <f t="shared" si="1"/>
        <v/>
      </c>
      <c r="BK27" s="30" t="str">
        <f t="shared" si="2"/>
        <v/>
      </c>
      <c r="BL27" s="27"/>
      <c r="BM27" s="27" t="str">
        <f>IFERROR((BK27-#REF!)/#REF!*100,"")</f>
        <v/>
      </c>
      <c r="BN27" s="27"/>
      <c r="BO27" s="27"/>
      <c r="BP27" s="27"/>
    </row>
    <row r="28" spans="1:68" ht="15.75" customHeight="1">
      <c r="A28" s="47" t="str">
        <f t="shared" si="4"/>
        <v/>
      </c>
      <c r="B28" s="8"/>
      <c r="C28" s="59"/>
      <c r="D28" s="59"/>
      <c r="E28" s="59"/>
      <c r="F28" s="12"/>
      <c r="G28" s="8"/>
      <c r="H28" s="8"/>
      <c r="I28" s="8"/>
      <c r="J28" s="8"/>
      <c r="K28" s="8"/>
      <c r="L28" s="15"/>
      <c r="M28" s="15"/>
      <c r="N28" s="13"/>
      <c r="O28" s="13"/>
      <c r="P28" s="15">
        <f t="shared" si="7"/>
        <v>0</v>
      </c>
      <c r="Q28" s="15"/>
      <c r="R28" s="15" t="str">
        <f t="shared" si="5"/>
        <v/>
      </c>
      <c r="S28" s="21"/>
      <c r="AB28" s="22"/>
      <c r="AC28" s="22"/>
      <c r="AD28" s="22"/>
      <c r="AE28" s="22"/>
      <c r="AF28" s="22"/>
      <c r="AG28" s="22"/>
      <c r="AH28" s="22"/>
      <c r="AI28" s="22"/>
      <c r="AJ28" s="22"/>
      <c r="AK28" s="22"/>
      <c r="AL28" s="22"/>
      <c r="AM28" s="22"/>
      <c r="AN28" s="28"/>
      <c r="AO28" s="27"/>
      <c r="AP28" s="22"/>
      <c r="AQ28" s="27"/>
      <c r="AR28" s="27"/>
      <c r="AS28" s="27"/>
      <c r="AT28" s="27"/>
      <c r="AU28" s="27"/>
      <c r="AV28" s="27"/>
      <c r="AW28" s="27"/>
      <c r="AX28" s="27"/>
      <c r="AY28" s="27"/>
      <c r="AZ28" s="27"/>
      <c r="BA28" s="27"/>
      <c r="BB28" s="27"/>
      <c r="BC28" s="27"/>
      <c r="BD28" s="27"/>
      <c r="BE28" s="27"/>
      <c r="BF28" s="27" t="str">
        <f t="shared" si="6"/>
        <v/>
      </c>
      <c r="BG28" s="27"/>
      <c r="BH28" s="27"/>
      <c r="BI28" s="156"/>
      <c r="BJ28" s="27" t="str">
        <f t="shared" si="1"/>
        <v/>
      </c>
      <c r="BK28" s="30" t="str">
        <f t="shared" si="2"/>
        <v/>
      </c>
      <c r="BL28" s="27"/>
      <c r="BM28" s="27" t="str">
        <f t="shared" si="3"/>
        <v/>
      </c>
      <c r="BN28" s="27"/>
      <c r="BO28" s="27"/>
      <c r="BP28" s="27"/>
    </row>
    <row r="29" spans="1:68" ht="12.75" customHeight="1">
      <c r="A29" s="526" t="s">
        <v>621</v>
      </c>
      <c r="B29" s="596"/>
      <c r="C29" s="596"/>
      <c r="D29" s="596"/>
      <c r="E29" s="596"/>
      <c r="F29" s="527"/>
      <c r="G29" s="8"/>
      <c r="H29" s="8"/>
      <c r="I29" s="8"/>
      <c r="J29" s="8"/>
      <c r="K29" s="8"/>
      <c r="L29" s="15"/>
      <c r="M29" s="15"/>
      <c r="N29" s="8">
        <f>SUM(N7:N28)</f>
        <v>0</v>
      </c>
      <c r="O29" s="8">
        <f>SUM(O7:O28)</f>
        <v>0</v>
      </c>
      <c r="P29" s="15">
        <f>SUM(P7:P28)</f>
        <v>0</v>
      </c>
      <c r="Q29" s="15">
        <f>SUM(Q7:Q28)</f>
        <v>0</v>
      </c>
      <c r="R29" s="15" t="str">
        <f t="shared" si="5"/>
        <v/>
      </c>
      <c r="S29" s="21"/>
    </row>
    <row r="30" spans="1:68" ht="15.75" customHeight="1">
      <c r="A30" s="3" t="str">
        <f>基本信息输入表!$K$6&amp;"填表人："&amp;基本信息输入表!$M$48</f>
        <v>被评估单位填表人：徐刚、杨灵芝</v>
      </c>
      <c r="N30" s="3"/>
      <c r="O30" s="3"/>
      <c r="Q30" s="3" t="str">
        <f>"评估人员："&amp;基本信息输入表!$Q$48</f>
        <v>评估人员：雍国锋、路育</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spans="1:68" ht="15.75" customHeight="1">
      <c r="A31" s="3" t="str">
        <f>"填表日期："&amp;YEAR(基本信息输入表!$O$48)&amp;"年"&amp;MONTH(基本信息输入表!$O$48)&amp;"月"&amp;DAY(基本信息输入表!$O$48)&amp;"日"</f>
        <v>填表日期：2023年2月1日</v>
      </c>
      <c r="N31" s="3"/>
      <c r="O31" s="3"/>
    </row>
    <row r="32" spans="1:68">
      <c r="T32" s="23" t="s">
        <v>461</v>
      </c>
    </row>
  </sheetData>
  <mergeCells count="30">
    <mergeCell ref="BM5:BM6"/>
    <mergeCell ref="BN5:BN6"/>
    <mergeCell ref="BO5:BO6"/>
    <mergeCell ref="BP5:BP6"/>
    <mergeCell ref="A29:F29"/>
    <mergeCell ref="AB5:AB6"/>
    <mergeCell ref="AC5:AC6"/>
    <mergeCell ref="AD5:AD6"/>
    <mergeCell ref="AE5:AE6"/>
    <mergeCell ref="BM4:BP4"/>
    <mergeCell ref="A5:F5"/>
    <mergeCell ref="AJ5:AO5"/>
    <mergeCell ref="AP5:AQ5"/>
    <mergeCell ref="AR5:AS5"/>
    <mergeCell ref="AW5:AY5"/>
    <mergeCell ref="AZ5:BH5"/>
    <mergeCell ref="BI5:BK5"/>
    <mergeCell ref="AF5:AF6"/>
    <mergeCell ref="AG5:AG6"/>
    <mergeCell ref="AH5:AH6"/>
    <mergeCell ref="AI5:AI6"/>
    <mergeCell ref="AT5:AT6"/>
    <mergeCell ref="AU5:AU6"/>
    <mergeCell ref="AV5:AV6"/>
    <mergeCell ref="BL5:BL6"/>
    <mergeCell ref="A2:S2"/>
    <mergeCell ref="A3:S3"/>
    <mergeCell ref="AB4:AI4"/>
    <mergeCell ref="AJ4:AU4"/>
    <mergeCell ref="AV4:BL4"/>
  </mergeCells>
  <phoneticPr fontId="13" type="noConversion"/>
  <dataValidations count="1">
    <dataValidation type="list" allowBlank="1" showInputMessage="1" showErrorMessage="1" sqref="AB7:AG28" xr:uid="{00000000-0002-0000-2E00-000002000000}">
      <formula1>$A$108:$A$109</formula1>
    </dataValidation>
  </dataValidations>
  <hyperlinks>
    <hyperlink ref="A1" location="索引目录!A1" display="返回索引目录" xr:uid="{00000000-0004-0000-2E00-000000000000}"/>
  </hyperlinks>
  <printOptions horizontalCentered="1"/>
  <pageMargins left="0.98402777777777795" right="0.98402777777777795" top="0.98402777777777795" bottom="0.98402777777777795" header="0.31388888888888899" footer="0.35416666666666702"/>
  <pageSetup paperSize="9" scale="91"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E00-000000000000}">
          <x14:formula1>
            <xm:f>基本信息输入表!$A$162:$A$167</xm:f>
          </x14:formula1>
          <xm:sqref>AZ7:AZ28</xm:sqref>
        </x14:dataValidation>
        <x14:dataValidation type="list" allowBlank="1" showInputMessage="1" showErrorMessage="1" xr:uid="{00000000-0002-0000-2E00-000001000000}">
          <x14:formula1>
            <xm:f>基本信息输入表!$A$121:$A$123</xm:f>
          </x14:formula1>
          <xm:sqref>AP7:AP28</xm:sqref>
        </x14:dataValidation>
        <x14:dataValidation type="list" allowBlank="1" showInputMessage="1" showErrorMessage="1" xr:uid="{00000000-0002-0000-2E00-000003000000}">
          <x14:formula1>
            <xm:f>基本信息输入表!$A$124:$A$127</xm:f>
          </x14:formula1>
          <xm:sqref>AR7:AR28</xm:sqref>
        </x14:dataValidation>
        <x14:dataValidation type="list" allowBlank="1" showInputMessage="1" showErrorMessage="1" xr:uid="{00000000-0002-0000-2E00-000004000000}">
          <x14:formula1>
            <xm:f>基本信息输入表!$A$143:$A$147</xm:f>
          </x14:formula1>
          <xm:sqref>AV7:AV28</xm:sqref>
        </x14:dataValidation>
        <x14:dataValidation type="list" allowBlank="1" showInputMessage="1" showErrorMessage="1" xr:uid="{00000000-0002-0000-2E00-000005000000}">
          <x14:formula1>
            <xm:f>基本信息输入表!$A$109:$A$110</xm:f>
          </x14:formula1>
          <xm:sqref>AJ7:AM28</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A25"/>
  <sheetViews>
    <sheetView showGridLines="0" workbookViewId="0">
      <selection activeCell="O24" sqref="O24"/>
    </sheetView>
  </sheetViews>
  <sheetFormatPr defaultColWidth="9" defaultRowHeight="15.75" customHeight="1" outlineLevelCol="1"/>
  <cols>
    <col min="1" max="1" width="7" style="3" customWidth="1"/>
    <col min="2" max="2" width="25.58203125" style="3" customWidth="1"/>
    <col min="3" max="8" width="15.58203125" style="3" hidden="1" customWidth="1" outlineLevel="1"/>
    <col min="9" max="9" width="15.58203125" style="3" customWidth="1" collapsed="1"/>
    <col min="10" max="15" width="15.58203125" style="3" customWidth="1"/>
    <col min="16" max="16" width="7" style="3" customWidth="1"/>
    <col min="17" max="17" width="7.25" style="3" customWidth="1"/>
    <col min="18" max="18" width="12.58203125" style="3" customWidth="1"/>
    <col min="19" max="19" width="13.08203125" style="3" customWidth="1"/>
    <col min="20" max="20" width="14.75" style="3" customWidth="1"/>
    <col min="21" max="21" width="13" style="3" customWidth="1"/>
    <col min="22" max="26" width="12.58203125" style="3" customWidth="1"/>
    <col min="27" max="27" width="22" style="3" customWidth="1"/>
    <col min="28" max="16384" width="9" style="3"/>
  </cols>
  <sheetData>
    <row r="1" spans="1:27" ht="15.75" customHeight="1">
      <c r="A1" s="5" t="s">
        <v>430</v>
      </c>
    </row>
    <row r="2" spans="1:27" s="1" customFormat="1" ht="30" customHeight="1">
      <c r="A2" s="519" t="s">
        <v>979</v>
      </c>
      <c r="B2" s="519"/>
      <c r="C2" s="519"/>
      <c r="D2" s="519"/>
      <c r="E2" s="519"/>
      <c r="F2" s="519"/>
      <c r="G2" s="519"/>
      <c r="H2" s="519"/>
      <c r="I2" s="519"/>
      <c r="J2" s="519"/>
      <c r="K2" s="519"/>
      <c r="L2" s="519"/>
      <c r="M2" s="519"/>
      <c r="N2" s="519"/>
      <c r="O2" s="519"/>
      <c r="P2" s="519"/>
      <c r="Q2" s="519"/>
    </row>
    <row r="3" spans="1:2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row>
    <row r="4" spans="1:27" ht="14.15" customHeight="1">
      <c r="A4" s="2"/>
      <c r="B4" s="2"/>
      <c r="C4" s="2"/>
      <c r="D4" s="2"/>
      <c r="E4" s="2"/>
      <c r="F4" s="2"/>
      <c r="G4" s="2"/>
      <c r="H4" s="2"/>
      <c r="I4" s="2"/>
      <c r="J4" s="2"/>
      <c r="K4" s="2"/>
      <c r="L4" s="2"/>
      <c r="M4" s="2"/>
      <c r="N4" s="2"/>
      <c r="O4" s="524" t="s">
        <v>980</v>
      </c>
      <c r="P4" s="524"/>
      <c r="Q4" s="524"/>
    </row>
    <row r="5" spans="1:27" ht="15.75" customHeight="1">
      <c r="A5" s="3" t="str">
        <f>基本信息输入表!K6&amp;"："&amp;基本信息输入表!M6</f>
        <v>被评估单位：贵州华能焦化制气股份有限公司</v>
      </c>
      <c r="N5" s="525" t="s">
        <v>464</v>
      </c>
      <c r="O5" s="525"/>
      <c r="P5" s="525"/>
      <c r="Q5" s="525"/>
      <c r="R5" s="165" t="s">
        <v>981</v>
      </c>
    </row>
    <row r="6" spans="1:27" s="2" customFormat="1" ht="15.75" customHeight="1">
      <c r="A6" s="562" t="s">
        <v>583</v>
      </c>
      <c r="B6" s="562" t="s">
        <v>584</v>
      </c>
      <c r="C6" s="597" t="s">
        <v>692</v>
      </c>
      <c r="D6" s="598"/>
      <c r="E6" s="599"/>
      <c r="F6" s="597" t="s">
        <v>693</v>
      </c>
      <c r="G6" s="598"/>
      <c r="H6" s="599"/>
      <c r="I6" s="596" t="s">
        <v>437</v>
      </c>
      <c r="J6" s="527"/>
      <c r="K6" s="570" t="s">
        <v>780</v>
      </c>
      <c r="L6" s="562" t="s">
        <v>438</v>
      </c>
      <c r="M6" s="562"/>
      <c r="N6" s="562" t="s">
        <v>982</v>
      </c>
      <c r="O6" s="562"/>
      <c r="P6" s="562" t="s">
        <v>440</v>
      </c>
      <c r="Q6" s="562"/>
      <c r="R6" s="562" t="s">
        <v>983</v>
      </c>
      <c r="S6" s="562"/>
      <c r="T6" s="562"/>
      <c r="U6" s="562"/>
      <c r="V6" s="562"/>
      <c r="W6" s="562" t="s">
        <v>984</v>
      </c>
      <c r="X6" s="562"/>
      <c r="Y6" s="562"/>
      <c r="Z6" s="562"/>
      <c r="AA6" s="562"/>
    </row>
    <row r="7" spans="1:27" s="2" customFormat="1" ht="15.75" customHeight="1">
      <c r="A7" s="562"/>
      <c r="B7" s="562"/>
      <c r="C7" s="64" t="s">
        <v>836</v>
      </c>
      <c r="D7" s="64" t="s">
        <v>838</v>
      </c>
      <c r="E7" s="64" t="s">
        <v>780</v>
      </c>
      <c r="F7" s="64" t="s">
        <v>836</v>
      </c>
      <c r="G7" s="64" t="s">
        <v>838</v>
      </c>
      <c r="H7" s="64" t="s">
        <v>780</v>
      </c>
      <c r="I7" s="13" t="s">
        <v>836</v>
      </c>
      <c r="J7" s="8" t="s">
        <v>838</v>
      </c>
      <c r="K7" s="571"/>
      <c r="L7" s="8" t="s">
        <v>836</v>
      </c>
      <c r="M7" s="8" t="s">
        <v>838</v>
      </c>
      <c r="N7" s="8" t="s">
        <v>836</v>
      </c>
      <c r="O7" s="8" t="s">
        <v>838</v>
      </c>
      <c r="P7" s="8" t="s">
        <v>836</v>
      </c>
      <c r="Q7" s="8" t="s">
        <v>838</v>
      </c>
      <c r="R7" s="83" t="s">
        <v>985</v>
      </c>
      <c r="S7" s="83" t="s">
        <v>986</v>
      </c>
      <c r="T7" s="83" t="s">
        <v>987</v>
      </c>
      <c r="U7" s="83" t="s">
        <v>988</v>
      </c>
      <c r="V7" s="83" t="s">
        <v>989</v>
      </c>
      <c r="W7" s="166" t="s">
        <v>990</v>
      </c>
      <c r="X7" s="83" t="s">
        <v>991</v>
      </c>
      <c r="Y7" s="83" t="s">
        <v>992</v>
      </c>
      <c r="Z7" s="83" t="s">
        <v>993</v>
      </c>
      <c r="AA7" s="83" t="s">
        <v>994</v>
      </c>
    </row>
    <row r="8" spans="1:27" ht="15.75" customHeight="1">
      <c r="A8" s="12"/>
      <c r="B8" s="161" t="s">
        <v>995</v>
      </c>
      <c r="C8" s="14">
        <f t="shared" ref="C8:H8" si="0">SUM(C9:C11)</f>
        <v>0</v>
      </c>
      <c r="D8" s="14">
        <f t="shared" si="0"/>
        <v>0</v>
      </c>
      <c r="E8" s="14">
        <f t="shared" si="0"/>
        <v>0</v>
      </c>
      <c r="F8" s="14">
        <f t="shared" si="0"/>
        <v>0</v>
      </c>
      <c r="G8" s="14">
        <f t="shared" si="0"/>
        <v>0</v>
      </c>
      <c r="H8" s="14">
        <f t="shared" si="0"/>
        <v>0</v>
      </c>
      <c r="I8" s="14">
        <f>SUM(I9:I12)</f>
        <v>0</v>
      </c>
      <c r="J8" s="14">
        <f t="shared" ref="J8:M8" si="1">SUM(J9:J12)</f>
        <v>0</v>
      </c>
      <c r="K8" s="14">
        <f t="shared" si="1"/>
        <v>0</v>
      </c>
      <c r="L8" s="14">
        <f t="shared" si="1"/>
        <v>0</v>
      </c>
      <c r="M8" s="14">
        <f t="shared" si="1"/>
        <v>0</v>
      </c>
      <c r="N8" s="15">
        <f>L8-I8</f>
        <v>0</v>
      </c>
      <c r="O8" s="15">
        <f>M8-J8+K8</f>
        <v>0</v>
      </c>
      <c r="P8" s="15" t="str">
        <f>IF(I8=0,"",N8/I8*100)</f>
        <v/>
      </c>
      <c r="Q8" s="15" t="str">
        <f>IF(J8-K8=0,"",O8/(J8-K8)*100)</f>
        <v/>
      </c>
      <c r="R8" s="21"/>
      <c r="S8" s="21"/>
      <c r="T8" s="21"/>
      <c r="U8" s="21">
        <f>R8-S8-T8</f>
        <v>0</v>
      </c>
      <c r="V8" s="167" t="e">
        <f>S8/R8</f>
        <v>#DIV/0!</v>
      </c>
      <c r="W8" s="21"/>
      <c r="X8" s="21"/>
      <c r="Y8" s="21"/>
      <c r="Z8" s="21">
        <f>W8-X8-Y8</f>
        <v>0</v>
      </c>
      <c r="AA8" s="21"/>
    </row>
    <row r="9" spans="1:27" ht="15.75" customHeight="1">
      <c r="A9" s="12" t="s">
        <v>996</v>
      </c>
      <c r="B9" s="162" t="s">
        <v>997</v>
      </c>
      <c r="C9" s="14">
        <f>'4-6-1房屋建筑物'!P34</f>
        <v>0</v>
      </c>
      <c r="D9" s="14">
        <f>'4-6-1房屋建筑物'!Q34</f>
        <v>0</v>
      </c>
      <c r="E9" s="14">
        <f>'4-6-1房屋建筑物'!R34</f>
        <v>0</v>
      </c>
      <c r="F9" s="14">
        <f>'4-6-1房屋建筑物'!S34</f>
        <v>0</v>
      </c>
      <c r="G9" s="14">
        <f>'4-6-1房屋建筑物'!T34</f>
        <v>0</v>
      </c>
      <c r="H9" s="14">
        <f>'4-6-1房屋建筑物'!U34</f>
        <v>0</v>
      </c>
      <c r="I9" s="14">
        <f>'4-6-1房屋建筑物'!V34</f>
        <v>0</v>
      </c>
      <c r="J9" s="14">
        <f>'4-6-1房屋建筑物'!W34</f>
        <v>0</v>
      </c>
      <c r="K9" s="14">
        <f>'4-6-1房屋建筑物'!X34</f>
        <v>0</v>
      </c>
      <c r="L9" s="14">
        <f>'4-6-1房屋建筑物'!Y34</f>
        <v>0</v>
      </c>
      <c r="M9" s="14">
        <f>'4-6-1房屋建筑物'!AA34</f>
        <v>0</v>
      </c>
      <c r="N9" s="15">
        <f>L9-I9</f>
        <v>0</v>
      </c>
      <c r="O9" s="15">
        <f>M9-J9+K9</f>
        <v>0</v>
      </c>
      <c r="P9" s="15" t="str">
        <f>IF(I9=0,"",N9/I9*100)</f>
        <v/>
      </c>
      <c r="Q9" s="15" t="str">
        <f>IF(J9-K9=0,"",O9/(J9-K9)*100)</f>
        <v/>
      </c>
      <c r="R9" s="21"/>
      <c r="S9" s="21"/>
      <c r="T9" s="21"/>
      <c r="U9" s="21">
        <f>R9-S9-T9</f>
        <v>0</v>
      </c>
      <c r="V9" s="167" t="e">
        <f>S9/R9</f>
        <v>#DIV/0!</v>
      </c>
      <c r="W9" s="21"/>
      <c r="X9" s="21"/>
      <c r="Y9" s="21"/>
      <c r="Z9" s="21">
        <f>W9-X9-Y9</f>
        <v>0</v>
      </c>
      <c r="AA9" s="21"/>
    </row>
    <row r="10" spans="1:27" ht="15.75" customHeight="1">
      <c r="A10" s="12" t="s">
        <v>998</v>
      </c>
      <c r="B10" s="162" t="s">
        <v>999</v>
      </c>
      <c r="C10" s="14">
        <f>'4-6-2构筑物'!K31</f>
        <v>0</v>
      </c>
      <c r="D10" s="14">
        <f>'4-6-2构筑物'!L31</f>
        <v>0</v>
      </c>
      <c r="E10" s="14">
        <f>'4-6-2构筑物'!M31</f>
        <v>0</v>
      </c>
      <c r="F10" s="14">
        <f>'4-6-2构筑物'!N31</f>
        <v>0</v>
      </c>
      <c r="G10" s="14">
        <f>'4-6-2构筑物'!O31</f>
        <v>0</v>
      </c>
      <c r="H10" s="14">
        <f>'4-6-2构筑物'!P31</f>
        <v>0</v>
      </c>
      <c r="I10" s="14">
        <f>'4-6-2构筑物'!Q31</f>
        <v>0</v>
      </c>
      <c r="J10" s="14">
        <f>'4-6-2构筑物'!R31</f>
        <v>0</v>
      </c>
      <c r="K10" s="14">
        <f>'4-6-2构筑物'!S31</f>
        <v>0</v>
      </c>
      <c r="L10" s="14">
        <f>'4-6-2构筑物'!T31</f>
        <v>0</v>
      </c>
      <c r="M10" s="14">
        <f>'4-6-2构筑物'!V31</f>
        <v>0</v>
      </c>
      <c r="N10" s="15">
        <f>L10-I10</f>
        <v>0</v>
      </c>
      <c r="O10" s="15">
        <f>M10-J10+K10</f>
        <v>0</v>
      </c>
      <c r="P10" s="15" t="str">
        <f>IF(I10=0,"",N10/I10*100)</f>
        <v/>
      </c>
      <c r="Q10" s="15" t="str">
        <f>IF(J10-K10=0,"",O10/(J10-K10)*100)</f>
        <v/>
      </c>
      <c r="R10" s="21"/>
      <c r="S10" s="21"/>
      <c r="T10" s="21"/>
      <c r="U10" s="21">
        <f>R10-S10-T10</f>
        <v>0</v>
      </c>
      <c r="V10" s="167" t="e">
        <f>S10/R10</f>
        <v>#DIV/0!</v>
      </c>
      <c r="W10" s="21"/>
      <c r="X10" s="21"/>
      <c r="Y10" s="21"/>
      <c r="Z10" s="21">
        <f>W10-X10-Y10</f>
        <v>0</v>
      </c>
      <c r="AA10" s="21"/>
    </row>
    <row r="11" spans="1:27" ht="15.75" customHeight="1">
      <c r="A11" s="12" t="s">
        <v>1000</v>
      </c>
      <c r="B11" s="162" t="s">
        <v>1001</v>
      </c>
      <c r="C11" s="14">
        <f>'4-6-3管道沟槽'!L31</f>
        <v>0</v>
      </c>
      <c r="D11" s="14">
        <f>'4-6-3管道沟槽'!M31</f>
        <v>0</v>
      </c>
      <c r="E11" s="14">
        <f>'4-6-3管道沟槽'!N31</f>
        <v>0</v>
      </c>
      <c r="F11" s="14">
        <f>'4-6-3管道沟槽'!O31</f>
        <v>0</v>
      </c>
      <c r="G11" s="14">
        <f>'4-6-3管道沟槽'!P31</f>
        <v>0</v>
      </c>
      <c r="H11" s="14">
        <f>'4-6-3管道沟槽'!Q31</f>
        <v>0</v>
      </c>
      <c r="I11" s="14">
        <f>'4-6-3管道沟槽'!R31</f>
        <v>0</v>
      </c>
      <c r="J11" s="14">
        <f>'4-6-3管道沟槽'!S31</f>
        <v>0</v>
      </c>
      <c r="K11" s="14">
        <f>'4-6-3管道沟槽'!T31</f>
        <v>0</v>
      </c>
      <c r="L11" s="14">
        <f>'4-6-3管道沟槽'!U31</f>
        <v>0</v>
      </c>
      <c r="M11" s="14">
        <f>'4-6-3管道沟槽'!W31</f>
        <v>0</v>
      </c>
      <c r="N11" s="15">
        <f>L11-I11</f>
        <v>0</v>
      </c>
      <c r="O11" s="15">
        <f>M11-J11+K11</f>
        <v>0</v>
      </c>
      <c r="P11" s="15" t="str">
        <f>IF(I11=0,"",N11/I11*100)</f>
        <v/>
      </c>
      <c r="Q11" s="15" t="str">
        <f>IF(J11-K11=0,"",O11/(J11-K11)*100)</f>
        <v/>
      </c>
      <c r="R11" s="21"/>
      <c r="S11" s="21"/>
      <c r="T11" s="21"/>
      <c r="U11" s="21">
        <f>R11-S11-T11</f>
        <v>0</v>
      </c>
      <c r="V11" s="167" t="e">
        <f>S11/R11</f>
        <v>#DIV/0!</v>
      </c>
      <c r="W11" s="21"/>
      <c r="X11" s="21"/>
      <c r="Y11" s="21"/>
      <c r="Z11" s="21">
        <f>W11-X11-Y11</f>
        <v>0</v>
      </c>
      <c r="AA11" s="21"/>
    </row>
    <row r="12" spans="1:27" ht="15.75" customHeight="1">
      <c r="A12" s="163" t="s">
        <v>1002</v>
      </c>
      <c r="B12" s="162" t="s">
        <v>1003</v>
      </c>
      <c r="C12" s="14"/>
      <c r="D12" s="14"/>
      <c r="E12" s="14"/>
      <c r="F12" s="14"/>
      <c r="G12" s="14"/>
      <c r="H12" s="14"/>
      <c r="I12" s="14">
        <f>'4-6-8井巷工程'!S28</f>
        <v>0</v>
      </c>
      <c r="J12" s="14">
        <f>'4-6-8井巷工程'!T28</f>
        <v>0</v>
      </c>
      <c r="K12" s="14">
        <f>'4-6-8井巷工程'!U28</f>
        <v>0</v>
      </c>
      <c r="L12" s="14">
        <f>'4-6-8井巷工程'!V28</f>
        <v>0</v>
      </c>
      <c r="M12" s="14">
        <f>'4-6-8井巷工程'!X28</f>
        <v>0</v>
      </c>
      <c r="N12" s="15">
        <f>L12-I12</f>
        <v>0</v>
      </c>
      <c r="O12" s="15">
        <f>M12-J12+K12</f>
        <v>0</v>
      </c>
      <c r="P12" s="15" t="str">
        <f>IF(I12=0,"",N12/I12*100)</f>
        <v/>
      </c>
      <c r="Q12" s="15" t="str">
        <f>IF(J12-K12=0,"",O12/(J12-K12)*100)</f>
        <v/>
      </c>
      <c r="R12" s="21"/>
      <c r="S12" s="21"/>
      <c r="T12" s="21"/>
      <c r="U12" s="21"/>
      <c r="V12" s="167"/>
      <c r="W12" s="21"/>
      <c r="X12" s="21"/>
      <c r="Y12" s="21"/>
      <c r="Z12" s="21"/>
      <c r="AA12" s="21"/>
    </row>
    <row r="13" spans="1:27" ht="15.75" customHeight="1">
      <c r="A13" s="12"/>
      <c r="B13" s="162"/>
      <c r="C13" s="162"/>
      <c r="D13" s="162"/>
      <c r="E13" s="162"/>
      <c r="F13" s="162"/>
      <c r="G13" s="162"/>
      <c r="H13" s="162"/>
      <c r="I13" s="14"/>
      <c r="J13" s="15"/>
      <c r="K13" s="15"/>
      <c r="L13" s="15"/>
      <c r="M13" s="15"/>
      <c r="N13" s="15"/>
      <c r="O13" s="15"/>
      <c r="P13" s="15"/>
      <c r="Q13" s="15"/>
    </row>
    <row r="14" spans="1:27" ht="15.75" customHeight="1">
      <c r="A14" s="12"/>
      <c r="B14" s="161" t="s">
        <v>1004</v>
      </c>
      <c r="C14" s="14">
        <f t="shared" ref="C14:M14" si="2">SUM(C15:C17)</f>
        <v>0</v>
      </c>
      <c r="D14" s="14">
        <f t="shared" si="2"/>
        <v>0</v>
      </c>
      <c r="E14" s="14">
        <f t="shared" si="2"/>
        <v>0</v>
      </c>
      <c r="F14" s="14">
        <f t="shared" si="2"/>
        <v>0</v>
      </c>
      <c r="G14" s="14">
        <f t="shared" si="2"/>
        <v>0</v>
      </c>
      <c r="H14" s="14">
        <f t="shared" si="2"/>
        <v>0</v>
      </c>
      <c r="I14" s="14">
        <f t="shared" si="2"/>
        <v>0</v>
      </c>
      <c r="J14" s="14">
        <f t="shared" si="2"/>
        <v>0</v>
      </c>
      <c r="K14" s="14">
        <f t="shared" si="2"/>
        <v>0</v>
      </c>
      <c r="L14" s="14">
        <f t="shared" si="2"/>
        <v>0</v>
      </c>
      <c r="M14" s="14">
        <f t="shared" si="2"/>
        <v>0</v>
      </c>
      <c r="N14" s="15">
        <f>L14-I14</f>
        <v>0</v>
      </c>
      <c r="O14" s="15">
        <f>M14-J14+K14</f>
        <v>0</v>
      </c>
      <c r="P14" s="15" t="str">
        <f>IF(I14=0,"",N14/I14*100)</f>
        <v/>
      </c>
      <c r="Q14" s="15" t="str">
        <f>IF(J14-K14=0,"",O14/(J14-K14)*100)</f>
        <v/>
      </c>
      <c r="R14" s="23" t="s">
        <v>1005</v>
      </c>
    </row>
    <row r="15" spans="1:27" ht="15.75" customHeight="1">
      <c r="A15" s="12" t="s">
        <v>1006</v>
      </c>
      <c r="B15" s="162" t="s">
        <v>1007</v>
      </c>
      <c r="C15" s="14">
        <f>'4-6-4机器设备'!P30</f>
        <v>0</v>
      </c>
      <c r="D15" s="14">
        <f>'4-6-4机器设备'!Q30</f>
        <v>0</v>
      </c>
      <c r="E15" s="14">
        <f>'4-6-4机器设备'!R30</f>
        <v>0</v>
      </c>
      <c r="F15" s="14">
        <f>'4-6-4机器设备'!S30</f>
        <v>0</v>
      </c>
      <c r="G15" s="14">
        <f>'4-6-4机器设备'!T30</f>
        <v>0</v>
      </c>
      <c r="H15" s="14">
        <f>'4-6-4机器设备'!U30</f>
        <v>0</v>
      </c>
      <c r="I15" s="14">
        <f>'4-6-4机器设备'!V30</f>
        <v>0</v>
      </c>
      <c r="J15" s="14">
        <f>'4-6-4机器设备'!W30</f>
        <v>0</v>
      </c>
      <c r="K15" s="14">
        <f>'4-6-4机器设备'!X30</f>
        <v>0</v>
      </c>
      <c r="L15" s="14">
        <f>'4-6-4机器设备'!Y30</f>
        <v>0</v>
      </c>
      <c r="M15" s="15">
        <f>'4-6-4机器设备'!AA30</f>
        <v>0</v>
      </c>
      <c r="N15" s="15">
        <f>L15-I15</f>
        <v>0</v>
      </c>
      <c r="O15" s="15">
        <f>M15-J15+K15</f>
        <v>0</v>
      </c>
      <c r="P15" s="15" t="str">
        <f>IF(I15=0,"",N15/I15*100)</f>
        <v/>
      </c>
      <c r="Q15" s="15" t="str">
        <f>IF(J15-K15=0,"",O15/(J15-K15)*100)</f>
        <v/>
      </c>
      <c r="R15" s="166" t="s">
        <v>1008</v>
      </c>
      <c r="S15" s="166" t="s">
        <v>1009</v>
      </c>
      <c r="T15" s="166" t="s">
        <v>1010</v>
      </c>
      <c r="U15" s="166" t="s">
        <v>1011</v>
      </c>
      <c r="V15" s="166" t="s">
        <v>1012</v>
      </c>
    </row>
    <row r="16" spans="1:27" ht="15.75" customHeight="1">
      <c r="A16" s="12" t="s">
        <v>1013</v>
      </c>
      <c r="B16" s="162" t="s">
        <v>1014</v>
      </c>
      <c r="C16" s="14">
        <f>'4-6-5车辆'!O30</f>
        <v>0</v>
      </c>
      <c r="D16" s="14">
        <f>'4-6-5车辆'!P30</f>
        <v>0</v>
      </c>
      <c r="E16" s="14">
        <f>'4-6-5车辆'!Q30</f>
        <v>0</v>
      </c>
      <c r="F16" s="14">
        <f>'4-6-5车辆'!R30</f>
        <v>0</v>
      </c>
      <c r="G16" s="14">
        <f>'4-6-5车辆'!S30</f>
        <v>0</v>
      </c>
      <c r="H16" s="14">
        <f>'4-6-5车辆'!T30</f>
        <v>0</v>
      </c>
      <c r="I16" s="14">
        <f>'4-6-5车辆'!U30</f>
        <v>0</v>
      </c>
      <c r="J16" s="14">
        <f>'4-6-5车辆'!V30</f>
        <v>0</v>
      </c>
      <c r="K16" s="14">
        <f>'4-6-5车辆'!W30</f>
        <v>0</v>
      </c>
      <c r="L16" s="14">
        <f>'4-6-5车辆'!X30</f>
        <v>0</v>
      </c>
      <c r="M16" s="14">
        <f>'4-6-5车辆'!Z30</f>
        <v>0</v>
      </c>
      <c r="N16" s="15">
        <f>L16-I16</f>
        <v>0</v>
      </c>
      <c r="O16" s="15">
        <f>M16-J16+K16</f>
        <v>0</v>
      </c>
      <c r="P16" s="15" t="str">
        <f>IF(I16=0,"",N16/I16*100)</f>
        <v/>
      </c>
      <c r="Q16" s="15" t="str">
        <f>IF(J16-K16=0,"",O16/(J16-K16)*100)</f>
        <v/>
      </c>
      <c r="R16" s="21"/>
      <c r="S16" s="21"/>
      <c r="T16" s="21"/>
      <c r="U16" s="21"/>
      <c r="V16" s="21"/>
    </row>
    <row r="17" spans="1:18" ht="15.75" customHeight="1">
      <c r="A17" s="12" t="s">
        <v>1015</v>
      </c>
      <c r="B17" s="162" t="s">
        <v>1016</v>
      </c>
      <c r="C17" s="14">
        <f>'4-6-6电子设备'!L32</f>
        <v>0</v>
      </c>
      <c r="D17" s="14">
        <f>'4-6-6电子设备'!M32</f>
        <v>0</v>
      </c>
      <c r="E17" s="14">
        <f>'4-6-6电子设备'!N32</f>
        <v>0</v>
      </c>
      <c r="F17" s="14">
        <f>'4-6-6电子设备'!O32</f>
        <v>0</v>
      </c>
      <c r="G17" s="14">
        <f>'4-6-6电子设备'!P32</f>
        <v>0</v>
      </c>
      <c r="H17" s="14">
        <f>'4-6-6电子设备'!Q32</f>
        <v>0</v>
      </c>
      <c r="I17" s="14">
        <f>'4-6-6电子设备'!R32</f>
        <v>0</v>
      </c>
      <c r="J17" s="14">
        <f>'4-6-6电子设备'!S32</f>
        <v>0</v>
      </c>
      <c r="K17" s="14">
        <f>'4-6-6电子设备'!T32</f>
        <v>0</v>
      </c>
      <c r="L17" s="14">
        <f>'4-6-6电子设备'!U32</f>
        <v>0</v>
      </c>
      <c r="M17" s="14">
        <f>'4-6-6电子设备'!W32</f>
        <v>0</v>
      </c>
      <c r="N17" s="15">
        <f>L17-I17</f>
        <v>0</v>
      </c>
      <c r="O17" s="15">
        <f>M17-J17+K17</f>
        <v>0</v>
      </c>
      <c r="P17" s="15" t="str">
        <f>IF(I17=0,"",N17/I17*100)</f>
        <v/>
      </c>
      <c r="Q17" s="15" t="str">
        <f>IF(J17-K17=0,"",O17/(J17-K17)*100)</f>
        <v/>
      </c>
    </row>
    <row r="18" spans="1:18" ht="15.75" customHeight="1">
      <c r="A18" s="12"/>
      <c r="B18" s="162"/>
      <c r="C18" s="162"/>
      <c r="D18" s="162"/>
      <c r="E18" s="162"/>
      <c r="F18" s="162"/>
      <c r="G18" s="162"/>
      <c r="H18" s="162"/>
      <c r="I18" s="14"/>
      <c r="J18" s="15"/>
      <c r="K18" s="15"/>
      <c r="L18" s="15"/>
      <c r="M18" s="15"/>
      <c r="N18" s="15"/>
      <c r="O18" s="15"/>
      <c r="P18" s="15"/>
      <c r="Q18" s="15"/>
    </row>
    <row r="19" spans="1:18" ht="15.75" customHeight="1">
      <c r="A19" s="12" t="s">
        <v>1017</v>
      </c>
      <c r="B19" s="162" t="s">
        <v>1018</v>
      </c>
      <c r="C19" s="14"/>
      <c r="D19" s="14">
        <f>'4-6-7土地'!M30</f>
        <v>0</v>
      </c>
      <c r="E19" s="14"/>
      <c r="F19" s="14"/>
      <c r="G19" s="14">
        <f>'4-6-7土地'!N30</f>
        <v>0</v>
      </c>
      <c r="H19" s="14"/>
      <c r="I19" s="14"/>
      <c r="J19" s="14">
        <f>'4-6-7土地'!O30</f>
        <v>0</v>
      </c>
      <c r="K19" s="14"/>
      <c r="L19" s="15">
        <f>M19</f>
        <v>0</v>
      </c>
      <c r="M19" s="15">
        <f>'4-6-7土地'!P30</f>
        <v>0</v>
      </c>
      <c r="N19" s="15">
        <f>L19-I19</f>
        <v>0</v>
      </c>
      <c r="O19" s="15">
        <f>M19-J19+K19</f>
        <v>0</v>
      </c>
      <c r="P19" s="15" t="str">
        <f>IF(I19=0,"",N19/I19*100)</f>
        <v/>
      </c>
      <c r="Q19" s="15" t="str">
        <f>IF(J19-K19=0,"",O19/(J19-K19)*100)</f>
        <v/>
      </c>
    </row>
    <row r="20" spans="1:18" ht="15.75" customHeight="1">
      <c r="A20" s="12"/>
      <c r="B20" s="162"/>
      <c r="C20" s="162"/>
      <c r="D20" s="162"/>
      <c r="E20" s="162"/>
      <c r="F20" s="162"/>
      <c r="G20" s="162"/>
      <c r="H20" s="162"/>
      <c r="I20" s="14"/>
      <c r="J20" s="15"/>
      <c r="K20" s="15"/>
      <c r="L20" s="15"/>
      <c r="M20" s="15"/>
      <c r="N20" s="15"/>
      <c r="O20" s="15"/>
      <c r="P20" s="15"/>
      <c r="Q20" s="15"/>
    </row>
    <row r="21" spans="1:18" ht="15.75" customHeight="1">
      <c r="A21" s="614" t="s">
        <v>1019</v>
      </c>
      <c r="B21" s="615"/>
      <c r="C21" s="14">
        <f t="shared" ref="C21:M21" si="3">C8+C14+C19</f>
        <v>0</v>
      </c>
      <c r="D21" s="14">
        <f t="shared" si="3"/>
        <v>0</v>
      </c>
      <c r="E21" s="14">
        <f t="shared" si="3"/>
        <v>0</v>
      </c>
      <c r="F21" s="14">
        <f t="shared" si="3"/>
        <v>0</v>
      </c>
      <c r="G21" s="14">
        <f t="shared" si="3"/>
        <v>0</v>
      </c>
      <c r="H21" s="14">
        <f t="shared" si="3"/>
        <v>0</v>
      </c>
      <c r="I21" s="14">
        <f t="shared" si="3"/>
        <v>0</v>
      </c>
      <c r="J21" s="14">
        <f t="shared" si="3"/>
        <v>0</v>
      </c>
      <c r="K21" s="14">
        <f t="shared" si="3"/>
        <v>0</v>
      </c>
      <c r="L21" s="14">
        <f t="shared" si="3"/>
        <v>0</v>
      </c>
      <c r="M21" s="14">
        <f t="shared" si="3"/>
        <v>0</v>
      </c>
      <c r="N21" s="15">
        <f>L21-I21</f>
        <v>0</v>
      </c>
      <c r="O21" s="15">
        <f>M21-J21+K21</f>
        <v>0</v>
      </c>
      <c r="P21" s="15" t="str">
        <f>IF(I21=0,"",N21/I21*100)</f>
        <v/>
      </c>
      <c r="Q21" s="15" t="str">
        <f>IF(J21-K21=0,"",O21/(J21-K21)*100)</f>
        <v/>
      </c>
    </row>
    <row r="22" spans="1:18" ht="15.75" customHeight="1">
      <c r="A22" s="526" t="s">
        <v>1020</v>
      </c>
      <c r="B22" s="527"/>
      <c r="C22" s="13"/>
      <c r="D22" s="14">
        <f>E21</f>
        <v>0</v>
      </c>
      <c r="E22" s="14"/>
      <c r="F22" s="14"/>
      <c r="G22" s="14">
        <f>H21</f>
        <v>0</v>
      </c>
      <c r="H22" s="13"/>
      <c r="I22" s="14"/>
      <c r="J22" s="15">
        <f>K21</f>
        <v>0</v>
      </c>
      <c r="K22" s="15"/>
      <c r="L22" s="15"/>
      <c r="M22" s="15"/>
      <c r="N22" s="15">
        <f>L22-I22</f>
        <v>0</v>
      </c>
      <c r="O22" s="15">
        <f>M22-J22+K22</f>
        <v>0</v>
      </c>
      <c r="P22" s="15" t="str">
        <f>IF(I22=0,"",N22/I22*100)</f>
        <v/>
      </c>
      <c r="Q22" s="15" t="str">
        <f>IF(J22-K22=0,"",O22/(J22-K22)*100)</f>
        <v/>
      </c>
    </row>
    <row r="23" spans="1:18" ht="15.75" customHeight="1">
      <c r="A23" s="522" t="s">
        <v>504</v>
      </c>
      <c r="B23" s="523"/>
      <c r="C23" s="14">
        <f t="shared" ref="C23:J23" si="4">C21-C22</f>
        <v>0</v>
      </c>
      <c r="D23" s="14">
        <f t="shared" si="4"/>
        <v>0</v>
      </c>
      <c r="E23" s="14">
        <f t="shared" si="4"/>
        <v>0</v>
      </c>
      <c r="F23" s="14">
        <f t="shared" si="4"/>
        <v>0</v>
      </c>
      <c r="G23" s="14">
        <f t="shared" si="4"/>
        <v>0</v>
      </c>
      <c r="H23" s="14">
        <f t="shared" si="4"/>
        <v>0</v>
      </c>
      <c r="I23" s="14">
        <f t="shared" si="4"/>
        <v>0</v>
      </c>
      <c r="J23" s="14">
        <f t="shared" si="4"/>
        <v>0</v>
      </c>
      <c r="K23" s="15"/>
      <c r="L23" s="14">
        <f>L21</f>
        <v>0</v>
      </c>
      <c r="M23" s="14">
        <f>M21</f>
        <v>0</v>
      </c>
      <c r="N23" s="15">
        <f>L23-I23</f>
        <v>0</v>
      </c>
      <c r="O23" s="15">
        <f>M23-J23+K23</f>
        <v>0</v>
      </c>
      <c r="P23" s="15" t="str">
        <f>IF(I23=0,"",N23/I23*100)</f>
        <v/>
      </c>
      <c r="Q23" s="15" t="str">
        <f>IF(J23-K23=0,"",O23/(J23-K23)*100)</f>
        <v/>
      </c>
    </row>
    <row r="24" spans="1:18" ht="15.75" customHeight="1">
      <c r="M24" s="3" t="str">
        <f>"评估人员："&amp;基本信息输入表!$Q$49</f>
        <v>评估人员：雍国锋、路育</v>
      </c>
    </row>
    <row r="25" spans="1:18" ht="15.75" customHeight="1">
      <c r="R25" s="23" t="s">
        <v>461</v>
      </c>
    </row>
  </sheetData>
  <mergeCells count="18">
    <mergeCell ref="R6:V6"/>
    <mergeCell ref="W6:AA6"/>
    <mergeCell ref="A21:B21"/>
    <mergeCell ref="A22:B22"/>
    <mergeCell ref="A23:B23"/>
    <mergeCell ref="A6:A7"/>
    <mergeCell ref="B6:B7"/>
    <mergeCell ref="K6:K7"/>
    <mergeCell ref="A2:Q2"/>
    <mergeCell ref="A3:Q3"/>
    <mergeCell ref="O4:Q4"/>
    <mergeCell ref="N5:Q5"/>
    <mergeCell ref="C6:E6"/>
    <mergeCell ref="F6:H6"/>
    <mergeCell ref="I6:J6"/>
    <mergeCell ref="L6:M6"/>
    <mergeCell ref="N6:O6"/>
    <mergeCell ref="P6:Q6"/>
  </mergeCells>
  <phoneticPr fontId="13" type="noConversion"/>
  <hyperlinks>
    <hyperlink ref="A1" location="索引目录!A1" display="返回索引目录" xr:uid="{00000000-0004-0000-2F00-000000000000}"/>
  </hyperlinks>
  <printOptions horizontalCentered="1"/>
  <pageMargins left="0.98402777777777795" right="0.98402777777777795" top="0.98402777777777795" bottom="0.98402777777777795" header="0.31388888888888899" footer="0.35416666666666702"/>
  <pageSetup paperSize="9" scale="74" fitToHeight="1000" orientation="landscape"/>
  <headerFooter scaleWithDoc="0">
    <oddFooter>&amp;R&amp;"宋体,常规"&amp;10&amp;P/&amp;N</oddFooter>
  </headerFooter>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CY39"/>
  <sheetViews>
    <sheetView showGridLines="0" workbookViewId="0">
      <selection activeCell="F8" sqref="F8"/>
    </sheetView>
  </sheetViews>
  <sheetFormatPr defaultColWidth="9" defaultRowHeight="15.75" customHeight="1" outlineLevelCol="2"/>
  <cols>
    <col min="1" max="1" width="5" style="3" customWidth="1"/>
    <col min="2" max="2" width="9.58203125" style="3" customWidth="1"/>
    <col min="3" max="3" width="7.25" style="3" customWidth="1"/>
    <col min="4" max="4" width="12" style="3" customWidth="1"/>
    <col min="5" max="5" width="12.25" style="3" customWidth="1"/>
    <col min="6" max="8" width="9" style="3"/>
    <col min="9" max="12" width="6.75" style="3" customWidth="1"/>
    <col min="13" max="13" width="5.25" style="3" customWidth="1"/>
    <col min="14" max="15" width="7.75" style="3" customWidth="1"/>
    <col min="16" max="21" width="12.58203125" style="3" hidden="1" customWidth="1" outlineLevel="1"/>
    <col min="22" max="22" width="12.58203125" style="3" customWidth="1" collapsed="1"/>
    <col min="23" max="27" width="12.58203125" style="3" customWidth="1"/>
    <col min="28" max="28" width="6.58203125" style="3" customWidth="1"/>
    <col min="29" max="29" width="7.75" style="3" customWidth="1"/>
    <col min="30" max="30" width="7.5" style="3" customWidth="1"/>
    <col min="31" max="31" width="7.5" style="146" customWidth="1"/>
    <col min="32" max="38" width="5.58203125" style="4" customWidth="1" outlineLevel="1"/>
    <col min="39" max="39" width="14.75" style="4" customWidth="1" outlineLevel="1"/>
    <col min="40" max="40" width="13.58203125" style="4" customWidth="1"/>
    <col min="41" max="44" width="5.58203125" style="4" customWidth="1" outlineLevel="1"/>
    <col min="45" max="46" width="7.25" style="4" customWidth="1" outlineLevel="1"/>
    <col min="47" max="47" width="5.58203125" style="4" customWidth="1" outlineLevel="1"/>
    <col min="48" max="51" width="8.58203125" style="4" customWidth="1" outlineLevel="1"/>
    <col min="52" max="52" width="14.58203125" style="4" customWidth="1" outlineLevel="1"/>
    <col min="53" max="53" width="13.58203125" style="4" customWidth="1"/>
    <col min="54" max="60" width="8.58203125" style="4" customWidth="1" outlineLevel="1"/>
    <col min="61" max="78" width="8.58203125" style="4" customWidth="1" outlineLevel="2"/>
    <col min="79" max="79" width="8.58203125" style="4" customWidth="1" outlineLevel="1"/>
    <col min="80" max="87" width="8.58203125" style="4" hidden="1" customWidth="1" outlineLevel="2"/>
    <col min="88" max="88" width="8.58203125" style="4" customWidth="1" outlineLevel="1" collapsed="1"/>
    <col min="89" max="92" width="8.58203125" style="4" hidden="1" customWidth="1" outlineLevel="2"/>
    <col min="93" max="93" width="8.58203125" style="4" customWidth="1" outlineLevel="1" collapsed="1"/>
    <col min="94" max="96" width="8.58203125" style="4" customWidth="1" outlineLevel="1"/>
    <col min="97" max="97" width="13.75" style="4" customWidth="1"/>
    <col min="98" max="102" width="13.58203125" style="4" customWidth="1" outlineLevel="1"/>
    <col min="103" max="103" width="13.58203125" style="4" customWidth="1"/>
    <col min="104" max="16384" width="9" style="3"/>
  </cols>
  <sheetData>
    <row r="1" spans="1:103" ht="15.75" customHeight="1">
      <c r="A1" s="5" t="s">
        <v>430</v>
      </c>
    </row>
    <row r="2" spans="1:103" s="1" customFormat="1" ht="30" customHeight="1">
      <c r="A2" s="519" t="s">
        <v>1021</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158"/>
      <c r="AE2" s="149"/>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row>
    <row r="3" spans="1:103"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150"/>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row>
    <row r="4" spans="1:103" ht="14.15" customHeight="1">
      <c r="A4" s="2"/>
      <c r="B4" s="2"/>
      <c r="C4" s="2"/>
      <c r="D4" s="2"/>
      <c r="E4" s="2"/>
      <c r="F4" s="2"/>
      <c r="G4" s="2"/>
      <c r="H4" s="2"/>
      <c r="I4" s="2"/>
      <c r="J4" s="2"/>
      <c r="K4" s="2"/>
      <c r="L4" s="2"/>
      <c r="M4" s="2"/>
      <c r="N4" s="2"/>
      <c r="O4" s="2"/>
      <c r="P4" s="2"/>
      <c r="Q4" s="2"/>
      <c r="R4" s="2"/>
      <c r="S4" s="2"/>
      <c r="T4" s="2"/>
      <c r="U4" s="2"/>
      <c r="V4" s="2"/>
      <c r="W4" s="2"/>
      <c r="X4" s="2"/>
      <c r="Y4" s="2"/>
      <c r="Z4" s="2"/>
      <c r="AA4" s="2"/>
      <c r="AB4" s="2"/>
      <c r="AC4" s="524" t="s">
        <v>1022</v>
      </c>
      <c r="AD4" s="524"/>
      <c r="AE4" s="41"/>
    </row>
    <row r="5" spans="1:103" ht="15.75" customHeight="1">
      <c r="A5" s="3" t="str">
        <f>基本信息输入表!K6&amp;"："&amp;基本信息输入表!M6</f>
        <v>被评估单位：贵州华能焦化制气股份有限公司</v>
      </c>
      <c r="AD5" s="18" t="s">
        <v>464</v>
      </c>
      <c r="AE5" s="41"/>
      <c r="AF5" s="531" t="s">
        <v>595</v>
      </c>
      <c r="AG5" s="531"/>
      <c r="AH5" s="531"/>
      <c r="AI5" s="531"/>
      <c r="AJ5" s="531"/>
      <c r="AK5" s="531"/>
      <c r="AL5" s="531"/>
      <c r="AM5" s="531"/>
      <c r="AN5" s="531"/>
      <c r="AO5" s="532" t="s">
        <v>596</v>
      </c>
      <c r="AP5" s="533"/>
      <c r="AQ5" s="533"/>
      <c r="AR5" s="533"/>
      <c r="AS5" s="533"/>
      <c r="AT5" s="533"/>
      <c r="AU5" s="533"/>
      <c r="AV5" s="533"/>
      <c r="AW5" s="533"/>
      <c r="AX5" s="533"/>
      <c r="AY5" s="533"/>
      <c r="AZ5" s="533"/>
      <c r="BA5" s="534"/>
      <c r="BB5" s="535" t="s">
        <v>597</v>
      </c>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6"/>
      <c r="CQ5" s="536"/>
      <c r="CR5" s="536"/>
      <c r="CS5" s="537"/>
      <c r="CT5" s="538" t="s">
        <v>598</v>
      </c>
      <c r="CU5" s="538"/>
      <c r="CV5" s="538"/>
      <c r="CW5" s="538"/>
      <c r="CX5" s="538"/>
      <c r="CY5" s="538"/>
    </row>
    <row r="6" spans="1:103" s="2" customFormat="1" ht="15.75" customHeight="1">
      <c r="A6" s="562" t="s">
        <v>465</v>
      </c>
      <c r="B6" s="565" t="s">
        <v>1023</v>
      </c>
      <c r="C6" s="616" t="s">
        <v>938</v>
      </c>
      <c r="D6" s="616" t="s">
        <v>948</v>
      </c>
      <c r="E6" s="616" t="s">
        <v>939</v>
      </c>
      <c r="F6" s="562" t="s">
        <v>1024</v>
      </c>
      <c r="G6" s="562" t="s">
        <v>635</v>
      </c>
      <c r="H6" s="562" t="s">
        <v>1025</v>
      </c>
      <c r="I6" s="586" t="s">
        <v>942</v>
      </c>
      <c r="J6" s="577" t="s">
        <v>1026</v>
      </c>
      <c r="K6" s="577" t="s">
        <v>1027</v>
      </c>
      <c r="L6" s="586" t="s">
        <v>1028</v>
      </c>
      <c r="M6" s="580" t="s">
        <v>943</v>
      </c>
      <c r="N6" s="580" t="s">
        <v>945</v>
      </c>
      <c r="O6" s="577" t="s">
        <v>1029</v>
      </c>
      <c r="P6" s="597" t="s">
        <v>692</v>
      </c>
      <c r="Q6" s="598"/>
      <c r="R6" s="599"/>
      <c r="S6" s="597" t="s">
        <v>693</v>
      </c>
      <c r="T6" s="598"/>
      <c r="U6" s="599"/>
      <c r="V6" s="562" t="s">
        <v>437</v>
      </c>
      <c r="W6" s="562"/>
      <c r="X6" s="577" t="s">
        <v>780</v>
      </c>
      <c r="Y6" s="562" t="s">
        <v>438</v>
      </c>
      <c r="Z6" s="562"/>
      <c r="AA6" s="562"/>
      <c r="AB6" s="580" t="s">
        <v>440</v>
      </c>
      <c r="AC6" s="570" t="s">
        <v>946</v>
      </c>
      <c r="AD6" s="580" t="s">
        <v>585</v>
      </c>
      <c r="AE6" s="151"/>
      <c r="AF6" s="531" t="s">
        <v>599</v>
      </c>
      <c r="AG6" s="617" t="s">
        <v>1030</v>
      </c>
      <c r="AH6" s="531" t="s">
        <v>651</v>
      </c>
      <c r="AI6" s="531" t="s">
        <v>694</v>
      </c>
      <c r="AJ6" s="553" t="s">
        <v>947</v>
      </c>
      <c r="AK6" s="542" t="s">
        <v>627</v>
      </c>
      <c r="AL6" s="542" t="s">
        <v>601</v>
      </c>
      <c r="AM6" s="531" t="s">
        <v>602</v>
      </c>
      <c r="AN6" s="531"/>
      <c r="AO6" s="532" t="s">
        <v>603</v>
      </c>
      <c r="AP6" s="533"/>
      <c r="AQ6" s="533"/>
      <c r="AR6" s="533"/>
      <c r="AS6" s="533"/>
      <c r="AT6" s="533"/>
      <c r="AU6" s="534"/>
      <c r="AV6" s="538" t="s">
        <v>604</v>
      </c>
      <c r="AW6" s="538"/>
      <c r="AX6" s="538" t="s">
        <v>653</v>
      </c>
      <c r="AY6" s="538"/>
      <c r="AZ6" s="538" t="s">
        <v>605</v>
      </c>
      <c r="BA6" s="543"/>
      <c r="BB6" s="531" t="s">
        <v>606</v>
      </c>
      <c r="BC6" s="531" t="s">
        <v>654</v>
      </c>
      <c r="BD6" s="531"/>
      <c r="BE6" s="531"/>
      <c r="BF6" s="555" t="s">
        <v>821</v>
      </c>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c r="CN6" s="556"/>
      <c r="CO6" s="556"/>
      <c r="CP6" s="531" t="s">
        <v>438</v>
      </c>
      <c r="CQ6" s="531"/>
      <c r="CR6" s="531"/>
      <c r="CS6" s="36"/>
      <c r="CT6" s="538" t="s">
        <v>439</v>
      </c>
      <c r="CU6" s="538"/>
      <c r="CV6" s="532" t="s">
        <v>608</v>
      </c>
      <c r="CW6" s="534"/>
      <c r="CX6" s="538" t="s">
        <v>609</v>
      </c>
      <c r="CY6" s="543"/>
    </row>
    <row r="7" spans="1:103" s="2" customFormat="1" ht="24" customHeight="1">
      <c r="A7" s="562"/>
      <c r="B7" s="565"/>
      <c r="C7" s="616"/>
      <c r="D7" s="616"/>
      <c r="E7" s="616"/>
      <c r="F7" s="562"/>
      <c r="G7" s="562"/>
      <c r="H7" s="562"/>
      <c r="I7" s="587"/>
      <c r="J7" s="578"/>
      <c r="K7" s="578"/>
      <c r="L7" s="587"/>
      <c r="M7" s="562"/>
      <c r="N7" s="562"/>
      <c r="O7" s="578"/>
      <c r="P7" s="64" t="s">
        <v>836</v>
      </c>
      <c r="Q7" s="64" t="s">
        <v>838</v>
      </c>
      <c r="R7" s="64" t="s">
        <v>1031</v>
      </c>
      <c r="S7" s="64" t="s">
        <v>836</v>
      </c>
      <c r="T7" s="64" t="s">
        <v>838</v>
      </c>
      <c r="U7" s="64" t="s">
        <v>1031</v>
      </c>
      <c r="V7" s="13" t="s">
        <v>836</v>
      </c>
      <c r="W7" s="8" t="s">
        <v>838</v>
      </c>
      <c r="X7" s="578"/>
      <c r="Y7" s="8" t="s">
        <v>836</v>
      </c>
      <c r="Z7" s="51" t="s">
        <v>823</v>
      </c>
      <c r="AA7" s="8" t="s">
        <v>838</v>
      </c>
      <c r="AB7" s="562"/>
      <c r="AC7" s="571"/>
      <c r="AD7" s="562"/>
      <c r="AE7" s="150"/>
      <c r="AF7" s="531"/>
      <c r="AG7" s="546"/>
      <c r="AH7" s="531"/>
      <c r="AI7" s="531"/>
      <c r="AJ7" s="531"/>
      <c r="AK7" s="531"/>
      <c r="AL7" s="531"/>
      <c r="AM7" s="531"/>
      <c r="AN7" s="531"/>
      <c r="AO7" s="26" t="s">
        <v>614</v>
      </c>
      <c r="AP7" s="26" t="s">
        <v>615</v>
      </c>
      <c r="AQ7" s="40" t="s">
        <v>954</v>
      </c>
      <c r="AR7" s="40" t="s">
        <v>1032</v>
      </c>
      <c r="AS7" s="26" t="s">
        <v>664</v>
      </c>
      <c r="AT7" s="26" t="s">
        <v>617</v>
      </c>
      <c r="AU7" s="24" t="s">
        <v>618</v>
      </c>
      <c r="AV7" s="26" t="s">
        <v>619</v>
      </c>
      <c r="AW7" s="26" t="s">
        <v>620</v>
      </c>
      <c r="AX7" s="26" t="s">
        <v>619</v>
      </c>
      <c r="AY7" s="26" t="s">
        <v>665</v>
      </c>
      <c r="AZ7" s="538"/>
      <c r="BA7" s="544"/>
      <c r="BB7" s="531"/>
      <c r="BC7" s="20" t="s">
        <v>1033</v>
      </c>
      <c r="BD7" s="20" t="s">
        <v>1034</v>
      </c>
      <c r="BE7" s="20" t="s">
        <v>1035</v>
      </c>
      <c r="BF7" s="49" t="s">
        <v>783</v>
      </c>
      <c r="BG7" s="20" t="s">
        <v>1036</v>
      </c>
      <c r="BH7" s="20" t="s">
        <v>955</v>
      </c>
      <c r="BI7" s="157" t="s">
        <v>1037</v>
      </c>
      <c r="BJ7" s="157" t="s">
        <v>827</v>
      </c>
      <c r="BK7" s="157" t="s">
        <v>828</v>
      </c>
      <c r="BL7" s="157" t="s">
        <v>829</v>
      </c>
      <c r="BM7" s="157" t="s">
        <v>1038</v>
      </c>
      <c r="BN7" s="157" t="s">
        <v>1039</v>
      </c>
      <c r="BO7" s="157" t="s">
        <v>1040</v>
      </c>
      <c r="BP7" s="157" t="s">
        <v>1041</v>
      </c>
      <c r="BQ7" s="157" t="s">
        <v>1042</v>
      </c>
      <c r="BR7" s="157" t="s">
        <v>1043</v>
      </c>
      <c r="BS7" s="157" t="s">
        <v>1044</v>
      </c>
      <c r="BT7" s="155" t="s">
        <v>1045</v>
      </c>
      <c r="BU7" s="155" t="s">
        <v>1046</v>
      </c>
      <c r="BV7" s="155" t="s">
        <v>1047</v>
      </c>
      <c r="BW7" s="157" t="s">
        <v>1048</v>
      </c>
      <c r="BX7" s="157" t="s">
        <v>1049</v>
      </c>
      <c r="BY7" s="157" t="s">
        <v>1050</v>
      </c>
      <c r="BZ7" s="157" t="s">
        <v>1051</v>
      </c>
      <c r="CA7" s="155" t="s">
        <v>1052</v>
      </c>
      <c r="CB7" s="159" t="s">
        <v>1053</v>
      </c>
      <c r="CC7" s="159" t="s">
        <v>1054</v>
      </c>
      <c r="CD7" s="159" t="s">
        <v>1055</v>
      </c>
      <c r="CE7" s="159" t="s">
        <v>1056</v>
      </c>
      <c r="CF7" s="159" t="s">
        <v>1057</v>
      </c>
      <c r="CG7" s="159" t="s">
        <v>1058</v>
      </c>
      <c r="CH7" s="160" t="s">
        <v>1059</v>
      </c>
      <c r="CI7" s="160" t="s">
        <v>1060</v>
      </c>
      <c r="CJ7" s="159" t="s">
        <v>1061</v>
      </c>
      <c r="CK7" s="155"/>
      <c r="CL7" s="155"/>
      <c r="CM7" s="155"/>
      <c r="CN7" s="155"/>
      <c r="CO7" s="155" t="s">
        <v>1062</v>
      </c>
      <c r="CP7" s="19" t="s">
        <v>836</v>
      </c>
      <c r="CQ7" s="19" t="s">
        <v>837</v>
      </c>
      <c r="CR7" s="19" t="s">
        <v>838</v>
      </c>
      <c r="CS7" s="29"/>
      <c r="CT7" s="26" t="s">
        <v>839</v>
      </c>
      <c r="CU7" s="26" t="s">
        <v>840</v>
      </c>
      <c r="CV7" s="26" t="s">
        <v>836</v>
      </c>
      <c r="CW7" s="26" t="s">
        <v>838</v>
      </c>
      <c r="CX7" s="538"/>
      <c r="CY7" s="544"/>
    </row>
    <row r="8" spans="1:103" ht="15.75" customHeight="1">
      <c r="A8" s="47" t="str">
        <f>IF(F8="","",ROW()-7)</f>
        <v/>
      </c>
      <c r="B8" s="8"/>
      <c r="C8" s="12"/>
      <c r="D8" s="12"/>
      <c r="E8" s="12"/>
      <c r="F8" s="12"/>
      <c r="G8" s="12"/>
      <c r="H8" s="12"/>
      <c r="I8" s="147"/>
      <c r="J8" s="147"/>
      <c r="K8" s="147"/>
      <c r="L8" s="147"/>
      <c r="M8" s="8"/>
      <c r="N8" s="15" t="str">
        <f>IF(L8=0,"",V8/L8)</f>
        <v/>
      </c>
      <c r="O8" s="14"/>
      <c r="P8" s="14"/>
      <c r="Q8" s="14"/>
      <c r="R8" s="14"/>
      <c r="S8" s="14"/>
      <c r="T8" s="14"/>
      <c r="U8" s="14"/>
      <c r="V8" s="14">
        <f t="shared" ref="V8:V10" si="0">P8+S8</f>
        <v>0</v>
      </c>
      <c r="W8" s="14">
        <f t="shared" ref="W8:W10" si="1">Q8+T8</f>
        <v>0</v>
      </c>
      <c r="X8" s="14">
        <f t="shared" ref="X8:X13" si="2">R8+U8</f>
        <v>0</v>
      </c>
      <c r="Y8" s="15"/>
      <c r="Z8" s="51"/>
      <c r="AA8" s="15"/>
      <c r="AB8" s="15" t="str">
        <f t="shared" ref="AB8:AB34" si="3">IF(W8-X8=0,"",(AA8-W8+X8)/(W8-X8)*100)</f>
        <v/>
      </c>
      <c r="AC8" s="15" t="str">
        <f>IF(W8-X8=0,"",Y8/(W8-X8))</f>
        <v/>
      </c>
      <c r="AD8" s="12"/>
      <c r="AE8" s="7"/>
      <c r="AF8" s="22"/>
      <c r="AG8" s="22"/>
      <c r="AH8" s="22"/>
      <c r="AI8" s="22"/>
      <c r="AJ8" s="22"/>
      <c r="AK8" s="22"/>
      <c r="AL8" s="22"/>
      <c r="AM8" s="22"/>
      <c r="AN8" s="22"/>
      <c r="AO8" s="22"/>
      <c r="AP8" s="22"/>
      <c r="AQ8" s="22"/>
      <c r="AR8" s="22"/>
      <c r="AS8" s="22"/>
      <c r="AT8" s="27"/>
      <c r="AU8" s="27"/>
      <c r="AV8" s="22"/>
      <c r="AW8" s="27"/>
      <c r="AX8" s="27"/>
      <c r="AY8" s="27"/>
      <c r="AZ8" s="27"/>
      <c r="BA8" s="27"/>
      <c r="BB8" s="27"/>
      <c r="BC8" s="27" t="s">
        <v>203</v>
      </c>
      <c r="BD8" s="27"/>
      <c r="BE8" s="27"/>
      <c r="BF8" s="27"/>
      <c r="BG8" s="27"/>
      <c r="BH8" s="27"/>
      <c r="BI8" s="27"/>
      <c r="BJ8" s="27"/>
      <c r="BK8" s="27"/>
      <c r="BL8" s="27" t="str">
        <f>IFERROR(BK8/(BJ8+BK8)*100,"")</f>
        <v/>
      </c>
      <c r="BM8" s="27"/>
      <c r="BN8" s="27"/>
      <c r="BO8" s="156">
        <f>SUM(BP8:BR8)</f>
        <v>0</v>
      </c>
      <c r="BP8" s="27"/>
      <c r="BQ8" s="27"/>
      <c r="BR8" s="27"/>
      <c r="BS8" s="27" t="str">
        <f>IFERROR(BO8/L8,"")</f>
        <v/>
      </c>
      <c r="BT8" s="27"/>
      <c r="BU8" s="27"/>
      <c r="BV8" s="156">
        <f>BO8*BT8+L8*BU8</f>
        <v>0</v>
      </c>
      <c r="BW8" s="27"/>
      <c r="BX8" s="27"/>
      <c r="BY8" s="156">
        <f>(BO8+BV8)*BW8*BX8/2</f>
        <v>0</v>
      </c>
      <c r="BZ8" s="156">
        <f>IF(BO8+BV8+BY8&gt;100,ROUND(BO8+BV8+BY8,-2),ROUND(BO8+BV8+BY8,-1))</f>
        <v>0</v>
      </c>
      <c r="CA8" s="156"/>
      <c r="CB8" s="156"/>
      <c r="CC8" s="156"/>
      <c r="CD8" s="156"/>
      <c r="CE8" s="156"/>
      <c r="CF8" s="156"/>
      <c r="CG8" s="156"/>
      <c r="CH8" s="156" t="str">
        <f>IFERROR(AVERAGE(CC8,CE8,CG8),"")</f>
        <v/>
      </c>
      <c r="CI8" s="156" t="str">
        <f>IFERROR(CH8*L8,"")</f>
        <v/>
      </c>
      <c r="CJ8" s="156"/>
      <c r="CK8" s="156"/>
      <c r="CL8" s="156"/>
      <c r="CM8" s="156"/>
      <c r="CN8" s="156"/>
      <c r="CO8" s="156"/>
      <c r="CP8" s="156"/>
      <c r="CQ8" s="27" t="str">
        <f t="shared" ref="CQ8:CQ34" si="4">IFERROR(ROUND(BL8-BM8-BN8,0),"")</f>
        <v/>
      </c>
      <c r="CR8" s="30" t="str">
        <f>IFERROR(CP8*CQ8/100,"")</f>
        <v/>
      </c>
      <c r="CS8" s="27"/>
      <c r="CT8" s="27" t="str">
        <f>IFERROR((CP8-V8)/V8*100,"")</f>
        <v/>
      </c>
      <c r="CU8" s="27" t="str">
        <f>IFERROR((CR8-W8+X8)/(W8-X8)*100,"")</f>
        <v/>
      </c>
      <c r="CV8" s="27"/>
      <c r="CW8" s="27"/>
      <c r="CX8" s="27"/>
      <c r="CY8" s="27"/>
    </row>
    <row r="9" spans="1:103" ht="15.75" customHeight="1">
      <c r="A9" s="47" t="str">
        <f t="shared" ref="A9:A33" si="5">IF(F9="","",ROW()-7)</f>
        <v/>
      </c>
      <c r="B9" s="8"/>
      <c r="C9" s="12"/>
      <c r="D9" s="12"/>
      <c r="E9" s="12"/>
      <c r="F9" s="12"/>
      <c r="G9" s="12"/>
      <c r="H9" s="12"/>
      <c r="I9" s="147"/>
      <c r="J9" s="147"/>
      <c r="K9" s="147"/>
      <c r="L9" s="147"/>
      <c r="M9" s="8"/>
      <c r="N9" s="15" t="str">
        <f t="shared" ref="N9:N33" si="6">IF(L9=0,"",V9/L9)</f>
        <v/>
      </c>
      <c r="O9" s="14"/>
      <c r="P9" s="14"/>
      <c r="Q9" s="14"/>
      <c r="R9" s="14"/>
      <c r="S9" s="14"/>
      <c r="T9" s="14"/>
      <c r="U9" s="14"/>
      <c r="V9" s="14">
        <f t="shared" si="0"/>
        <v>0</v>
      </c>
      <c r="W9" s="14">
        <f t="shared" si="1"/>
        <v>0</v>
      </c>
      <c r="X9" s="14">
        <f t="shared" si="2"/>
        <v>0</v>
      </c>
      <c r="Y9" s="15"/>
      <c r="Z9" s="51"/>
      <c r="AA9" s="15"/>
      <c r="AB9" s="15" t="str">
        <f t="shared" si="3"/>
        <v/>
      </c>
      <c r="AC9" s="15" t="str">
        <f t="shared" ref="AC9:AC36" si="7">IF(W9-X9=0,"",Y9/(W9-X9))</f>
        <v/>
      </c>
      <c r="AD9" s="12"/>
      <c r="AE9" s="7"/>
      <c r="AF9" s="22"/>
      <c r="AG9" s="22"/>
      <c r="AH9" s="22"/>
      <c r="AI9" s="22"/>
      <c r="AJ9" s="22"/>
      <c r="AK9" s="22"/>
      <c r="AL9" s="22"/>
      <c r="AM9" s="22"/>
      <c r="AN9" s="22"/>
      <c r="AO9" s="22"/>
      <c r="AP9" s="22"/>
      <c r="AQ9" s="22"/>
      <c r="AR9" s="22"/>
      <c r="AS9" s="22"/>
      <c r="AT9" s="28"/>
      <c r="AU9" s="27"/>
      <c r="AV9" s="22"/>
      <c r="AW9" s="27"/>
      <c r="AX9" s="27"/>
      <c r="AY9" s="27"/>
      <c r="AZ9" s="27"/>
      <c r="BA9" s="27"/>
      <c r="BB9" s="27"/>
      <c r="BC9" s="27"/>
      <c r="BD9" s="27"/>
      <c r="BE9" s="27"/>
      <c r="BF9" s="27"/>
      <c r="BG9" s="27"/>
      <c r="BH9" s="27"/>
      <c r="BI9" s="27"/>
      <c r="BJ9" s="27"/>
      <c r="BK9" s="27"/>
      <c r="BL9" s="27" t="str">
        <f t="shared" ref="BL9:BL36" si="8">IFERROR(BK9/(BJ9+BK9)*100,"")</f>
        <v/>
      </c>
      <c r="BM9" s="27"/>
      <c r="BN9" s="27"/>
      <c r="BO9" s="156">
        <f t="shared" ref="BO9:BO36" si="9">SUM(BP9:BR9)</f>
        <v>0</v>
      </c>
      <c r="BP9" s="27"/>
      <c r="BQ9" s="27"/>
      <c r="BR9" s="27"/>
      <c r="BS9" s="27" t="str">
        <f t="shared" ref="BS9:BS36" si="10">IFERROR(BO9/L9,"")</f>
        <v/>
      </c>
      <c r="BT9" s="27"/>
      <c r="BU9" s="27"/>
      <c r="BV9" s="156">
        <f t="shared" ref="BV9:BV36" si="11">BO9*BT9+L9*BU9</f>
        <v>0</v>
      </c>
      <c r="BW9" s="27"/>
      <c r="BX9" s="27"/>
      <c r="BY9" s="156">
        <f t="shared" ref="BY9:BY36" si="12">(BO9+BV9)*BW9*BX9/2</f>
        <v>0</v>
      </c>
      <c r="BZ9" s="156">
        <f t="shared" ref="BZ9:BZ36" si="13">IF(BO9+BV9+BY9&gt;100,ROUND(BO9+BV9+BY9,-2),ROUND(BO9+BV9+BY9,-1))</f>
        <v>0</v>
      </c>
      <c r="CA9" s="156"/>
      <c r="CB9" s="156"/>
      <c r="CC9" s="156"/>
      <c r="CD9" s="156"/>
      <c r="CE9" s="156"/>
      <c r="CF9" s="156"/>
      <c r="CG9" s="156"/>
      <c r="CH9" s="156" t="str">
        <f t="shared" ref="CH9:CH36" si="14">IFERROR(AVERAGE(CC9,CE9,CG9),"")</f>
        <v/>
      </c>
      <c r="CI9" s="156" t="str">
        <f t="shared" ref="CI9:CI36" si="15">IFERROR(CH9*L9,"")</f>
        <v/>
      </c>
      <c r="CJ9" s="156"/>
      <c r="CK9" s="156"/>
      <c r="CL9" s="156"/>
      <c r="CM9" s="156"/>
      <c r="CN9" s="156"/>
      <c r="CO9" s="156"/>
      <c r="CP9" s="156"/>
      <c r="CQ9" s="27" t="str">
        <f t="shared" si="4"/>
        <v/>
      </c>
      <c r="CR9" s="30" t="str">
        <f t="shared" ref="CR9:CR36" si="16">IFERROR(CP9*CQ9/100,"")</f>
        <v/>
      </c>
      <c r="CS9" s="27"/>
      <c r="CT9" s="27" t="str">
        <f t="shared" ref="CT9:CT36" si="17">IFERROR((CP9-V9)/V9*100,"")</f>
        <v/>
      </c>
      <c r="CU9" s="27" t="str">
        <f t="shared" ref="CU9:CU36" si="18">IFERROR((CR9-W9+X9)/(W9-X9)*100,"")</f>
        <v/>
      </c>
      <c r="CV9" s="27"/>
      <c r="CW9" s="27"/>
      <c r="CX9" s="27"/>
      <c r="CY9" s="27"/>
    </row>
    <row r="10" spans="1:103" ht="15.75" customHeight="1">
      <c r="A10" s="47" t="str">
        <f t="shared" si="5"/>
        <v/>
      </c>
      <c r="B10" s="8"/>
      <c r="C10" s="12"/>
      <c r="D10" s="12"/>
      <c r="E10" s="12"/>
      <c r="F10" s="12"/>
      <c r="G10" s="12"/>
      <c r="H10" s="12"/>
      <c r="I10" s="147"/>
      <c r="J10" s="147"/>
      <c r="K10" s="147"/>
      <c r="L10" s="147"/>
      <c r="M10" s="8"/>
      <c r="N10" s="15" t="str">
        <f t="shared" si="6"/>
        <v/>
      </c>
      <c r="O10" s="14"/>
      <c r="P10" s="14"/>
      <c r="Q10" s="14"/>
      <c r="R10" s="14"/>
      <c r="S10" s="14"/>
      <c r="T10" s="14"/>
      <c r="U10" s="14"/>
      <c r="V10" s="14">
        <f t="shared" si="0"/>
        <v>0</v>
      </c>
      <c r="W10" s="14">
        <f t="shared" si="1"/>
        <v>0</v>
      </c>
      <c r="X10" s="14">
        <f t="shared" si="2"/>
        <v>0</v>
      </c>
      <c r="Y10" s="15"/>
      <c r="Z10" s="51"/>
      <c r="AA10" s="15"/>
      <c r="AB10" s="15" t="str">
        <f t="shared" si="3"/>
        <v/>
      </c>
      <c r="AC10" s="15" t="str">
        <f t="shared" si="7"/>
        <v/>
      </c>
      <c r="AD10" s="12"/>
      <c r="AE10" s="7"/>
      <c r="AF10" s="22"/>
      <c r="AG10" s="22"/>
      <c r="AH10" s="22"/>
      <c r="AI10" s="22"/>
      <c r="AJ10" s="22"/>
      <c r="AK10" s="22"/>
      <c r="AL10" s="22"/>
      <c r="AM10" s="22"/>
      <c r="AN10" s="22"/>
      <c r="AO10" s="22"/>
      <c r="AP10" s="22"/>
      <c r="AQ10" s="22"/>
      <c r="AR10" s="22"/>
      <c r="AS10" s="22"/>
      <c r="AT10" s="28"/>
      <c r="AU10" s="27"/>
      <c r="AV10" s="22"/>
      <c r="AW10" s="27"/>
      <c r="AX10" s="27"/>
      <c r="AY10" s="27"/>
      <c r="AZ10" s="27"/>
      <c r="BA10" s="27"/>
      <c r="BB10" s="27"/>
      <c r="BC10" s="27"/>
      <c r="BD10" s="27"/>
      <c r="BE10" s="27"/>
      <c r="BF10" s="27"/>
      <c r="BG10" s="27"/>
      <c r="BH10" s="27"/>
      <c r="BI10" s="27"/>
      <c r="BJ10" s="27"/>
      <c r="BK10" s="27" t="s">
        <v>203</v>
      </c>
      <c r="BL10" s="27" t="str">
        <f t="shared" si="8"/>
        <v/>
      </c>
      <c r="BM10" s="27"/>
      <c r="BN10" s="27"/>
      <c r="BO10" s="156">
        <f t="shared" si="9"/>
        <v>0</v>
      </c>
      <c r="BP10" s="27"/>
      <c r="BQ10" s="27"/>
      <c r="BR10" s="27"/>
      <c r="BS10" s="27" t="str">
        <f t="shared" si="10"/>
        <v/>
      </c>
      <c r="BT10" s="27"/>
      <c r="BU10" s="27"/>
      <c r="BV10" s="156">
        <f t="shared" si="11"/>
        <v>0</v>
      </c>
      <c r="BW10" s="27"/>
      <c r="BX10" s="27"/>
      <c r="BY10" s="156">
        <f t="shared" si="12"/>
        <v>0</v>
      </c>
      <c r="BZ10" s="156">
        <f t="shared" si="13"/>
        <v>0</v>
      </c>
      <c r="CA10" s="156"/>
      <c r="CB10" s="156"/>
      <c r="CC10" s="156"/>
      <c r="CD10" s="156"/>
      <c r="CE10" s="156"/>
      <c r="CF10" s="156"/>
      <c r="CG10" s="156"/>
      <c r="CH10" s="156" t="str">
        <f t="shared" si="14"/>
        <v/>
      </c>
      <c r="CI10" s="156" t="str">
        <f t="shared" si="15"/>
        <v/>
      </c>
      <c r="CJ10" s="156"/>
      <c r="CK10" s="156"/>
      <c r="CL10" s="156"/>
      <c r="CM10" s="156"/>
      <c r="CN10" s="156"/>
      <c r="CO10" s="156"/>
      <c r="CP10" s="156"/>
      <c r="CQ10" s="27" t="str">
        <f t="shared" si="4"/>
        <v/>
      </c>
      <c r="CR10" s="30" t="str">
        <f t="shared" si="16"/>
        <v/>
      </c>
      <c r="CS10" s="27"/>
      <c r="CT10" s="27" t="str">
        <f t="shared" si="17"/>
        <v/>
      </c>
      <c r="CU10" s="27" t="str">
        <f t="shared" si="18"/>
        <v/>
      </c>
      <c r="CV10" s="27"/>
      <c r="CW10" s="27"/>
      <c r="CX10" s="27"/>
      <c r="CY10" s="27"/>
    </row>
    <row r="11" spans="1:103" ht="15.75" customHeight="1">
      <c r="A11" s="47" t="str">
        <f t="shared" si="5"/>
        <v/>
      </c>
      <c r="B11" s="8"/>
      <c r="C11" s="12"/>
      <c r="D11" s="12"/>
      <c r="E11" s="12"/>
      <c r="F11" s="12"/>
      <c r="G11" s="12"/>
      <c r="H11" s="12"/>
      <c r="I11" s="147"/>
      <c r="J11" s="147"/>
      <c r="K11" s="147"/>
      <c r="L11" s="147"/>
      <c r="M11" s="8"/>
      <c r="N11" s="15" t="str">
        <f t="shared" si="6"/>
        <v/>
      </c>
      <c r="O11" s="14"/>
      <c r="P11" s="14"/>
      <c r="Q11" s="14"/>
      <c r="R11" s="14"/>
      <c r="S11" s="14"/>
      <c r="T11" s="14"/>
      <c r="U11" s="14"/>
      <c r="V11" s="14">
        <f t="shared" ref="V11:X33" si="19">P11+S11</f>
        <v>0</v>
      </c>
      <c r="W11" s="14">
        <f t="shared" si="19"/>
        <v>0</v>
      </c>
      <c r="X11" s="14">
        <f t="shared" si="2"/>
        <v>0</v>
      </c>
      <c r="Y11" s="15"/>
      <c r="Z11" s="51"/>
      <c r="AA11" s="15"/>
      <c r="AB11" s="15" t="str">
        <f t="shared" si="3"/>
        <v/>
      </c>
      <c r="AC11" s="15" t="str">
        <f t="shared" si="7"/>
        <v/>
      </c>
      <c r="AD11" s="12"/>
      <c r="AE11" s="7"/>
      <c r="AF11" s="22"/>
      <c r="AG11" s="22"/>
      <c r="AH11" s="22"/>
      <c r="AI11" s="22"/>
      <c r="AJ11" s="22"/>
      <c r="AK11" s="22"/>
      <c r="AL11" s="22"/>
      <c r="AM11" s="22"/>
      <c r="AN11" s="22"/>
      <c r="AO11" s="22"/>
      <c r="AP11" s="22"/>
      <c r="AQ11" s="22"/>
      <c r="AR11" s="22"/>
      <c r="AS11" s="22"/>
      <c r="AT11" s="28"/>
      <c r="AU11" s="27"/>
      <c r="AV11" s="22"/>
      <c r="AW11" s="27"/>
      <c r="AX11" s="27"/>
      <c r="AY11" s="27"/>
      <c r="AZ11" s="27"/>
      <c r="BA11" s="27"/>
      <c r="BB11" s="27"/>
      <c r="BC11" s="27"/>
      <c r="BD11" s="27"/>
      <c r="BE11" s="27"/>
      <c r="BF11" s="27"/>
      <c r="BG11" s="27"/>
      <c r="BH11" s="27"/>
      <c r="BI11" s="27"/>
      <c r="BJ11" s="27"/>
      <c r="BK11" s="27"/>
      <c r="BL11" s="27" t="str">
        <f t="shared" si="8"/>
        <v/>
      </c>
      <c r="BM11" s="27"/>
      <c r="BN11" s="27"/>
      <c r="BO11" s="156">
        <f t="shared" si="9"/>
        <v>0</v>
      </c>
      <c r="BP11" s="27"/>
      <c r="BQ11" s="27"/>
      <c r="BR11" s="27"/>
      <c r="BS11" s="27" t="str">
        <f t="shared" si="10"/>
        <v/>
      </c>
      <c r="BT11" s="27"/>
      <c r="BU11" s="27"/>
      <c r="BV11" s="156">
        <f t="shared" si="11"/>
        <v>0</v>
      </c>
      <c r="BW11" s="27"/>
      <c r="BX11" s="27"/>
      <c r="BY11" s="156">
        <f t="shared" si="12"/>
        <v>0</v>
      </c>
      <c r="BZ11" s="156">
        <f t="shared" si="13"/>
        <v>0</v>
      </c>
      <c r="CA11" s="156"/>
      <c r="CB11" s="156"/>
      <c r="CC11" s="156"/>
      <c r="CD11" s="156"/>
      <c r="CE11" s="156"/>
      <c r="CF11" s="156"/>
      <c r="CG11" s="156"/>
      <c r="CH11" s="156" t="str">
        <f t="shared" si="14"/>
        <v/>
      </c>
      <c r="CI11" s="156" t="str">
        <f t="shared" si="15"/>
        <v/>
      </c>
      <c r="CJ11" s="156"/>
      <c r="CK11" s="156"/>
      <c r="CL11" s="156"/>
      <c r="CM11" s="156"/>
      <c r="CN11" s="156"/>
      <c r="CO11" s="156"/>
      <c r="CP11" s="156"/>
      <c r="CQ11" s="27" t="str">
        <f t="shared" si="4"/>
        <v/>
      </c>
      <c r="CR11" s="30" t="str">
        <f t="shared" si="16"/>
        <v/>
      </c>
      <c r="CS11" s="27"/>
      <c r="CT11" s="27" t="str">
        <f t="shared" si="17"/>
        <v/>
      </c>
      <c r="CU11" s="27" t="str">
        <f t="shared" si="18"/>
        <v/>
      </c>
      <c r="CV11" s="27"/>
      <c r="CW11" s="27"/>
      <c r="CX11" s="27"/>
      <c r="CY11" s="27"/>
    </row>
    <row r="12" spans="1:103" ht="15.75" customHeight="1">
      <c r="A12" s="47" t="str">
        <f t="shared" si="5"/>
        <v/>
      </c>
      <c r="B12" s="8"/>
      <c r="C12" s="12"/>
      <c r="D12" s="12"/>
      <c r="E12" s="12"/>
      <c r="F12" s="12"/>
      <c r="G12" s="12"/>
      <c r="H12" s="12"/>
      <c r="I12" s="147"/>
      <c r="J12" s="147"/>
      <c r="K12" s="147"/>
      <c r="L12" s="147"/>
      <c r="M12" s="8"/>
      <c r="N12" s="15" t="str">
        <f t="shared" si="6"/>
        <v/>
      </c>
      <c r="O12" s="14"/>
      <c r="P12" s="14"/>
      <c r="Q12" s="14"/>
      <c r="R12" s="14"/>
      <c r="S12" s="14"/>
      <c r="T12" s="14"/>
      <c r="U12" s="14"/>
      <c r="V12" s="14">
        <f t="shared" si="19"/>
        <v>0</v>
      </c>
      <c r="W12" s="14">
        <f t="shared" si="19"/>
        <v>0</v>
      </c>
      <c r="X12" s="14">
        <f t="shared" si="2"/>
        <v>0</v>
      </c>
      <c r="Y12" s="15"/>
      <c r="Z12" s="51"/>
      <c r="AA12" s="15"/>
      <c r="AB12" s="15" t="str">
        <f t="shared" si="3"/>
        <v/>
      </c>
      <c r="AC12" s="15" t="str">
        <f t="shared" si="7"/>
        <v/>
      </c>
      <c r="AD12" s="12"/>
      <c r="AE12" s="7"/>
      <c r="AF12" s="22"/>
      <c r="AG12" s="22"/>
      <c r="AH12" s="22"/>
      <c r="AI12" s="22"/>
      <c r="AJ12" s="22"/>
      <c r="AK12" s="22"/>
      <c r="AL12" s="22"/>
      <c r="AM12" s="22"/>
      <c r="AN12" s="22"/>
      <c r="AO12" s="22"/>
      <c r="AP12" s="22"/>
      <c r="AQ12" s="22"/>
      <c r="AR12" s="22"/>
      <c r="AS12" s="22"/>
      <c r="AT12" s="28"/>
      <c r="AU12" s="27"/>
      <c r="AV12" s="22"/>
      <c r="AW12" s="27"/>
      <c r="AX12" s="27"/>
      <c r="AY12" s="27"/>
      <c r="AZ12" s="27"/>
      <c r="BA12" s="27"/>
      <c r="BB12" s="27"/>
      <c r="BC12" s="27"/>
      <c r="BD12" s="27"/>
      <c r="BE12" s="27"/>
      <c r="BF12" s="27"/>
      <c r="BG12" s="27"/>
      <c r="BH12" s="27"/>
      <c r="BI12" s="27"/>
      <c r="BJ12" s="27"/>
      <c r="BK12" s="27"/>
      <c r="BL12" s="27" t="str">
        <f t="shared" si="8"/>
        <v/>
      </c>
      <c r="BM12" s="27"/>
      <c r="BN12" s="27"/>
      <c r="BO12" s="156">
        <f t="shared" si="9"/>
        <v>0</v>
      </c>
      <c r="BP12" s="27"/>
      <c r="BQ12" s="27"/>
      <c r="BR12" s="27"/>
      <c r="BS12" s="27" t="str">
        <f t="shared" si="10"/>
        <v/>
      </c>
      <c r="BT12" s="27"/>
      <c r="BU12" s="27"/>
      <c r="BV12" s="156">
        <f t="shared" si="11"/>
        <v>0</v>
      </c>
      <c r="BW12" s="27"/>
      <c r="BX12" s="27"/>
      <c r="BY12" s="156">
        <f t="shared" si="12"/>
        <v>0</v>
      </c>
      <c r="BZ12" s="156">
        <f t="shared" si="13"/>
        <v>0</v>
      </c>
      <c r="CA12" s="156"/>
      <c r="CB12" s="156"/>
      <c r="CC12" s="156"/>
      <c r="CD12" s="156"/>
      <c r="CE12" s="156"/>
      <c r="CF12" s="156"/>
      <c r="CG12" s="156"/>
      <c r="CH12" s="156" t="str">
        <f t="shared" si="14"/>
        <v/>
      </c>
      <c r="CI12" s="156" t="str">
        <f t="shared" si="15"/>
        <v/>
      </c>
      <c r="CJ12" s="156"/>
      <c r="CK12" s="156"/>
      <c r="CL12" s="156"/>
      <c r="CM12" s="156"/>
      <c r="CN12" s="156"/>
      <c r="CO12" s="156"/>
      <c r="CP12" s="156"/>
      <c r="CQ12" s="27" t="str">
        <f t="shared" si="4"/>
        <v/>
      </c>
      <c r="CR12" s="30" t="str">
        <f t="shared" si="16"/>
        <v/>
      </c>
      <c r="CS12" s="27"/>
      <c r="CT12" s="27" t="str">
        <f t="shared" si="17"/>
        <v/>
      </c>
      <c r="CU12" s="27" t="str">
        <f t="shared" si="18"/>
        <v/>
      </c>
      <c r="CV12" s="27"/>
      <c r="CW12" s="27"/>
      <c r="CX12" s="27"/>
      <c r="CY12" s="27"/>
    </row>
    <row r="13" spans="1:103" ht="15.75" customHeight="1">
      <c r="A13" s="47" t="str">
        <f t="shared" si="5"/>
        <v/>
      </c>
      <c r="B13" s="8"/>
      <c r="C13" s="12"/>
      <c r="D13" s="12"/>
      <c r="E13" s="12"/>
      <c r="F13" s="12"/>
      <c r="G13" s="12"/>
      <c r="H13" s="12"/>
      <c r="I13" s="147"/>
      <c r="J13" s="147"/>
      <c r="K13" s="147"/>
      <c r="L13" s="147"/>
      <c r="M13" s="8"/>
      <c r="N13" s="15" t="str">
        <f t="shared" si="6"/>
        <v/>
      </c>
      <c r="O13" s="14"/>
      <c r="P13" s="14"/>
      <c r="Q13" s="14"/>
      <c r="R13" s="14"/>
      <c r="S13" s="14"/>
      <c r="T13" s="14"/>
      <c r="U13" s="14"/>
      <c r="V13" s="14">
        <f t="shared" si="19"/>
        <v>0</v>
      </c>
      <c r="W13" s="14">
        <f t="shared" si="19"/>
        <v>0</v>
      </c>
      <c r="X13" s="14">
        <f t="shared" si="2"/>
        <v>0</v>
      </c>
      <c r="Y13" s="15"/>
      <c r="Z13" s="51"/>
      <c r="AA13" s="15"/>
      <c r="AB13" s="15" t="str">
        <f t="shared" si="3"/>
        <v/>
      </c>
      <c r="AC13" s="15" t="str">
        <f t="shared" si="7"/>
        <v/>
      </c>
      <c r="AD13" s="12"/>
      <c r="AE13" s="7"/>
      <c r="AF13" s="22"/>
      <c r="AG13" s="22"/>
      <c r="AH13" s="22"/>
      <c r="AI13" s="22"/>
      <c r="AJ13" s="22"/>
      <c r="AK13" s="22"/>
      <c r="AL13" s="22"/>
      <c r="AM13" s="22"/>
      <c r="AN13" s="22"/>
      <c r="AO13" s="22"/>
      <c r="AP13" s="22"/>
      <c r="AQ13" s="22"/>
      <c r="AR13" s="22"/>
      <c r="AS13" s="22"/>
      <c r="AT13" s="28"/>
      <c r="AU13" s="27"/>
      <c r="AV13" s="22"/>
      <c r="AW13" s="27"/>
      <c r="AX13" s="27"/>
      <c r="AY13" s="27"/>
      <c r="AZ13" s="27"/>
      <c r="BA13" s="27"/>
      <c r="BB13" s="27"/>
      <c r="BC13" s="27"/>
      <c r="BD13" s="27"/>
      <c r="BE13" s="27"/>
      <c r="BF13" s="27"/>
      <c r="BG13" s="27"/>
      <c r="BH13" s="27"/>
      <c r="BI13" s="27"/>
      <c r="BJ13" s="27"/>
      <c r="BK13" s="27"/>
      <c r="BL13" s="27" t="str">
        <f t="shared" si="8"/>
        <v/>
      </c>
      <c r="BM13" s="27"/>
      <c r="BN13" s="27"/>
      <c r="BO13" s="156">
        <f t="shared" si="9"/>
        <v>0</v>
      </c>
      <c r="BP13" s="27"/>
      <c r="BQ13" s="27"/>
      <c r="BR13" s="27"/>
      <c r="BS13" s="27" t="str">
        <f t="shared" si="10"/>
        <v/>
      </c>
      <c r="BT13" s="27"/>
      <c r="BU13" s="27"/>
      <c r="BV13" s="156">
        <f t="shared" si="11"/>
        <v>0</v>
      </c>
      <c r="BW13" s="27"/>
      <c r="BX13" s="27"/>
      <c r="BY13" s="156">
        <f t="shared" si="12"/>
        <v>0</v>
      </c>
      <c r="BZ13" s="156">
        <f t="shared" si="13"/>
        <v>0</v>
      </c>
      <c r="CA13" s="156"/>
      <c r="CB13" s="156"/>
      <c r="CC13" s="156"/>
      <c r="CD13" s="156"/>
      <c r="CE13" s="156"/>
      <c r="CF13" s="156"/>
      <c r="CG13" s="156"/>
      <c r="CH13" s="156" t="str">
        <f t="shared" si="14"/>
        <v/>
      </c>
      <c r="CI13" s="156" t="str">
        <f t="shared" si="15"/>
        <v/>
      </c>
      <c r="CJ13" s="156"/>
      <c r="CK13" s="156"/>
      <c r="CL13" s="156"/>
      <c r="CM13" s="156"/>
      <c r="CN13" s="156"/>
      <c r="CO13" s="156"/>
      <c r="CP13" s="156"/>
      <c r="CQ13" s="27" t="str">
        <f t="shared" si="4"/>
        <v/>
      </c>
      <c r="CR13" s="30" t="str">
        <f t="shared" si="16"/>
        <v/>
      </c>
      <c r="CS13" s="27"/>
      <c r="CT13" s="27" t="str">
        <f t="shared" si="17"/>
        <v/>
      </c>
      <c r="CU13" s="27" t="str">
        <f t="shared" si="18"/>
        <v/>
      </c>
      <c r="CV13" s="27"/>
      <c r="CW13" s="27"/>
      <c r="CX13" s="27"/>
      <c r="CY13" s="27"/>
    </row>
    <row r="14" spans="1:103" ht="15.75" customHeight="1">
      <c r="A14" s="47" t="str">
        <f t="shared" si="5"/>
        <v/>
      </c>
      <c r="B14" s="8"/>
      <c r="C14" s="12"/>
      <c r="D14" s="12"/>
      <c r="E14" s="12"/>
      <c r="F14" s="12"/>
      <c r="G14" s="12"/>
      <c r="H14" s="12"/>
      <c r="I14" s="147"/>
      <c r="J14" s="147"/>
      <c r="K14" s="147"/>
      <c r="L14" s="147"/>
      <c r="M14" s="8"/>
      <c r="N14" s="15" t="str">
        <f t="shared" si="6"/>
        <v/>
      </c>
      <c r="O14" s="14"/>
      <c r="P14" s="14"/>
      <c r="Q14" s="14"/>
      <c r="R14" s="14"/>
      <c r="S14" s="14"/>
      <c r="T14" s="14"/>
      <c r="U14" s="14"/>
      <c r="V14" s="14">
        <f t="shared" si="19"/>
        <v>0</v>
      </c>
      <c r="W14" s="14">
        <f t="shared" si="19"/>
        <v>0</v>
      </c>
      <c r="X14" s="14">
        <f t="shared" si="19"/>
        <v>0</v>
      </c>
      <c r="Y14" s="15"/>
      <c r="Z14" s="51"/>
      <c r="AA14" s="15"/>
      <c r="AB14" s="15" t="str">
        <f t="shared" si="3"/>
        <v/>
      </c>
      <c r="AC14" s="15" t="str">
        <f t="shared" si="7"/>
        <v/>
      </c>
      <c r="AD14" s="12"/>
      <c r="AE14" s="7"/>
      <c r="AF14" s="22"/>
      <c r="AG14" s="22"/>
      <c r="AH14" s="22"/>
      <c r="AI14" s="22"/>
      <c r="AJ14" s="22"/>
      <c r="AK14" s="22"/>
      <c r="AL14" s="22"/>
      <c r="AM14" s="22"/>
      <c r="AN14" s="22"/>
      <c r="AO14" s="22"/>
      <c r="AP14" s="22"/>
      <c r="AQ14" s="22"/>
      <c r="AR14" s="22"/>
      <c r="AS14" s="22"/>
      <c r="AT14" s="28"/>
      <c r="AU14" s="27"/>
      <c r="AV14" s="22"/>
      <c r="AW14" s="27"/>
      <c r="AX14" s="27"/>
      <c r="AY14" s="27"/>
      <c r="AZ14" s="27"/>
      <c r="BA14" s="27"/>
      <c r="BB14" s="27"/>
      <c r="BC14" s="27"/>
      <c r="BD14" s="27"/>
      <c r="BE14" s="27"/>
      <c r="BF14" s="27"/>
      <c r="BG14" s="27"/>
      <c r="BH14" s="27"/>
      <c r="BI14" s="27"/>
      <c r="BJ14" s="27"/>
      <c r="BK14" s="27"/>
      <c r="BL14" s="27" t="str">
        <f t="shared" si="8"/>
        <v/>
      </c>
      <c r="BM14" s="27"/>
      <c r="BN14" s="27"/>
      <c r="BO14" s="156">
        <f t="shared" si="9"/>
        <v>0</v>
      </c>
      <c r="BP14" s="27"/>
      <c r="BQ14" s="27"/>
      <c r="BR14" s="27"/>
      <c r="BS14" s="27" t="str">
        <f t="shared" si="10"/>
        <v/>
      </c>
      <c r="BT14" s="27"/>
      <c r="BU14" s="27"/>
      <c r="BV14" s="156">
        <f t="shared" si="11"/>
        <v>0</v>
      </c>
      <c r="BW14" s="27"/>
      <c r="BX14" s="27"/>
      <c r="BY14" s="156">
        <f t="shared" si="12"/>
        <v>0</v>
      </c>
      <c r="BZ14" s="156">
        <f t="shared" si="13"/>
        <v>0</v>
      </c>
      <c r="CA14" s="156"/>
      <c r="CB14" s="156"/>
      <c r="CC14" s="156"/>
      <c r="CD14" s="156"/>
      <c r="CE14" s="156"/>
      <c r="CF14" s="156"/>
      <c r="CG14" s="156"/>
      <c r="CH14" s="156" t="str">
        <f t="shared" si="14"/>
        <v/>
      </c>
      <c r="CI14" s="156" t="str">
        <f t="shared" si="15"/>
        <v/>
      </c>
      <c r="CJ14" s="156"/>
      <c r="CK14" s="156"/>
      <c r="CL14" s="156"/>
      <c r="CM14" s="156"/>
      <c r="CN14" s="156"/>
      <c r="CO14" s="156"/>
      <c r="CP14" s="156"/>
      <c r="CQ14" s="27" t="str">
        <f t="shared" si="4"/>
        <v/>
      </c>
      <c r="CR14" s="30" t="str">
        <f t="shared" si="16"/>
        <v/>
      </c>
      <c r="CS14" s="27"/>
      <c r="CT14" s="27" t="str">
        <f t="shared" si="17"/>
        <v/>
      </c>
      <c r="CU14" s="27" t="str">
        <f t="shared" si="18"/>
        <v/>
      </c>
      <c r="CV14" s="27"/>
      <c r="CW14" s="27"/>
      <c r="CX14" s="27"/>
      <c r="CY14" s="27"/>
    </row>
    <row r="15" spans="1:103" ht="15.75" customHeight="1">
      <c r="A15" s="47" t="str">
        <f t="shared" si="5"/>
        <v/>
      </c>
      <c r="B15" s="8"/>
      <c r="C15" s="12"/>
      <c r="D15" s="12"/>
      <c r="E15" s="12"/>
      <c r="F15" s="12"/>
      <c r="G15" s="12"/>
      <c r="H15" s="12"/>
      <c r="I15" s="147"/>
      <c r="J15" s="147"/>
      <c r="K15" s="147"/>
      <c r="L15" s="147"/>
      <c r="M15" s="8"/>
      <c r="N15" s="15" t="str">
        <f t="shared" si="6"/>
        <v/>
      </c>
      <c r="O15" s="14"/>
      <c r="P15" s="14"/>
      <c r="Q15" s="14"/>
      <c r="R15" s="14"/>
      <c r="S15" s="14"/>
      <c r="T15" s="14"/>
      <c r="U15" s="14"/>
      <c r="V15" s="14">
        <f t="shared" si="19"/>
        <v>0</v>
      </c>
      <c r="W15" s="14">
        <f t="shared" si="19"/>
        <v>0</v>
      </c>
      <c r="X15" s="14">
        <f t="shared" si="19"/>
        <v>0</v>
      </c>
      <c r="Y15" s="15"/>
      <c r="Z15" s="51"/>
      <c r="AA15" s="15"/>
      <c r="AB15" s="15" t="str">
        <f t="shared" si="3"/>
        <v/>
      </c>
      <c r="AC15" s="15" t="str">
        <f t="shared" si="7"/>
        <v/>
      </c>
      <c r="AD15" s="12"/>
      <c r="AE15" s="7"/>
      <c r="AF15" s="22"/>
      <c r="AG15" s="22"/>
      <c r="AH15" s="22"/>
      <c r="AI15" s="22"/>
      <c r="AJ15" s="22"/>
      <c r="AK15" s="22"/>
      <c r="AL15" s="22"/>
      <c r="AM15" s="22"/>
      <c r="AN15" s="22"/>
      <c r="AO15" s="22"/>
      <c r="AP15" s="22"/>
      <c r="AQ15" s="22"/>
      <c r="AR15" s="22"/>
      <c r="AS15" s="22"/>
      <c r="AT15" s="28"/>
      <c r="AU15" s="27"/>
      <c r="AV15" s="22"/>
      <c r="AW15" s="27"/>
      <c r="AX15" s="27"/>
      <c r="AY15" s="27"/>
      <c r="AZ15" s="27"/>
      <c r="BA15" s="27"/>
      <c r="BB15" s="27"/>
      <c r="BC15" s="27"/>
      <c r="BD15" s="27"/>
      <c r="BE15" s="27"/>
      <c r="BF15" s="27"/>
      <c r="BG15" s="27"/>
      <c r="BH15" s="27"/>
      <c r="BI15" s="27"/>
      <c r="BJ15" s="27"/>
      <c r="BK15" s="27"/>
      <c r="BL15" s="27" t="str">
        <f t="shared" si="8"/>
        <v/>
      </c>
      <c r="BM15" s="27"/>
      <c r="BN15" s="27"/>
      <c r="BO15" s="156">
        <f t="shared" si="9"/>
        <v>0</v>
      </c>
      <c r="BP15" s="27"/>
      <c r="BQ15" s="27"/>
      <c r="BR15" s="27"/>
      <c r="BS15" s="27" t="str">
        <f t="shared" si="10"/>
        <v/>
      </c>
      <c r="BT15" s="27"/>
      <c r="BU15" s="27"/>
      <c r="BV15" s="156">
        <f t="shared" si="11"/>
        <v>0</v>
      </c>
      <c r="BW15" s="27"/>
      <c r="BX15" s="27"/>
      <c r="BY15" s="156">
        <f t="shared" si="12"/>
        <v>0</v>
      </c>
      <c r="BZ15" s="156">
        <f t="shared" si="13"/>
        <v>0</v>
      </c>
      <c r="CA15" s="156"/>
      <c r="CB15" s="156"/>
      <c r="CC15" s="156"/>
      <c r="CD15" s="156"/>
      <c r="CE15" s="156"/>
      <c r="CF15" s="156"/>
      <c r="CG15" s="156"/>
      <c r="CH15" s="156" t="str">
        <f t="shared" si="14"/>
        <v/>
      </c>
      <c r="CI15" s="156" t="str">
        <f t="shared" si="15"/>
        <v/>
      </c>
      <c r="CJ15" s="156"/>
      <c r="CK15" s="156"/>
      <c r="CL15" s="156"/>
      <c r="CM15" s="156"/>
      <c r="CN15" s="156"/>
      <c r="CO15" s="156"/>
      <c r="CP15" s="156"/>
      <c r="CQ15" s="27" t="str">
        <f t="shared" si="4"/>
        <v/>
      </c>
      <c r="CR15" s="30" t="str">
        <f t="shared" si="16"/>
        <v/>
      </c>
      <c r="CS15" s="27"/>
      <c r="CT15" s="27" t="str">
        <f t="shared" si="17"/>
        <v/>
      </c>
      <c r="CU15" s="27" t="str">
        <f t="shared" si="18"/>
        <v/>
      </c>
      <c r="CV15" s="27"/>
      <c r="CW15" s="27"/>
      <c r="CX15" s="27"/>
      <c r="CY15" s="27"/>
    </row>
    <row r="16" spans="1:103" ht="15.75" customHeight="1">
      <c r="A16" s="47" t="str">
        <f t="shared" si="5"/>
        <v/>
      </c>
      <c r="B16" s="8"/>
      <c r="C16" s="12"/>
      <c r="D16" s="12"/>
      <c r="E16" s="12"/>
      <c r="F16" s="12"/>
      <c r="G16" s="12"/>
      <c r="H16" s="12"/>
      <c r="I16" s="147"/>
      <c r="J16" s="147"/>
      <c r="K16" s="147"/>
      <c r="L16" s="147"/>
      <c r="M16" s="8"/>
      <c r="N16" s="15" t="str">
        <f t="shared" si="6"/>
        <v/>
      </c>
      <c r="O16" s="14"/>
      <c r="P16" s="14"/>
      <c r="Q16" s="14"/>
      <c r="R16" s="14"/>
      <c r="S16" s="14"/>
      <c r="T16" s="14"/>
      <c r="U16" s="14"/>
      <c r="V16" s="14">
        <f t="shared" si="19"/>
        <v>0</v>
      </c>
      <c r="W16" s="14">
        <f t="shared" si="19"/>
        <v>0</v>
      </c>
      <c r="X16" s="14">
        <f t="shared" si="19"/>
        <v>0</v>
      </c>
      <c r="Y16" s="15"/>
      <c r="Z16" s="51"/>
      <c r="AA16" s="15"/>
      <c r="AB16" s="15" t="str">
        <f t="shared" si="3"/>
        <v/>
      </c>
      <c r="AC16" s="15" t="str">
        <f t="shared" si="7"/>
        <v/>
      </c>
      <c r="AD16" s="12"/>
      <c r="AE16" s="7"/>
      <c r="AF16" s="22"/>
      <c r="AG16" s="22"/>
      <c r="AH16" s="22"/>
      <c r="AI16" s="22"/>
      <c r="AJ16" s="22"/>
      <c r="AK16" s="22"/>
      <c r="AL16" s="22"/>
      <c r="AM16" s="22"/>
      <c r="AN16" s="22"/>
      <c r="AO16" s="22"/>
      <c r="AP16" s="22"/>
      <c r="AQ16" s="22"/>
      <c r="AR16" s="22"/>
      <c r="AS16" s="22"/>
      <c r="AT16" s="28"/>
      <c r="AU16" s="27"/>
      <c r="AV16" s="22"/>
      <c r="AW16" s="27"/>
      <c r="AX16" s="27"/>
      <c r="AY16" s="27"/>
      <c r="AZ16" s="27"/>
      <c r="BA16" s="27"/>
      <c r="BB16" s="27"/>
      <c r="BC16" s="27"/>
      <c r="BD16" s="27"/>
      <c r="BE16" s="27"/>
      <c r="BF16" s="27"/>
      <c r="BG16" s="27"/>
      <c r="BH16" s="27"/>
      <c r="BI16" s="27"/>
      <c r="BJ16" s="27"/>
      <c r="BK16" s="27"/>
      <c r="BL16" s="27" t="str">
        <f t="shared" si="8"/>
        <v/>
      </c>
      <c r="BM16" s="27"/>
      <c r="BN16" s="27"/>
      <c r="BO16" s="156">
        <f t="shared" si="9"/>
        <v>0</v>
      </c>
      <c r="BP16" s="27"/>
      <c r="BQ16" s="27"/>
      <c r="BR16" s="27"/>
      <c r="BS16" s="27" t="str">
        <f t="shared" si="10"/>
        <v/>
      </c>
      <c r="BT16" s="27"/>
      <c r="BU16" s="27"/>
      <c r="BV16" s="156">
        <f t="shared" si="11"/>
        <v>0</v>
      </c>
      <c r="BW16" s="27"/>
      <c r="BX16" s="27"/>
      <c r="BY16" s="156">
        <f t="shared" si="12"/>
        <v>0</v>
      </c>
      <c r="BZ16" s="156">
        <f t="shared" si="13"/>
        <v>0</v>
      </c>
      <c r="CA16" s="156"/>
      <c r="CB16" s="156"/>
      <c r="CC16" s="156"/>
      <c r="CD16" s="156"/>
      <c r="CE16" s="156"/>
      <c r="CF16" s="156"/>
      <c r="CG16" s="156"/>
      <c r="CH16" s="156" t="str">
        <f t="shared" si="14"/>
        <v/>
      </c>
      <c r="CI16" s="156" t="str">
        <f t="shared" si="15"/>
        <v/>
      </c>
      <c r="CJ16" s="156"/>
      <c r="CK16" s="156"/>
      <c r="CL16" s="156"/>
      <c r="CM16" s="156"/>
      <c r="CN16" s="156"/>
      <c r="CO16" s="156"/>
      <c r="CP16" s="156"/>
      <c r="CQ16" s="27" t="str">
        <f t="shared" si="4"/>
        <v/>
      </c>
      <c r="CR16" s="30" t="str">
        <f t="shared" si="16"/>
        <v/>
      </c>
      <c r="CS16" s="27"/>
      <c r="CT16" s="27" t="str">
        <f t="shared" si="17"/>
        <v/>
      </c>
      <c r="CU16" s="27" t="str">
        <f t="shared" si="18"/>
        <v/>
      </c>
      <c r="CV16" s="27"/>
      <c r="CW16" s="27"/>
      <c r="CX16" s="27"/>
      <c r="CY16" s="27"/>
    </row>
    <row r="17" spans="1:103" ht="15.75" customHeight="1">
      <c r="A17" s="47" t="str">
        <f t="shared" si="5"/>
        <v/>
      </c>
      <c r="B17" s="8"/>
      <c r="C17" s="12"/>
      <c r="D17" s="12"/>
      <c r="E17" s="12"/>
      <c r="F17" s="12"/>
      <c r="G17" s="12"/>
      <c r="H17" s="12"/>
      <c r="I17" s="147"/>
      <c r="J17" s="147"/>
      <c r="K17" s="147"/>
      <c r="L17" s="147"/>
      <c r="M17" s="8"/>
      <c r="N17" s="15" t="str">
        <f t="shared" si="6"/>
        <v/>
      </c>
      <c r="O17" s="14"/>
      <c r="P17" s="14"/>
      <c r="Q17" s="14"/>
      <c r="R17" s="14"/>
      <c r="S17" s="14"/>
      <c r="T17" s="14"/>
      <c r="U17" s="14"/>
      <c r="V17" s="14">
        <f t="shared" si="19"/>
        <v>0</v>
      </c>
      <c r="W17" s="14">
        <f t="shared" si="19"/>
        <v>0</v>
      </c>
      <c r="X17" s="14">
        <f t="shared" si="19"/>
        <v>0</v>
      </c>
      <c r="Y17" s="15"/>
      <c r="Z17" s="51"/>
      <c r="AA17" s="15"/>
      <c r="AB17" s="15" t="str">
        <f t="shared" si="3"/>
        <v/>
      </c>
      <c r="AC17" s="15" t="str">
        <f t="shared" si="7"/>
        <v/>
      </c>
      <c r="AD17" s="12"/>
      <c r="AE17" s="7"/>
      <c r="AF17" s="22"/>
      <c r="AG17" s="22"/>
      <c r="AH17" s="22"/>
      <c r="AI17" s="22"/>
      <c r="AJ17" s="22"/>
      <c r="AK17" s="22"/>
      <c r="AL17" s="22"/>
      <c r="AM17" s="22"/>
      <c r="AN17" s="22"/>
      <c r="AO17" s="22"/>
      <c r="AP17" s="22"/>
      <c r="AQ17" s="22"/>
      <c r="AR17" s="22"/>
      <c r="AS17" s="22"/>
      <c r="AT17" s="28"/>
      <c r="AU17" s="27"/>
      <c r="AV17" s="22"/>
      <c r="AW17" s="27"/>
      <c r="AX17" s="27"/>
      <c r="AY17" s="27"/>
      <c r="AZ17" s="27"/>
      <c r="BA17" s="27"/>
      <c r="BB17" s="27"/>
      <c r="BC17" s="27"/>
      <c r="BD17" s="27"/>
      <c r="BE17" s="27"/>
      <c r="BF17" s="27"/>
      <c r="BG17" s="27"/>
      <c r="BH17" s="27"/>
      <c r="BI17" s="27"/>
      <c r="BJ17" s="27"/>
      <c r="BK17" s="27"/>
      <c r="BL17" s="27" t="str">
        <f t="shared" si="8"/>
        <v/>
      </c>
      <c r="BM17" s="27"/>
      <c r="BN17" s="27"/>
      <c r="BO17" s="156">
        <f t="shared" si="9"/>
        <v>0</v>
      </c>
      <c r="BP17" s="27"/>
      <c r="BQ17" s="27"/>
      <c r="BR17" s="27"/>
      <c r="BS17" s="27" t="str">
        <f t="shared" si="10"/>
        <v/>
      </c>
      <c r="BT17" s="27"/>
      <c r="BU17" s="27"/>
      <c r="BV17" s="156">
        <f t="shared" si="11"/>
        <v>0</v>
      </c>
      <c r="BW17" s="27"/>
      <c r="BX17" s="27"/>
      <c r="BY17" s="156">
        <f t="shared" si="12"/>
        <v>0</v>
      </c>
      <c r="BZ17" s="156">
        <f t="shared" si="13"/>
        <v>0</v>
      </c>
      <c r="CA17" s="156"/>
      <c r="CB17" s="156"/>
      <c r="CC17" s="156"/>
      <c r="CD17" s="156"/>
      <c r="CE17" s="156"/>
      <c r="CF17" s="156"/>
      <c r="CG17" s="156"/>
      <c r="CH17" s="156" t="str">
        <f t="shared" si="14"/>
        <v/>
      </c>
      <c r="CI17" s="156" t="str">
        <f t="shared" si="15"/>
        <v/>
      </c>
      <c r="CJ17" s="156"/>
      <c r="CK17" s="156"/>
      <c r="CL17" s="156"/>
      <c r="CM17" s="156"/>
      <c r="CN17" s="156"/>
      <c r="CO17" s="156"/>
      <c r="CP17" s="156"/>
      <c r="CQ17" s="27" t="str">
        <f t="shared" si="4"/>
        <v/>
      </c>
      <c r="CR17" s="30" t="str">
        <f t="shared" si="16"/>
        <v/>
      </c>
      <c r="CS17" s="27"/>
      <c r="CT17" s="27" t="str">
        <f t="shared" si="17"/>
        <v/>
      </c>
      <c r="CU17" s="27" t="str">
        <f t="shared" si="18"/>
        <v/>
      </c>
      <c r="CV17" s="27"/>
      <c r="CW17" s="27"/>
      <c r="CX17" s="27"/>
      <c r="CY17" s="27"/>
    </row>
    <row r="18" spans="1:103" ht="15.75" customHeight="1">
      <c r="A18" s="47" t="str">
        <f t="shared" si="5"/>
        <v/>
      </c>
      <c r="B18" s="8"/>
      <c r="C18" s="12"/>
      <c r="D18" s="12"/>
      <c r="E18" s="12"/>
      <c r="F18" s="12"/>
      <c r="G18" s="12"/>
      <c r="H18" s="12"/>
      <c r="I18" s="147"/>
      <c r="J18" s="147"/>
      <c r="K18" s="147"/>
      <c r="L18" s="147"/>
      <c r="M18" s="8"/>
      <c r="N18" s="15" t="str">
        <f t="shared" si="6"/>
        <v/>
      </c>
      <c r="O18" s="14"/>
      <c r="P18" s="14"/>
      <c r="Q18" s="14"/>
      <c r="R18" s="14"/>
      <c r="S18" s="14"/>
      <c r="T18" s="14"/>
      <c r="U18" s="14"/>
      <c r="V18" s="14">
        <f t="shared" si="19"/>
        <v>0</v>
      </c>
      <c r="W18" s="14">
        <f t="shared" si="19"/>
        <v>0</v>
      </c>
      <c r="X18" s="14">
        <f t="shared" si="19"/>
        <v>0</v>
      </c>
      <c r="Y18" s="15"/>
      <c r="Z18" s="51"/>
      <c r="AA18" s="15"/>
      <c r="AB18" s="15" t="str">
        <f t="shared" si="3"/>
        <v/>
      </c>
      <c r="AC18" s="15" t="str">
        <f t="shared" si="7"/>
        <v/>
      </c>
      <c r="AD18" s="12"/>
      <c r="AE18" s="7"/>
      <c r="AF18" s="22"/>
      <c r="AG18" s="22"/>
      <c r="AH18" s="22"/>
      <c r="AI18" s="22"/>
      <c r="AJ18" s="22"/>
      <c r="AK18" s="22"/>
      <c r="AL18" s="22"/>
      <c r="AM18" s="22"/>
      <c r="AN18" s="22"/>
      <c r="AO18" s="22"/>
      <c r="AP18" s="22"/>
      <c r="AQ18" s="22"/>
      <c r="AR18" s="22"/>
      <c r="AS18" s="22"/>
      <c r="AT18" s="28"/>
      <c r="AU18" s="27"/>
      <c r="AV18" s="22"/>
      <c r="AW18" s="27"/>
      <c r="AX18" s="27"/>
      <c r="AY18" s="27"/>
      <c r="AZ18" s="27"/>
      <c r="BA18" s="27"/>
      <c r="BB18" s="27"/>
      <c r="BC18" s="27"/>
      <c r="BD18" s="27"/>
      <c r="BE18" s="27"/>
      <c r="BF18" s="27"/>
      <c r="BG18" s="27"/>
      <c r="BH18" s="27"/>
      <c r="BI18" s="27"/>
      <c r="BJ18" s="27"/>
      <c r="BK18" s="27"/>
      <c r="BL18" s="27" t="str">
        <f t="shared" si="8"/>
        <v/>
      </c>
      <c r="BM18" s="27"/>
      <c r="BN18" s="27"/>
      <c r="BO18" s="156">
        <f t="shared" si="9"/>
        <v>0</v>
      </c>
      <c r="BP18" s="27"/>
      <c r="BQ18" s="27"/>
      <c r="BR18" s="27"/>
      <c r="BS18" s="27" t="str">
        <f t="shared" si="10"/>
        <v/>
      </c>
      <c r="BT18" s="27"/>
      <c r="BU18" s="27"/>
      <c r="BV18" s="156">
        <f t="shared" si="11"/>
        <v>0</v>
      </c>
      <c r="BW18" s="27"/>
      <c r="BX18" s="27"/>
      <c r="BY18" s="156">
        <f t="shared" si="12"/>
        <v>0</v>
      </c>
      <c r="BZ18" s="156">
        <f t="shared" si="13"/>
        <v>0</v>
      </c>
      <c r="CA18" s="156"/>
      <c r="CB18" s="156"/>
      <c r="CC18" s="156"/>
      <c r="CD18" s="156"/>
      <c r="CE18" s="156"/>
      <c r="CF18" s="156"/>
      <c r="CG18" s="156"/>
      <c r="CH18" s="156" t="str">
        <f t="shared" si="14"/>
        <v/>
      </c>
      <c r="CI18" s="156" t="str">
        <f t="shared" si="15"/>
        <v/>
      </c>
      <c r="CJ18" s="156"/>
      <c r="CK18" s="156"/>
      <c r="CL18" s="156"/>
      <c r="CM18" s="156"/>
      <c r="CN18" s="156"/>
      <c r="CO18" s="156"/>
      <c r="CP18" s="156"/>
      <c r="CQ18" s="27" t="str">
        <f t="shared" si="4"/>
        <v/>
      </c>
      <c r="CR18" s="30" t="str">
        <f t="shared" si="16"/>
        <v/>
      </c>
      <c r="CS18" s="27"/>
      <c r="CT18" s="27" t="str">
        <f t="shared" si="17"/>
        <v/>
      </c>
      <c r="CU18" s="27" t="str">
        <f t="shared" si="18"/>
        <v/>
      </c>
      <c r="CV18" s="27"/>
      <c r="CW18" s="27"/>
      <c r="CX18" s="27"/>
      <c r="CY18" s="27"/>
    </row>
    <row r="19" spans="1:103" ht="15.75" customHeight="1">
      <c r="A19" s="47" t="str">
        <f t="shared" si="5"/>
        <v/>
      </c>
      <c r="B19" s="8"/>
      <c r="C19" s="12"/>
      <c r="D19" s="12"/>
      <c r="E19" s="12"/>
      <c r="F19" s="12"/>
      <c r="G19" s="12"/>
      <c r="H19" s="12"/>
      <c r="I19" s="147"/>
      <c r="J19" s="147"/>
      <c r="K19" s="147"/>
      <c r="L19" s="147"/>
      <c r="M19" s="8"/>
      <c r="N19" s="15" t="str">
        <f t="shared" si="6"/>
        <v/>
      </c>
      <c r="O19" s="14"/>
      <c r="P19" s="14"/>
      <c r="Q19" s="14"/>
      <c r="R19" s="14"/>
      <c r="S19" s="14"/>
      <c r="T19" s="14"/>
      <c r="U19" s="14"/>
      <c r="V19" s="14">
        <f t="shared" si="19"/>
        <v>0</v>
      </c>
      <c r="W19" s="14">
        <f t="shared" si="19"/>
        <v>0</v>
      </c>
      <c r="X19" s="14">
        <f t="shared" si="19"/>
        <v>0</v>
      </c>
      <c r="Y19" s="15"/>
      <c r="Z19" s="51"/>
      <c r="AA19" s="15"/>
      <c r="AB19" s="15" t="str">
        <f t="shared" si="3"/>
        <v/>
      </c>
      <c r="AC19" s="15" t="str">
        <f t="shared" si="7"/>
        <v/>
      </c>
      <c r="AD19" s="12"/>
      <c r="AE19" s="7"/>
      <c r="AF19" s="22"/>
      <c r="AG19" s="22"/>
      <c r="AH19" s="22"/>
      <c r="AI19" s="22"/>
      <c r="AJ19" s="22"/>
      <c r="AK19" s="22"/>
      <c r="AL19" s="22"/>
      <c r="AM19" s="22"/>
      <c r="AN19" s="22"/>
      <c r="AO19" s="22"/>
      <c r="AP19" s="22"/>
      <c r="AQ19" s="22"/>
      <c r="AR19" s="22"/>
      <c r="AS19" s="22"/>
      <c r="AT19" s="28"/>
      <c r="AU19" s="27"/>
      <c r="AV19" s="22"/>
      <c r="AW19" s="27"/>
      <c r="AX19" s="27"/>
      <c r="AY19" s="27"/>
      <c r="AZ19" s="27"/>
      <c r="BA19" s="27"/>
      <c r="BB19" s="27"/>
      <c r="BC19" s="27"/>
      <c r="BD19" s="27"/>
      <c r="BE19" s="27"/>
      <c r="BF19" s="27"/>
      <c r="BG19" s="27"/>
      <c r="BH19" s="27"/>
      <c r="BI19" s="27"/>
      <c r="BJ19" s="27"/>
      <c r="BK19" s="27"/>
      <c r="BL19" s="27" t="str">
        <f t="shared" si="8"/>
        <v/>
      </c>
      <c r="BM19" s="27"/>
      <c r="BN19" s="27"/>
      <c r="BO19" s="156">
        <f t="shared" si="9"/>
        <v>0</v>
      </c>
      <c r="BP19" s="27"/>
      <c r="BQ19" s="27"/>
      <c r="BR19" s="27"/>
      <c r="BS19" s="27" t="str">
        <f t="shared" si="10"/>
        <v/>
      </c>
      <c r="BT19" s="27"/>
      <c r="BU19" s="27"/>
      <c r="BV19" s="156">
        <f t="shared" si="11"/>
        <v>0</v>
      </c>
      <c r="BW19" s="27"/>
      <c r="BX19" s="27"/>
      <c r="BY19" s="156">
        <f t="shared" si="12"/>
        <v>0</v>
      </c>
      <c r="BZ19" s="156">
        <f t="shared" si="13"/>
        <v>0</v>
      </c>
      <c r="CA19" s="156"/>
      <c r="CB19" s="156"/>
      <c r="CC19" s="156"/>
      <c r="CD19" s="156"/>
      <c r="CE19" s="156"/>
      <c r="CF19" s="156"/>
      <c r="CG19" s="156"/>
      <c r="CH19" s="156" t="str">
        <f t="shared" si="14"/>
        <v/>
      </c>
      <c r="CI19" s="156" t="str">
        <f t="shared" si="15"/>
        <v/>
      </c>
      <c r="CJ19" s="156"/>
      <c r="CK19" s="156"/>
      <c r="CL19" s="156"/>
      <c r="CM19" s="156"/>
      <c r="CN19" s="156"/>
      <c r="CO19" s="156"/>
      <c r="CP19" s="156"/>
      <c r="CQ19" s="27" t="str">
        <f t="shared" si="4"/>
        <v/>
      </c>
      <c r="CR19" s="30" t="str">
        <f t="shared" si="16"/>
        <v/>
      </c>
      <c r="CS19" s="27"/>
      <c r="CT19" s="27" t="str">
        <f t="shared" si="17"/>
        <v/>
      </c>
      <c r="CU19" s="27" t="str">
        <f t="shared" si="18"/>
        <v/>
      </c>
      <c r="CV19" s="27"/>
      <c r="CW19" s="27"/>
      <c r="CX19" s="27"/>
      <c r="CY19" s="27"/>
    </row>
    <row r="20" spans="1:103" ht="15.75" customHeight="1">
      <c r="A20" s="47"/>
      <c r="B20" s="8"/>
      <c r="C20" s="12"/>
      <c r="D20" s="12"/>
      <c r="E20" s="12"/>
      <c r="F20" s="12"/>
      <c r="G20" s="12"/>
      <c r="H20" s="12"/>
      <c r="I20" s="147"/>
      <c r="J20" s="147"/>
      <c r="K20" s="147"/>
      <c r="L20" s="147"/>
      <c r="M20" s="8"/>
      <c r="N20" s="15"/>
      <c r="O20" s="14"/>
      <c r="P20" s="14"/>
      <c r="Q20" s="14"/>
      <c r="R20" s="14"/>
      <c r="S20" s="14"/>
      <c r="T20" s="14"/>
      <c r="U20" s="14"/>
      <c r="V20" s="14">
        <f t="shared" ref="V20:V23" si="20">P20+S20</f>
        <v>0</v>
      </c>
      <c r="W20" s="14">
        <f t="shared" ref="W20:W23" si="21">Q20+T20</f>
        <v>0</v>
      </c>
      <c r="X20" s="14">
        <f t="shared" ref="X20:X23" si="22">R20+U20</f>
        <v>0</v>
      </c>
      <c r="Y20" s="15"/>
      <c r="Z20" s="51"/>
      <c r="AA20" s="15"/>
      <c r="AB20" s="15" t="str">
        <f t="shared" ref="AB20:AB23" si="23">IF(W20-X20=0,"",(AA20-W20+X20)/(W20-X20)*100)</f>
        <v/>
      </c>
      <c r="AC20" s="15" t="str">
        <f t="shared" ref="AC20:AC23" si="24">IF(W20-X20=0,"",Y20/(W20-X20))</f>
        <v/>
      </c>
      <c r="AD20" s="12"/>
      <c r="AE20" s="7"/>
      <c r="AF20" s="22"/>
      <c r="AG20" s="22"/>
      <c r="AH20" s="22"/>
      <c r="AI20" s="22"/>
      <c r="AJ20" s="22"/>
      <c r="AK20" s="22"/>
      <c r="AL20" s="22"/>
      <c r="AM20" s="22"/>
      <c r="AN20" s="22"/>
      <c r="AO20" s="22"/>
      <c r="AP20" s="22"/>
      <c r="AQ20" s="22"/>
      <c r="AR20" s="22"/>
      <c r="AS20" s="22"/>
      <c r="AT20" s="28"/>
      <c r="AU20" s="27"/>
      <c r="AV20" s="22"/>
      <c r="AW20" s="27"/>
      <c r="AX20" s="27"/>
      <c r="AY20" s="27"/>
      <c r="AZ20" s="27"/>
      <c r="BA20" s="27"/>
      <c r="BB20" s="27"/>
      <c r="BC20" s="27"/>
      <c r="BD20" s="27"/>
      <c r="BE20" s="27"/>
      <c r="BF20" s="27"/>
      <c r="BG20" s="27"/>
      <c r="BH20" s="27"/>
      <c r="BI20" s="27"/>
      <c r="BJ20" s="27"/>
      <c r="BK20" s="27"/>
      <c r="BL20" s="27"/>
      <c r="BM20" s="27"/>
      <c r="BN20" s="27"/>
      <c r="BO20" s="156"/>
      <c r="BP20" s="27"/>
      <c r="BQ20" s="27"/>
      <c r="BR20" s="27"/>
      <c r="BS20" s="27"/>
      <c r="BT20" s="27"/>
      <c r="BU20" s="27"/>
      <c r="BV20" s="156"/>
      <c r="BW20" s="27"/>
      <c r="BX20" s="27"/>
      <c r="BY20" s="156"/>
      <c r="BZ20" s="156"/>
      <c r="CA20" s="156"/>
      <c r="CB20" s="156"/>
      <c r="CC20" s="156"/>
      <c r="CD20" s="156"/>
      <c r="CE20" s="156"/>
      <c r="CF20" s="156"/>
      <c r="CG20" s="156"/>
      <c r="CH20" s="156"/>
      <c r="CI20" s="156"/>
      <c r="CJ20" s="156"/>
      <c r="CK20" s="156"/>
      <c r="CL20" s="156"/>
      <c r="CM20" s="156"/>
      <c r="CN20" s="156"/>
      <c r="CO20" s="156"/>
      <c r="CP20" s="156"/>
      <c r="CQ20" s="27"/>
      <c r="CR20" s="30"/>
      <c r="CS20" s="27"/>
      <c r="CT20" s="27"/>
      <c r="CU20" s="27"/>
      <c r="CV20" s="27"/>
      <c r="CW20" s="27"/>
      <c r="CX20" s="27"/>
      <c r="CY20" s="27"/>
    </row>
    <row r="21" spans="1:103" ht="15.75" customHeight="1">
      <c r="A21" s="47"/>
      <c r="B21" s="8"/>
      <c r="C21" s="12"/>
      <c r="D21" s="12"/>
      <c r="E21" s="12"/>
      <c r="F21" s="12"/>
      <c r="G21" s="12"/>
      <c r="H21" s="12"/>
      <c r="I21" s="147"/>
      <c r="J21" s="147"/>
      <c r="K21" s="147"/>
      <c r="L21" s="147"/>
      <c r="M21" s="8"/>
      <c r="N21" s="15"/>
      <c r="O21" s="14"/>
      <c r="P21" s="14"/>
      <c r="Q21" s="14"/>
      <c r="R21" s="14"/>
      <c r="S21" s="14"/>
      <c r="T21" s="14"/>
      <c r="U21" s="14"/>
      <c r="V21" s="14">
        <f t="shared" si="20"/>
        <v>0</v>
      </c>
      <c r="W21" s="14">
        <f t="shared" si="21"/>
        <v>0</v>
      </c>
      <c r="X21" s="14">
        <f t="shared" si="22"/>
        <v>0</v>
      </c>
      <c r="Y21" s="15"/>
      <c r="Z21" s="51"/>
      <c r="AA21" s="15"/>
      <c r="AB21" s="15" t="str">
        <f t="shared" si="23"/>
        <v/>
      </c>
      <c r="AC21" s="15" t="str">
        <f t="shared" si="24"/>
        <v/>
      </c>
      <c r="AD21" s="12"/>
      <c r="AE21" s="7"/>
      <c r="AF21" s="22"/>
      <c r="AG21" s="22"/>
      <c r="AH21" s="22"/>
      <c r="AI21" s="22"/>
      <c r="AJ21" s="22"/>
      <c r="AK21" s="22"/>
      <c r="AL21" s="22"/>
      <c r="AM21" s="22"/>
      <c r="AN21" s="22"/>
      <c r="AO21" s="22"/>
      <c r="AP21" s="22"/>
      <c r="AQ21" s="22"/>
      <c r="AR21" s="22"/>
      <c r="AS21" s="22"/>
      <c r="AT21" s="28"/>
      <c r="AU21" s="27"/>
      <c r="AV21" s="22"/>
      <c r="AW21" s="27"/>
      <c r="AX21" s="27"/>
      <c r="AY21" s="27"/>
      <c r="AZ21" s="27"/>
      <c r="BA21" s="27"/>
      <c r="BB21" s="27"/>
      <c r="BC21" s="27"/>
      <c r="BD21" s="27"/>
      <c r="BE21" s="27"/>
      <c r="BF21" s="27"/>
      <c r="BG21" s="27"/>
      <c r="BH21" s="27"/>
      <c r="BI21" s="27"/>
      <c r="BJ21" s="27"/>
      <c r="BK21" s="27"/>
      <c r="BL21" s="27"/>
      <c r="BM21" s="27"/>
      <c r="BN21" s="27"/>
      <c r="BO21" s="156"/>
      <c r="BP21" s="27"/>
      <c r="BQ21" s="27"/>
      <c r="BR21" s="27"/>
      <c r="BS21" s="27"/>
      <c r="BT21" s="27"/>
      <c r="BU21" s="27"/>
      <c r="BV21" s="156"/>
      <c r="BW21" s="27"/>
      <c r="BX21" s="27"/>
      <c r="BY21" s="156"/>
      <c r="BZ21" s="156"/>
      <c r="CA21" s="156"/>
      <c r="CB21" s="156"/>
      <c r="CC21" s="156"/>
      <c r="CD21" s="156"/>
      <c r="CE21" s="156"/>
      <c r="CF21" s="156"/>
      <c r="CG21" s="156"/>
      <c r="CH21" s="156"/>
      <c r="CI21" s="156"/>
      <c r="CJ21" s="156"/>
      <c r="CK21" s="156"/>
      <c r="CL21" s="156"/>
      <c r="CM21" s="156"/>
      <c r="CN21" s="156"/>
      <c r="CO21" s="156"/>
      <c r="CP21" s="156"/>
      <c r="CQ21" s="27"/>
      <c r="CR21" s="30"/>
      <c r="CS21" s="27"/>
      <c r="CT21" s="27"/>
      <c r="CU21" s="27"/>
      <c r="CV21" s="27"/>
      <c r="CW21" s="27"/>
      <c r="CX21" s="27"/>
      <c r="CY21" s="27"/>
    </row>
    <row r="22" spans="1:103" ht="15.75" customHeight="1">
      <c r="A22" s="47"/>
      <c r="B22" s="8"/>
      <c r="C22" s="12"/>
      <c r="D22" s="12"/>
      <c r="E22" s="12"/>
      <c r="F22" s="12"/>
      <c r="G22" s="12"/>
      <c r="H22" s="12"/>
      <c r="I22" s="147"/>
      <c r="J22" s="147"/>
      <c r="K22" s="147"/>
      <c r="L22" s="147"/>
      <c r="M22" s="8"/>
      <c r="N22" s="15"/>
      <c r="O22" s="14"/>
      <c r="P22" s="14"/>
      <c r="Q22" s="14"/>
      <c r="R22" s="14"/>
      <c r="S22" s="14"/>
      <c r="T22" s="14"/>
      <c r="U22" s="14"/>
      <c r="V22" s="14">
        <f t="shared" si="20"/>
        <v>0</v>
      </c>
      <c r="W22" s="14">
        <f t="shared" si="21"/>
        <v>0</v>
      </c>
      <c r="X22" s="14">
        <f t="shared" si="22"/>
        <v>0</v>
      </c>
      <c r="Y22" s="15"/>
      <c r="Z22" s="51"/>
      <c r="AA22" s="15"/>
      <c r="AB22" s="15" t="str">
        <f t="shared" si="23"/>
        <v/>
      </c>
      <c r="AC22" s="15" t="str">
        <f t="shared" si="24"/>
        <v/>
      </c>
      <c r="AD22" s="12"/>
      <c r="AE22" s="7"/>
      <c r="AF22" s="22"/>
      <c r="AG22" s="22"/>
      <c r="AH22" s="22"/>
      <c r="AI22" s="22"/>
      <c r="AJ22" s="22"/>
      <c r="AK22" s="22"/>
      <c r="AL22" s="22"/>
      <c r="AM22" s="22"/>
      <c r="AN22" s="22"/>
      <c r="AO22" s="22"/>
      <c r="AP22" s="22"/>
      <c r="AQ22" s="22"/>
      <c r="AR22" s="22"/>
      <c r="AS22" s="22"/>
      <c r="AT22" s="28"/>
      <c r="AU22" s="27"/>
      <c r="AV22" s="22"/>
      <c r="AW22" s="27"/>
      <c r="AX22" s="27"/>
      <c r="AY22" s="27"/>
      <c r="AZ22" s="27"/>
      <c r="BA22" s="27"/>
      <c r="BB22" s="27"/>
      <c r="BC22" s="27"/>
      <c r="BD22" s="27"/>
      <c r="BE22" s="27"/>
      <c r="BF22" s="27"/>
      <c r="BG22" s="27"/>
      <c r="BH22" s="27"/>
      <c r="BI22" s="27"/>
      <c r="BJ22" s="27"/>
      <c r="BK22" s="27"/>
      <c r="BL22" s="27"/>
      <c r="BM22" s="27"/>
      <c r="BN22" s="27"/>
      <c r="BO22" s="156"/>
      <c r="BP22" s="27"/>
      <c r="BQ22" s="27"/>
      <c r="BR22" s="27"/>
      <c r="BS22" s="27"/>
      <c r="BT22" s="27"/>
      <c r="BU22" s="27"/>
      <c r="BV22" s="156"/>
      <c r="BW22" s="27"/>
      <c r="BX22" s="27"/>
      <c r="BY22" s="156"/>
      <c r="BZ22" s="156"/>
      <c r="CA22" s="156"/>
      <c r="CB22" s="156"/>
      <c r="CC22" s="156"/>
      <c r="CD22" s="156"/>
      <c r="CE22" s="156"/>
      <c r="CF22" s="156"/>
      <c r="CG22" s="156"/>
      <c r="CH22" s="156"/>
      <c r="CI22" s="156"/>
      <c r="CJ22" s="156"/>
      <c r="CK22" s="156"/>
      <c r="CL22" s="156"/>
      <c r="CM22" s="156"/>
      <c r="CN22" s="156"/>
      <c r="CO22" s="156"/>
      <c r="CP22" s="156"/>
      <c r="CQ22" s="27"/>
      <c r="CR22" s="30"/>
      <c r="CS22" s="27"/>
      <c r="CT22" s="27"/>
      <c r="CU22" s="27"/>
      <c r="CV22" s="27"/>
      <c r="CW22" s="27"/>
      <c r="CX22" s="27"/>
      <c r="CY22" s="27"/>
    </row>
    <row r="23" spans="1:103" ht="15.75" customHeight="1">
      <c r="A23" s="47"/>
      <c r="B23" s="8"/>
      <c r="C23" s="12"/>
      <c r="D23" s="12"/>
      <c r="E23" s="12"/>
      <c r="F23" s="12"/>
      <c r="G23" s="12"/>
      <c r="H23" s="12"/>
      <c r="I23" s="147"/>
      <c r="J23" s="147"/>
      <c r="K23" s="147"/>
      <c r="L23" s="147"/>
      <c r="M23" s="8"/>
      <c r="N23" s="15"/>
      <c r="O23" s="14"/>
      <c r="P23" s="14"/>
      <c r="Q23" s="14"/>
      <c r="R23" s="14"/>
      <c r="S23" s="14"/>
      <c r="T23" s="14"/>
      <c r="U23" s="14"/>
      <c r="V23" s="14">
        <f t="shared" si="20"/>
        <v>0</v>
      </c>
      <c r="W23" s="14">
        <f t="shared" si="21"/>
        <v>0</v>
      </c>
      <c r="X23" s="14">
        <f t="shared" si="22"/>
        <v>0</v>
      </c>
      <c r="Y23" s="15"/>
      <c r="Z23" s="51"/>
      <c r="AA23" s="15"/>
      <c r="AB23" s="15" t="str">
        <f t="shared" si="23"/>
        <v/>
      </c>
      <c r="AC23" s="15" t="str">
        <f t="shared" si="24"/>
        <v/>
      </c>
      <c r="AD23" s="12"/>
      <c r="AE23" s="7"/>
      <c r="AF23" s="22"/>
      <c r="AG23" s="22"/>
      <c r="AH23" s="22"/>
      <c r="AI23" s="22"/>
      <c r="AJ23" s="22"/>
      <c r="AK23" s="22"/>
      <c r="AL23" s="22"/>
      <c r="AM23" s="22"/>
      <c r="AN23" s="22"/>
      <c r="AO23" s="22"/>
      <c r="AP23" s="22"/>
      <c r="AQ23" s="22"/>
      <c r="AR23" s="22"/>
      <c r="AS23" s="22"/>
      <c r="AT23" s="28"/>
      <c r="AU23" s="27"/>
      <c r="AV23" s="22"/>
      <c r="AW23" s="27"/>
      <c r="AX23" s="27"/>
      <c r="AY23" s="27"/>
      <c r="AZ23" s="27"/>
      <c r="BA23" s="27"/>
      <c r="BB23" s="27"/>
      <c r="BC23" s="27"/>
      <c r="BD23" s="27"/>
      <c r="BE23" s="27"/>
      <c r="BF23" s="27"/>
      <c r="BG23" s="27"/>
      <c r="BH23" s="27"/>
      <c r="BI23" s="27"/>
      <c r="BJ23" s="27"/>
      <c r="BK23" s="27"/>
      <c r="BL23" s="27"/>
      <c r="BM23" s="27"/>
      <c r="BN23" s="27"/>
      <c r="BO23" s="156"/>
      <c r="BP23" s="27"/>
      <c r="BQ23" s="27"/>
      <c r="BR23" s="27"/>
      <c r="BS23" s="27"/>
      <c r="BT23" s="27"/>
      <c r="BU23" s="27"/>
      <c r="BV23" s="156"/>
      <c r="BW23" s="27"/>
      <c r="BX23" s="27"/>
      <c r="BY23" s="156"/>
      <c r="BZ23" s="156"/>
      <c r="CA23" s="156"/>
      <c r="CB23" s="156"/>
      <c r="CC23" s="156"/>
      <c r="CD23" s="156"/>
      <c r="CE23" s="156"/>
      <c r="CF23" s="156"/>
      <c r="CG23" s="156"/>
      <c r="CH23" s="156"/>
      <c r="CI23" s="156"/>
      <c r="CJ23" s="156"/>
      <c r="CK23" s="156"/>
      <c r="CL23" s="156"/>
      <c r="CM23" s="156"/>
      <c r="CN23" s="156"/>
      <c r="CO23" s="156"/>
      <c r="CP23" s="156"/>
      <c r="CQ23" s="27"/>
      <c r="CR23" s="30"/>
      <c r="CS23" s="27"/>
      <c r="CT23" s="27"/>
      <c r="CU23" s="27"/>
      <c r="CV23" s="27"/>
      <c r="CW23" s="27"/>
      <c r="CX23" s="27"/>
      <c r="CY23" s="27"/>
    </row>
    <row r="24" spans="1:103" ht="15.75" customHeight="1">
      <c r="A24" s="47" t="str">
        <f t="shared" si="5"/>
        <v/>
      </c>
      <c r="B24" s="8"/>
      <c r="C24" s="12"/>
      <c r="D24" s="12"/>
      <c r="E24" s="12"/>
      <c r="F24" s="12"/>
      <c r="G24" s="12"/>
      <c r="H24" s="12"/>
      <c r="I24" s="147"/>
      <c r="J24" s="147"/>
      <c r="K24" s="147"/>
      <c r="L24" s="147"/>
      <c r="M24" s="8"/>
      <c r="N24" s="15" t="str">
        <f t="shared" si="6"/>
        <v/>
      </c>
      <c r="O24" s="14"/>
      <c r="P24" s="14"/>
      <c r="Q24" s="14"/>
      <c r="R24" s="14"/>
      <c r="S24" s="14"/>
      <c r="T24" s="14"/>
      <c r="U24" s="14"/>
      <c r="V24" s="14">
        <f t="shared" si="19"/>
        <v>0</v>
      </c>
      <c r="W24" s="14">
        <f t="shared" si="19"/>
        <v>0</v>
      </c>
      <c r="X24" s="14">
        <f t="shared" si="19"/>
        <v>0</v>
      </c>
      <c r="Y24" s="15"/>
      <c r="Z24" s="51"/>
      <c r="AA24" s="15"/>
      <c r="AB24" s="15" t="str">
        <f t="shared" si="3"/>
        <v/>
      </c>
      <c r="AC24" s="15" t="str">
        <f t="shared" si="7"/>
        <v/>
      </c>
      <c r="AD24" s="12"/>
      <c r="AE24" s="7"/>
      <c r="AF24" s="22"/>
      <c r="AG24" s="22"/>
      <c r="AH24" s="22"/>
      <c r="AI24" s="22"/>
      <c r="AJ24" s="22"/>
      <c r="AK24" s="22"/>
      <c r="AL24" s="22"/>
      <c r="AM24" s="22"/>
      <c r="AN24" s="22"/>
      <c r="AO24" s="22"/>
      <c r="AP24" s="22"/>
      <c r="AQ24" s="22"/>
      <c r="AR24" s="22"/>
      <c r="AS24" s="22"/>
      <c r="AT24" s="28"/>
      <c r="AU24" s="27"/>
      <c r="AV24" s="22"/>
      <c r="AW24" s="27"/>
      <c r="AX24" s="27"/>
      <c r="AY24" s="27"/>
      <c r="AZ24" s="27"/>
      <c r="BA24" s="27"/>
      <c r="BB24" s="27"/>
      <c r="BC24" s="27"/>
      <c r="BD24" s="27"/>
      <c r="BE24" s="27"/>
      <c r="BF24" s="27"/>
      <c r="BG24" s="27"/>
      <c r="BH24" s="27"/>
      <c r="BI24" s="27"/>
      <c r="BJ24" s="27"/>
      <c r="BK24" s="27"/>
      <c r="BL24" s="27" t="str">
        <f t="shared" si="8"/>
        <v/>
      </c>
      <c r="BM24" s="27"/>
      <c r="BN24" s="27"/>
      <c r="BO24" s="156">
        <f t="shared" si="9"/>
        <v>0</v>
      </c>
      <c r="BP24" s="27"/>
      <c r="BQ24" s="27"/>
      <c r="BR24" s="27"/>
      <c r="BS24" s="27" t="str">
        <f t="shared" si="10"/>
        <v/>
      </c>
      <c r="BT24" s="27"/>
      <c r="BU24" s="27"/>
      <c r="BV24" s="156">
        <f t="shared" si="11"/>
        <v>0</v>
      </c>
      <c r="BW24" s="27"/>
      <c r="BX24" s="27"/>
      <c r="BY24" s="156">
        <f t="shared" si="12"/>
        <v>0</v>
      </c>
      <c r="BZ24" s="156">
        <f t="shared" si="13"/>
        <v>0</v>
      </c>
      <c r="CA24" s="156"/>
      <c r="CB24" s="156"/>
      <c r="CC24" s="156"/>
      <c r="CD24" s="156"/>
      <c r="CE24" s="156"/>
      <c r="CF24" s="156"/>
      <c r="CG24" s="156"/>
      <c r="CH24" s="156" t="str">
        <f t="shared" si="14"/>
        <v/>
      </c>
      <c r="CI24" s="156" t="str">
        <f t="shared" si="15"/>
        <v/>
      </c>
      <c r="CJ24" s="156"/>
      <c r="CK24" s="156"/>
      <c r="CL24" s="156"/>
      <c r="CM24" s="156"/>
      <c r="CN24" s="156"/>
      <c r="CO24" s="156"/>
      <c r="CP24" s="156"/>
      <c r="CQ24" s="27" t="str">
        <f t="shared" si="4"/>
        <v/>
      </c>
      <c r="CR24" s="30" t="str">
        <f t="shared" si="16"/>
        <v/>
      </c>
      <c r="CS24" s="27"/>
      <c r="CT24" s="27" t="str">
        <f t="shared" si="17"/>
        <v/>
      </c>
      <c r="CU24" s="27" t="str">
        <f t="shared" si="18"/>
        <v/>
      </c>
      <c r="CV24" s="27"/>
      <c r="CW24" s="27"/>
      <c r="CX24" s="27"/>
      <c r="CY24" s="27"/>
    </row>
    <row r="25" spans="1:103" ht="15.75" customHeight="1">
      <c r="A25" s="47"/>
      <c r="B25" s="8"/>
      <c r="C25" s="12"/>
      <c r="D25" s="12"/>
      <c r="E25" s="12"/>
      <c r="F25" s="12"/>
      <c r="G25" s="12"/>
      <c r="H25" s="12"/>
      <c r="I25" s="147"/>
      <c r="J25" s="147"/>
      <c r="K25" s="147"/>
      <c r="L25" s="147"/>
      <c r="M25" s="8"/>
      <c r="N25" s="15"/>
      <c r="O25" s="14"/>
      <c r="P25" s="14"/>
      <c r="Q25" s="14"/>
      <c r="R25" s="14"/>
      <c r="S25" s="14"/>
      <c r="T25" s="14"/>
      <c r="U25" s="14"/>
      <c r="V25" s="14">
        <f t="shared" ref="V25:V26" si="25">P25+S25</f>
        <v>0</v>
      </c>
      <c r="W25" s="14">
        <f t="shared" ref="W25:W26" si="26">Q25+T25</f>
        <v>0</v>
      </c>
      <c r="X25" s="14">
        <f t="shared" ref="X25:X26" si="27">R25+U25</f>
        <v>0</v>
      </c>
      <c r="Y25" s="15"/>
      <c r="Z25" s="51"/>
      <c r="AA25" s="15"/>
      <c r="AB25" s="15" t="str">
        <f t="shared" ref="AB25:AB26" si="28">IF(W25-X25=0,"",(AA25-W25+X25)/(W25-X25)*100)</f>
        <v/>
      </c>
      <c r="AC25" s="15" t="str">
        <f t="shared" ref="AC25:AC26" si="29">IF(W25-X25=0,"",Y25/(W25-X25))</f>
        <v/>
      </c>
      <c r="AD25" s="12"/>
      <c r="AE25" s="7"/>
      <c r="AF25" s="22"/>
      <c r="AG25" s="22"/>
      <c r="AH25" s="22"/>
      <c r="AI25" s="22"/>
      <c r="AJ25" s="22"/>
      <c r="AK25" s="22"/>
      <c r="AL25" s="22"/>
      <c r="AM25" s="22"/>
      <c r="AN25" s="22"/>
      <c r="AO25" s="22"/>
      <c r="AP25" s="22"/>
      <c r="AQ25" s="22"/>
      <c r="AR25" s="22"/>
      <c r="AS25" s="22"/>
      <c r="AT25" s="28"/>
      <c r="AU25" s="27"/>
      <c r="AV25" s="22"/>
      <c r="AW25" s="27"/>
      <c r="AX25" s="27"/>
      <c r="AY25" s="27"/>
      <c r="AZ25" s="27"/>
      <c r="BA25" s="27"/>
      <c r="BB25" s="27"/>
      <c r="BC25" s="27"/>
      <c r="BD25" s="27"/>
      <c r="BE25" s="27"/>
      <c r="BF25" s="27"/>
      <c r="BG25" s="27"/>
      <c r="BH25" s="27"/>
      <c r="BI25" s="27"/>
      <c r="BJ25" s="27"/>
      <c r="BK25" s="27"/>
      <c r="BL25" s="27"/>
      <c r="BM25" s="27"/>
      <c r="BN25" s="27"/>
      <c r="BO25" s="156"/>
      <c r="BP25" s="27"/>
      <c r="BQ25" s="27"/>
      <c r="BR25" s="27"/>
      <c r="BS25" s="27"/>
      <c r="BT25" s="27"/>
      <c r="BU25" s="27"/>
      <c r="BV25" s="156"/>
      <c r="BW25" s="27"/>
      <c r="BX25" s="27"/>
      <c r="BY25" s="156"/>
      <c r="BZ25" s="156"/>
      <c r="CA25" s="156"/>
      <c r="CB25" s="156"/>
      <c r="CC25" s="156"/>
      <c r="CD25" s="156"/>
      <c r="CE25" s="156"/>
      <c r="CF25" s="156"/>
      <c r="CG25" s="156"/>
      <c r="CH25" s="156"/>
      <c r="CI25" s="156"/>
      <c r="CJ25" s="156"/>
      <c r="CK25" s="156"/>
      <c r="CL25" s="156"/>
      <c r="CM25" s="156"/>
      <c r="CN25" s="156"/>
      <c r="CO25" s="156"/>
      <c r="CP25" s="156"/>
      <c r="CQ25" s="27"/>
      <c r="CR25" s="30"/>
      <c r="CS25" s="27"/>
      <c r="CT25" s="27"/>
      <c r="CU25" s="27"/>
      <c r="CV25" s="27"/>
      <c r="CW25" s="27"/>
      <c r="CX25" s="27"/>
      <c r="CY25" s="27"/>
    </row>
    <row r="26" spans="1:103" ht="15.75" customHeight="1">
      <c r="A26" s="47"/>
      <c r="B26" s="8"/>
      <c r="C26" s="12"/>
      <c r="D26" s="12"/>
      <c r="E26" s="12"/>
      <c r="F26" s="12"/>
      <c r="G26" s="12"/>
      <c r="H26" s="12"/>
      <c r="I26" s="147"/>
      <c r="J26" s="147"/>
      <c r="K26" s="147"/>
      <c r="L26" s="147"/>
      <c r="M26" s="8"/>
      <c r="N26" s="15"/>
      <c r="O26" s="14"/>
      <c r="P26" s="14"/>
      <c r="Q26" s="14"/>
      <c r="R26" s="14"/>
      <c r="S26" s="14"/>
      <c r="T26" s="14"/>
      <c r="U26" s="14"/>
      <c r="V26" s="14">
        <f t="shared" si="25"/>
        <v>0</v>
      </c>
      <c r="W26" s="14">
        <f t="shared" si="26"/>
        <v>0</v>
      </c>
      <c r="X26" s="14">
        <f t="shared" si="27"/>
        <v>0</v>
      </c>
      <c r="Y26" s="15"/>
      <c r="Z26" s="51"/>
      <c r="AA26" s="15"/>
      <c r="AB26" s="15" t="str">
        <f t="shared" si="28"/>
        <v/>
      </c>
      <c r="AC26" s="15" t="str">
        <f t="shared" si="29"/>
        <v/>
      </c>
      <c r="AD26" s="12"/>
      <c r="AE26" s="7"/>
      <c r="AF26" s="22"/>
      <c r="AG26" s="22"/>
      <c r="AH26" s="22"/>
      <c r="AI26" s="22"/>
      <c r="AJ26" s="22"/>
      <c r="AK26" s="22"/>
      <c r="AL26" s="22"/>
      <c r="AM26" s="22"/>
      <c r="AN26" s="22"/>
      <c r="AO26" s="22"/>
      <c r="AP26" s="22"/>
      <c r="AQ26" s="22"/>
      <c r="AR26" s="22"/>
      <c r="AS26" s="22"/>
      <c r="AT26" s="28"/>
      <c r="AU26" s="27"/>
      <c r="AV26" s="22"/>
      <c r="AW26" s="27"/>
      <c r="AX26" s="27"/>
      <c r="AY26" s="27"/>
      <c r="AZ26" s="27"/>
      <c r="BA26" s="27"/>
      <c r="BB26" s="27"/>
      <c r="BC26" s="27"/>
      <c r="BD26" s="27"/>
      <c r="BE26" s="27"/>
      <c r="BF26" s="27"/>
      <c r="BG26" s="27"/>
      <c r="BH26" s="27"/>
      <c r="BI26" s="27"/>
      <c r="BJ26" s="27"/>
      <c r="BK26" s="27"/>
      <c r="BL26" s="27"/>
      <c r="BM26" s="27"/>
      <c r="BN26" s="27"/>
      <c r="BO26" s="156"/>
      <c r="BP26" s="27"/>
      <c r="BQ26" s="27"/>
      <c r="BR26" s="27"/>
      <c r="BS26" s="27"/>
      <c r="BT26" s="27"/>
      <c r="BU26" s="27"/>
      <c r="BV26" s="156"/>
      <c r="BW26" s="27"/>
      <c r="BX26" s="27"/>
      <c r="BY26" s="156"/>
      <c r="BZ26" s="156"/>
      <c r="CA26" s="156"/>
      <c r="CB26" s="156"/>
      <c r="CC26" s="156"/>
      <c r="CD26" s="156"/>
      <c r="CE26" s="156"/>
      <c r="CF26" s="156"/>
      <c r="CG26" s="156"/>
      <c r="CH26" s="156"/>
      <c r="CI26" s="156"/>
      <c r="CJ26" s="156"/>
      <c r="CK26" s="156"/>
      <c r="CL26" s="156"/>
      <c r="CM26" s="156"/>
      <c r="CN26" s="156"/>
      <c r="CO26" s="156"/>
      <c r="CP26" s="156"/>
      <c r="CQ26" s="27"/>
      <c r="CR26" s="30"/>
      <c r="CS26" s="27"/>
      <c r="CT26" s="27"/>
      <c r="CU26" s="27"/>
      <c r="CV26" s="27"/>
      <c r="CW26" s="27"/>
      <c r="CX26" s="27"/>
      <c r="CY26" s="27"/>
    </row>
    <row r="27" spans="1:103" ht="15.75" customHeight="1">
      <c r="A27" s="47" t="str">
        <f t="shared" si="5"/>
        <v/>
      </c>
      <c r="B27" s="8"/>
      <c r="C27" s="12"/>
      <c r="D27" s="12"/>
      <c r="E27" s="12"/>
      <c r="F27" s="12"/>
      <c r="G27" s="12"/>
      <c r="H27" s="12"/>
      <c r="I27" s="147"/>
      <c r="J27" s="147"/>
      <c r="K27" s="147"/>
      <c r="L27" s="147"/>
      <c r="M27" s="8"/>
      <c r="N27" s="15" t="str">
        <f t="shared" si="6"/>
        <v/>
      </c>
      <c r="O27" s="14"/>
      <c r="P27" s="14"/>
      <c r="Q27" s="14"/>
      <c r="R27" s="14"/>
      <c r="S27" s="14"/>
      <c r="T27" s="14"/>
      <c r="U27" s="14"/>
      <c r="V27" s="14">
        <f t="shared" si="19"/>
        <v>0</v>
      </c>
      <c r="W27" s="14">
        <f t="shared" si="19"/>
        <v>0</v>
      </c>
      <c r="X27" s="14">
        <f t="shared" si="19"/>
        <v>0</v>
      </c>
      <c r="Y27" s="15"/>
      <c r="Z27" s="51"/>
      <c r="AA27" s="15"/>
      <c r="AB27" s="15" t="str">
        <f t="shared" si="3"/>
        <v/>
      </c>
      <c r="AC27" s="15" t="str">
        <f t="shared" si="7"/>
        <v/>
      </c>
      <c r="AD27" s="12"/>
      <c r="AE27" s="7"/>
      <c r="AF27" s="22"/>
      <c r="AG27" s="22"/>
      <c r="AH27" s="22"/>
      <c r="AI27" s="22"/>
      <c r="AJ27" s="22"/>
      <c r="AK27" s="22"/>
      <c r="AL27" s="22"/>
      <c r="AM27" s="22"/>
      <c r="AN27" s="22"/>
      <c r="AO27" s="22"/>
      <c r="AP27" s="22"/>
      <c r="AQ27" s="22"/>
      <c r="AR27" s="22"/>
      <c r="AS27" s="22"/>
      <c r="AT27" s="28"/>
      <c r="AU27" s="27"/>
      <c r="AV27" s="22"/>
      <c r="AW27" s="27"/>
      <c r="AX27" s="27"/>
      <c r="AY27" s="27"/>
      <c r="AZ27" s="27"/>
      <c r="BA27" s="27"/>
      <c r="BB27" s="27"/>
      <c r="BC27" s="27"/>
      <c r="BD27" s="27"/>
      <c r="BE27" s="27"/>
      <c r="BF27" s="27"/>
      <c r="BG27" s="27"/>
      <c r="BH27" s="27"/>
      <c r="BI27" s="27"/>
      <c r="BJ27" s="27"/>
      <c r="BK27" s="27"/>
      <c r="BL27" s="27" t="str">
        <f t="shared" si="8"/>
        <v/>
      </c>
      <c r="BM27" s="27"/>
      <c r="BN27" s="27"/>
      <c r="BO27" s="156">
        <f t="shared" si="9"/>
        <v>0</v>
      </c>
      <c r="BP27" s="27"/>
      <c r="BQ27" s="27"/>
      <c r="BR27" s="27"/>
      <c r="BS27" s="27" t="str">
        <f t="shared" si="10"/>
        <v/>
      </c>
      <c r="BT27" s="27"/>
      <c r="BU27" s="27"/>
      <c r="BV27" s="156">
        <f t="shared" si="11"/>
        <v>0</v>
      </c>
      <c r="BW27" s="27"/>
      <c r="BX27" s="27"/>
      <c r="BY27" s="156">
        <f t="shared" si="12"/>
        <v>0</v>
      </c>
      <c r="BZ27" s="156">
        <f t="shared" si="13"/>
        <v>0</v>
      </c>
      <c r="CA27" s="156"/>
      <c r="CB27" s="156"/>
      <c r="CC27" s="156"/>
      <c r="CD27" s="156"/>
      <c r="CE27" s="156"/>
      <c r="CF27" s="156"/>
      <c r="CG27" s="156"/>
      <c r="CH27" s="156" t="str">
        <f t="shared" si="14"/>
        <v/>
      </c>
      <c r="CI27" s="156" t="str">
        <f t="shared" si="15"/>
        <v/>
      </c>
      <c r="CJ27" s="156"/>
      <c r="CK27" s="156"/>
      <c r="CL27" s="156"/>
      <c r="CM27" s="156"/>
      <c r="CN27" s="156"/>
      <c r="CO27" s="156"/>
      <c r="CP27" s="156"/>
      <c r="CQ27" s="27" t="str">
        <f t="shared" si="4"/>
        <v/>
      </c>
      <c r="CR27" s="30" t="str">
        <f t="shared" si="16"/>
        <v/>
      </c>
      <c r="CS27" s="27"/>
      <c r="CT27" s="27" t="str">
        <f t="shared" si="17"/>
        <v/>
      </c>
      <c r="CU27" s="27" t="str">
        <f t="shared" si="18"/>
        <v/>
      </c>
      <c r="CV27" s="27"/>
      <c r="CW27" s="27"/>
      <c r="CX27" s="27"/>
      <c r="CY27" s="27"/>
    </row>
    <row r="28" spans="1:103" ht="15.75" customHeight="1">
      <c r="A28" s="47" t="str">
        <f t="shared" si="5"/>
        <v/>
      </c>
      <c r="B28" s="8"/>
      <c r="C28" s="12"/>
      <c r="D28" s="12"/>
      <c r="E28" s="12"/>
      <c r="F28" s="12"/>
      <c r="G28" s="12"/>
      <c r="H28" s="12"/>
      <c r="I28" s="147"/>
      <c r="J28" s="147"/>
      <c r="K28" s="147"/>
      <c r="L28" s="147"/>
      <c r="M28" s="8"/>
      <c r="N28" s="15" t="str">
        <f t="shared" si="6"/>
        <v/>
      </c>
      <c r="O28" s="14"/>
      <c r="P28" s="14"/>
      <c r="Q28" s="14"/>
      <c r="R28" s="14"/>
      <c r="S28" s="14"/>
      <c r="T28" s="14"/>
      <c r="U28" s="14"/>
      <c r="V28" s="14">
        <f t="shared" si="19"/>
        <v>0</v>
      </c>
      <c r="W28" s="14">
        <f t="shared" si="19"/>
        <v>0</v>
      </c>
      <c r="X28" s="14">
        <f t="shared" si="19"/>
        <v>0</v>
      </c>
      <c r="Y28" s="15"/>
      <c r="Z28" s="51"/>
      <c r="AA28" s="15"/>
      <c r="AB28" s="15" t="str">
        <f t="shared" si="3"/>
        <v/>
      </c>
      <c r="AC28" s="15" t="str">
        <f t="shared" si="7"/>
        <v/>
      </c>
      <c r="AD28" s="12"/>
      <c r="AE28" s="7"/>
      <c r="AF28" s="22"/>
      <c r="AG28" s="22"/>
      <c r="AH28" s="22"/>
      <c r="AI28" s="22"/>
      <c r="AJ28" s="22"/>
      <c r="AK28" s="22"/>
      <c r="AL28" s="22"/>
      <c r="AM28" s="22"/>
      <c r="AN28" s="22"/>
      <c r="AO28" s="22"/>
      <c r="AP28" s="22"/>
      <c r="AQ28" s="22"/>
      <c r="AR28" s="22"/>
      <c r="AS28" s="22"/>
      <c r="AT28" s="28"/>
      <c r="AU28" s="27"/>
      <c r="AV28" s="22"/>
      <c r="AW28" s="27"/>
      <c r="AX28" s="27"/>
      <c r="AY28" s="27"/>
      <c r="AZ28" s="27"/>
      <c r="BA28" s="27"/>
      <c r="BB28" s="27"/>
      <c r="BC28" s="27"/>
      <c r="BD28" s="27"/>
      <c r="BE28" s="27"/>
      <c r="BF28" s="27"/>
      <c r="BG28" s="27"/>
      <c r="BH28" s="27"/>
      <c r="BI28" s="27"/>
      <c r="BJ28" s="27"/>
      <c r="BK28" s="27"/>
      <c r="BL28" s="27" t="str">
        <f t="shared" si="8"/>
        <v/>
      </c>
      <c r="BM28" s="27"/>
      <c r="BN28" s="27"/>
      <c r="BO28" s="156">
        <f t="shared" si="9"/>
        <v>0</v>
      </c>
      <c r="BP28" s="27"/>
      <c r="BQ28" s="27"/>
      <c r="BR28" s="27"/>
      <c r="BS28" s="27" t="str">
        <f t="shared" si="10"/>
        <v/>
      </c>
      <c r="BT28" s="27"/>
      <c r="BU28" s="27"/>
      <c r="BV28" s="156">
        <f t="shared" si="11"/>
        <v>0</v>
      </c>
      <c r="BW28" s="27"/>
      <c r="BX28" s="27"/>
      <c r="BY28" s="156">
        <f t="shared" si="12"/>
        <v>0</v>
      </c>
      <c r="BZ28" s="156">
        <f t="shared" si="13"/>
        <v>0</v>
      </c>
      <c r="CA28" s="156"/>
      <c r="CB28" s="156"/>
      <c r="CC28" s="156"/>
      <c r="CD28" s="156"/>
      <c r="CE28" s="156"/>
      <c r="CF28" s="156"/>
      <c r="CG28" s="156"/>
      <c r="CH28" s="156" t="str">
        <f t="shared" si="14"/>
        <v/>
      </c>
      <c r="CI28" s="156" t="str">
        <f t="shared" si="15"/>
        <v/>
      </c>
      <c r="CJ28" s="156"/>
      <c r="CK28" s="156"/>
      <c r="CL28" s="156"/>
      <c r="CM28" s="156"/>
      <c r="CN28" s="156"/>
      <c r="CO28" s="156"/>
      <c r="CP28" s="156"/>
      <c r="CQ28" s="27" t="str">
        <f t="shared" si="4"/>
        <v/>
      </c>
      <c r="CR28" s="30" t="str">
        <f t="shared" si="16"/>
        <v/>
      </c>
      <c r="CS28" s="27"/>
      <c r="CT28" s="27" t="str">
        <f t="shared" si="17"/>
        <v/>
      </c>
      <c r="CU28" s="27" t="str">
        <f t="shared" si="18"/>
        <v/>
      </c>
      <c r="CV28" s="27"/>
      <c r="CW28" s="27"/>
      <c r="CX28" s="27"/>
      <c r="CY28" s="27"/>
    </row>
    <row r="29" spans="1:103" ht="15.75" customHeight="1">
      <c r="A29" s="47" t="str">
        <f t="shared" si="5"/>
        <v/>
      </c>
      <c r="B29" s="8"/>
      <c r="C29" s="12"/>
      <c r="D29" s="12"/>
      <c r="E29" s="12"/>
      <c r="F29" s="12"/>
      <c r="G29" s="12"/>
      <c r="H29" s="12"/>
      <c r="I29" s="147"/>
      <c r="J29" s="147"/>
      <c r="K29" s="147"/>
      <c r="L29" s="147"/>
      <c r="M29" s="8"/>
      <c r="N29" s="15" t="str">
        <f t="shared" si="6"/>
        <v/>
      </c>
      <c r="O29" s="14"/>
      <c r="P29" s="14"/>
      <c r="Q29" s="14"/>
      <c r="R29" s="14"/>
      <c r="S29" s="14"/>
      <c r="T29" s="14"/>
      <c r="U29" s="14"/>
      <c r="V29" s="14">
        <f t="shared" si="19"/>
        <v>0</v>
      </c>
      <c r="W29" s="14">
        <f t="shared" si="19"/>
        <v>0</v>
      </c>
      <c r="X29" s="14">
        <f t="shared" si="19"/>
        <v>0</v>
      </c>
      <c r="Y29" s="15"/>
      <c r="Z29" s="51"/>
      <c r="AA29" s="15"/>
      <c r="AB29" s="15" t="str">
        <f t="shared" si="3"/>
        <v/>
      </c>
      <c r="AC29" s="15" t="str">
        <f t="shared" si="7"/>
        <v/>
      </c>
      <c r="AD29" s="12"/>
      <c r="AE29" s="7"/>
      <c r="AF29" s="22"/>
      <c r="AG29" s="22"/>
      <c r="AH29" s="22"/>
      <c r="AI29" s="22"/>
      <c r="AJ29" s="22"/>
      <c r="AK29" s="22"/>
      <c r="AL29" s="22"/>
      <c r="AM29" s="22"/>
      <c r="AN29" s="22"/>
      <c r="AO29" s="22"/>
      <c r="AP29" s="22"/>
      <c r="AQ29" s="22"/>
      <c r="AR29" s="22"/>
      <c r="AS29" s="22"/>
      <c r="AT29" s="28"/>
      <c r="AU29" s="27"/>
      <c r="AV29" s="22"/>
      <c r="AW29" s="27"/>
      <c r="AX29" s="27"/>
      <c r="AY29" s="27"/>
      <c r="AZ29" s="27"/>
      <c r="BA29" s="27"/>
      <c r="BB29" s="27"/>
      <c r="BC29" s="27"/>
      <c r="BD29" s="27"/>
      <c r="BE29" s="27"/>
      <c r="BF29" s="27"/>
      <c r="BG29" s="27"/>
      <c r="BH29" s="27"/>
      <c r="BI29" s="27"/>
      <c r="BJ29" s="27"/>
      <c r="BK29" s="27"/>
      <c r="BL29" s="27" t="str">
        <f t="shared" si="8"/>
        <v/>
      </c>
      <c r="BM29" s="27"/>
      <c r="BN29" s="27"/>
      <c r="BO29" s="156">
        <f t="shared" si="9"/>
        <v>0</v>
      </c>
      <c r="BP29" s="27"/>
      <c r="BQ29" s="27"/>
      <c r="BR29" s="27"/>
      <c r="BS29" s="27" t="str">
        <f t="shared" si="10"/>
        <v/>
      </c>
      <c r="BT29" s="27"/>
      <c r="BU29" s="27"/>
      <c r="BV29" s="156">
        <f t="shared" si="11"/>
        <v>0</v>
      </c>
      <c r="BW29" s="27"/>
      <c r="BX29" s="27"/>
      <c r="BY29" s="156">
        <f t="shared" si="12"/>
        <v>0</v>
      </c>
      <c r="BZ29" s="156">
        <f t="shared" si="13"/>
        <v>0</v>
      </c>
      <c r="CA29" s="156"/>
      <c r="CB29" s="156"/>
      <c r="CC29" s="156"/>
      <c r="CD29" s="156"/>
      <c r="CE29" s="156"/>
      <c r="CF29" s="156"/>
      <c r="CG29" s="156"/>
      <c r="CH29" s="156" t="str">
        <f t="shared" si="14"/>
        <v/>
      </c>
      <c r="CI29" s="156" t="str">
        <f t="shared" si="15"/>
        <v/>
      </c>
      <c r="CJ29" s="156"/>
      <c r="CK29" s="156"/>
      <c r="CL29" s="156"/>
      <c r="CM29" s="156"/>
      <c r="CN29" s="156"/>
      <c r="CO29" s="156"/>
      <c r="CP29" s="156"/>
      <c r="CQ29" s="27" t="str">
        <f t="shared" si="4"/>
        <v/>
      </c>
      <c r="CR29" s="30" t="str">
        <f t="shared" si="16"/>
        <v/>
      </c>
      <c r="CS29" s="27"/>
      <c r="CT29" s="27" t="str">
        <f t="shared" si="17"/>
        <v/>
      </c>
      <c r="CU29" s="27" t="str">
        <f t="shared" si="18"/>
        <v/>
      </c>
      <c r="CV29" s="27"/>
      <c r="CW29" s="27"/>
      <c r="CX29" s="27"/>
      <c r="CY29" s="27"/>
    </row>
    <row r="30" spans="1:103" ht="15.75" customHeight="1">
      <c r="A30" s="47" t="str">
        <f t="shared" si="5"/>
        <v/>
      </c>
      <c r="B30" s="8"/>
      <c r="C30" s="12"/>
      <c r="D30" s="12"/>
      <c r="E30" s="12"/>
      <c r="F30" s="12"/>
      <c r="G30" s="12"/>
      <c r="H30" s="12"/>
      <c r="I30" s="147"/>
      <c r="J30" s="147"/>
      <c r="K30" s="147"/>
      <c r="L30" s="147"/>
      <c r="M30" s="8"/>
      <c r="N30" s="15" t="str">
        <f t="shared" si="6"/>
        <v/>
      </c>
      <c r="O30" s="14"/>
      <c r="P30" s="14"/>
      <c r="Q30" s="14"/>
      <c r="R30" s="14"/>
      <c r="S30" s="14"/>
      <c r="T30" s="14"/>
      <c r="U30" s="14"/>
      <c r="V30" s="14">
        <f t="shared" si="19"/>
        <v>0</v>
      </c>
      <c r="W30" s="14">
        <f t="shared" si="19"/>
        <v>0</v>
      </c>
      <c r="X30" s="14">
        <f t="shared" si="19"/>
        <v>0</v>
      </c>
      <c r="Y30" s="15"/>
      <c r="Z30" s="51"/>
      <c r="AA30" s="15"/>
      <c r="AB30" s="15" t="str">
        <f t="shared" si="3"/>
        <v/>
      </c>
      <c r="AC30" s="15" t="str">
        <f t="shared" si="7"/>
        <v/>
      </c>
      <c r="AD30" s="12"/>
      <c r="AE30" s="7"/>
      <c r="AF30" s="22"/>
      <c r="AG30" s="22"/>
      <c r="AH30" s="22"/>
      <c r="AI30" s="22"/>
      <c r="AJ30" s="22"/>
      <c r="AK30" s="22"/>
      <c r="AL30" s="22"/>
      <c r="AM30" s="22"/>
      <c r="AN30" s="22"/>
      <c r="AO30" s="22"/>
      <c r="AP30" s="22"/>
      <c r="AQ30" s="22"/>
      <c r="AR30" s="22"/>
      <c r="AS30" s="22"/>
      <c r="AT30" s="28"/>
      <c r="AU30" s="27"/>
      <c r="AV30" s="22"/>
      <c r="AW30" s="27"/>
      <c r="AX30" s="27"/>
      <c r="AY30" s="27"/>
      <c r="AZ30" s="27"/>
      <c r="BA30" s="27"/>
      <c r="BB30" s="27"/>
      <c r="BC30" s="27"/>
      <c r="BD30" s="27"/>
      <c r="BE30" s="27"/>
      <c r="BF30" s="27"/>
      <c r="BG30" s="27"/>
      <c r="BH30" s="27"/>
      <c r="BI30" s="27"/>
      <c r="BJ30" s="27"/>
      <c r="BK30" s="27"/>
      <c r="BL30" s="27" t="str">
        <f t="shared" si="8"/>
        <v/>
      </c>
      <c r="BM30" s="27"/>
      <c r="BN30" s="27"/>
      <c r="BO30" s="156">
        <f t="shared" si="9"/>
        <v>0</v>
      </c>
      <c r="BP30" s="27"/>
      <c r="BQ30" s="27"/>
      <c r="BR30" s="27"/>
      <c r="BS30" s="27" t="str">
        <f t="shared" si="10"/>
        <v/>
      </c>
      <c r="BT30" s="27"/>
      <c r="BU30" s="27"/>
      <c r="BV30" s="156">
        <f t="shared" si="11"/>
        <v>0</v>
      </c>
      <c r="BW30" s="27"/>
      <c r="BX30" s="27"/>
      <c r="BY30" s="156">
        <f t="shared" si="12"/>
        <v>0</v>
      </c>
      <c r="BZ30" s="156">
        <f t="shared" si="13"/>
        <v>0</v>
      </c>
      <c r="CA30" s="156"/>
      <c r="CB30" s="156"/>
      <c r="CC30" s="156"/>
      <c r="CD30" s="156"/>
      <c r="CE30" s="156"/>
      <c r="CF30" s="156"/>
      <c r="CG30" s="156"/>
      <c r="CH30" s="156" t="str">
        <f t="shared" si="14"/>
        <v/>
      </c>
      <c r="CI30" s="156" t="str">
        <f t="shared" si="15"/>
        <v/>
      </c>
      <c r="CJ30" s="156"/>
      <c r="CK30" s="156"/>
      <c r="CL30" s="156"/>
      <c r="CM30" s="156"/>
      <c r="CN30" s="156"/>
      <c r="CO30" s="156"/>
      <c r="CP30" s="156"/>
      <c r="CQ30" s="27" t="str">
        <f t="shared" si="4"/>
        <v/>
      </c>
      <c r="CR30" s="30" t="str">
        <f t="shared" si="16"/>
        <v/>
      </c>
      <c r="CS30" s="27"/>
      <c r="CT30" s="27" t="str">
        <f t="shared" si="17"/>
        <v/>
      </c>
      <c r="CU30" s="27" t="str">
        <f t="shared" si="18"/>
        <v/>
      </c>
      <c r="CV30" s="27"/>
      <c r="CW30" s="27"/>
      <c r="CX30" s="27"/>
      <c r="CY30" s="27"/>
    </row>
    <row r="31" spans="1:103" ht="15.75" customHeight="1">
      <c r="A31" s="47" t="str">
        <f t="shared" si="5"/>
        <v/>
      </c>
      <c r="B31" s="8"/>
      <c r="C31" s="12"/>
      <c r="D31" s="12"/>
      <c r="E31" s="12"/>
      <c r="F31" s="12"/>
      <c r="G31" s="12"/>
      <c r="H31" s="12"/>
      <c r="I31" s="147"/>
      <c r="J31" s="147"/>
      <c r="K31" s="147"/>
      <c r="L31" s="147"/>
      <c r="M31" s="8"/>
      <c r="N31" s="15" t="str">
        <f t="shared" si="6"/>
        <v/>
      </c>
      <c r="O31" s="14"/>
      <c r="P31" s="14"/>
      <c r="Q31" s="14"/>
      <c r="R31" s="14"/>
      <c r="S31" s="14"/>
      <c r="T31" s="14"/>
      <c r="U31" s="14"/>
      <c r="V31" s="14">
        <f t="shared" ref="V31:V32" si="30">P31+S31</f>
        <v>0</v>
      </c>
      <c r="W31" s="14">
        <f t="shared" ref="W31:W32" si="31">Q31+T31</f>
        <v>0</v>
      </c>
      <c r="X31" s="14">
        <f t="shared" ref="X31:X32" si="32">R31+U31</f>
        <v>0</v>
      </c>
      <c r="Y31" s="15"/>
      <c r="Z31" s="51"/>
      <c r="AA31" s="15"/>
      <c r="AB31" s="15" t="str">
        <f t="shared" ref="AB31:AB32" si="33">IF(W31-X31=0,"",(AA31-W31+X31)/(W31-X31)*100)</f>
        <v/>
      </c>
      <c r="AC31" s="15" t="str">
        <f t="shared" ref="AC31:AC32" si="34">IF(W31-X31=0,"",Y31/(W31-X31))</f>
        <v/>
      </c>
      <c r="AD31" s="12"/>
      <c r="AE31" s="7"/>
      <c r="AF31" s="22"/>
      <c r="AG31" s="22"/>
      <c r="AH31" s="22"/>
      <c r="AI31" s="22"/>
      <c r="AJ31" s="22"/>
      <c r="AK31" s="22"/>
      <c r="AL31" s="22"/>
      <c r="AM31" s="22"/>
      <c r="AN31" s="22"/>
      <c r="AO31" s="22"/>
      <c r="AP31" s="22"/>
      <c r="AQ31" s="22"/>
      <c r="AR31" s="22"/>
      <c r="AS31" s="22"/>
      <c r="AT31" s="28"/>
      <c r="AU31" s="27"/>
      <c r="AV31" s="22"/>
      <c r="AW31" s="27"/>
      <c r="AX31" s="27"/>
      <c r="AY31" s="27"/>
      <c r="AZ31" s="27"/>
      <c r="BA31" s="27"/>
      <c r="BB31" s="27"/>
      <c r="BC31" s="27"/>
      <c r="BD31" s="27"/>
      <c r="BE31" s="27"/>
      <c r="BF31" s="27"/>
      <c r="BG31" s="27"/>
      <c r="BH31" s="27"/>
      <c r="BI31" s="27"/>
      <c r="BJ31" s="27"/>
      <c r="BK31" s="27"/>
      <c r="BL31" s="27" t="str">
        <f t="shared" si="8"/>
        <v/>
      </c>
      <c r="BM31" s="27"/>
      <c r="BN31" s="27"/>
      <c r="BO31" s="156">
        <f t="shared" si="9"/>
        <v>0</v>
      </c>
      <c r="BP31" s="27"/>
      <c r="BQ31" s="27"/>
      <c r="BR31" s="27"/>
      <c r="BS31" s="27" t="str">
        <f t="shared" si="10"/>
        <v/>
      </c>
      <c r="BT31" s="27"/>
      <c r="BU31" s="27"/>
      <c r="BV31" s="156">
        <f t="shared" si="11"/>
        <v>0</v>
      </c>
      <c r="BW31" s="27"/>
      <c r="BX31" s="27"/>
      <c r="BY31" s="156">
        <f t="shared" si="12"/>
        <v>0</v>
      </c>
      <c r="BZ31" s="156">
        <f t="shared" si="13"/>
        <v>0</v>
      </c>
      <c r="CA31" s="156"/>
      <c r="CB31" s="156"/>
      <c r="CC31" s="156"/>
      <c r="CD31" s="156"/>
      <c r="CE31" s="156"/>
      <c r="CF31" s="156"/>
      <c r="CG31" s="156"/>
      <c r="CH31" s="156" t="str">
        <f t="shared" si="14"/>
        <v/>
      </c>
      <c r="CI31" s="156" t="str">
        <f t="shared" si="15"/>
        <v/>
      </c>
      <c r="CJ31" s="156"/>
      <c r="CK31" s="156"/>
      <c r="CL31" s="156"/>
      <c r="CM31" s="156"/>
      <c r="CN31" s="156"/>
      <c r="CO31" s="156"/>
      <c r="CP31" s="156"/>
      <c r="CQ31" s="27" t="str">
        <f t="shared" si="4"/>
        <v/>
      </c>
      <c r="CR31" s="30" t="str">
        <f t="shared" si="16"/>
        <v/>
      </c>
      <c r="CS31" s="27"/>
      <c r="CT31" s="27" t="str">
        <f t="shared" si="17"/>
        <v/>
      </c>
      <c r="CU31" s="27" t="str">
        <f t="shared" si="18"/>
        <v/>
      </c>
      <c r="CV31" s="27"/>
      <c r="CW31" s="27"/>
      <c r="CX31" s="27"/>
      <c r="CY31" s="27"/>
    </row>
    <row r="32" spans="1:103" ht="15.75" customHeight="1">
      <c r="A32" s="47" t="str">
        <f t="shared" si="5"/>
        <v/>
      </c>
      <c r="B32" s="8"/>
      <c r="C32" s="12"/>
      <c r="D32" s="12"/>
      <c r="E32" s="12"/>
      <c r="F32" s="12"/>
      <c r="G32" s="12"/>
      <c r="H32" s="12"/>
      <c r="I32" s="147"/>
      <c r="J32" s="147"/>
      <c r="K32" s="147"/>
      <c r="L32" s="147"/>
      <c r="M32" s="8"/>
      <c r="N32" s="15"/>
      <c r="O32" s="14"/>
      <c r="P32" s="14"/>
      <c r="Q32" s="14"/>
      <c r="R32" s="14"/>
      <c r="S32" s="14"/>
      <c r="T32" s="14"/>
      <c r="U32" s="14"/>
      <c r="V32" s="14">
        <f t="shared" si="30"/>
        <v>0</v>
      </c>
      <c r="W32" s="14">
        <f t="shared" si="31"/>
        <v>0</v>
      </c>
      <c r="X32" s="14">
        <f t="shared" si="32"/>
        <v>0</v>
      </c>
      <c r="Y32" s="15"/>
      <c r="Z32" s="51"/>
      <c r="AA32" s="15"/>
      <c r="AB32" s="15" t="str">
        <f t="shared" si="33"/>
        <v/>
      </c>
      <c r="AC32" s="15" t="str">
        <f t="shared" si="34"/>
        <v/>
      </c>
      <c r="AD32" s="12"/>
      <c r="AE32" s="7"/>
      <c r="AF32" s="22"/>
      <c r="AG32" s="22"/>
      <c r="AH32" s="22"/>
      <c r="AI32" s="22"/>
      <c r="AJ32" s="22"/>
      <c r="AK32" s="22"/>
      <c r="AL32" s="22"/>
      <c r="AM32" s="22"/>
      <c r="AN32" s="22"/>
      <c r="AO32" s="22"/>
      <c r="AP32" s="22"/>
      <c r="AQ32" s="22"/>
      <c r="AR32" s="22"/>
      <c r="AS32" s="22"/>
      <c r="AT32" s="28"/>
      <c r="AU32" s="27"/>
      <c r="AV32" s="22"/>
      <c r="AW32" s="27"/>
      <c r="AX32" s="27"/>
      <c r="AY32" s="27"/>
      <c r="AZ32" s="27"/>
      <c r="BA32" s="27"/>
      <c r="BB32" s="27"/>
      <c r="BC32" s="27"/>
      <c r="BD32" s="27"/>
      <c r="BE32" s="27"/>
      <c r="BF32" s="27"/>
      <c r="BG32" s="27"/>
      <c r="BH32" s="27"/>
      <c r="BI32" s="27"/>
      <c r="BJ32" s="27"/>
      <c r="BK32" s="27"/>
      <c r="BL32" s="27" t="str">
        <f t="shared" si="8"/>
        <v/>
      </c>
      <c r="BM32" s="27"/>
      <c r="BN32" s="27"/>
      <c r="BO32" s="156">
        <f t="shared" si="9"/>
        <v>0</v>
      </c>
      <c r="BP32" s="27"/>
      <c r="BQ32" s="27"/>
      <c r="BR32" s="27"/>
      <c r="BS32" s="27" t="str">
        <f t="shared" si="10"/>
        <v/>
      </c>
      <c r="BT32" s="27"/>
      <c r="BU32" s="27"/>
      <c r="BV32" s="156">
        <f t="shared" si="11"/>
        <v>0</v>
      </c>
      <c r="BW32" s="27"/>
      <c r="BX32" s="27"/>
      <c r="BY32" s="156">
        <f t="shared" si="12"/>
        <v>0</v>
      </c>
      <c r="BZ32" s="156">
        <f t="shared" si="13"/>
        <v>0</v>
      </c>
      <c r="CA32" s="156"/>
      <c r="CB32" s="156"/>
      <c r="CC32" s="156"/>
      <c r="CD32" s="156"/>
      <c r="CE32" s="156"/>
      <c r="CF32" s="156"/>
      <c r="CG32" s="156"/>
      <c r="CH32" s="156" t="str">
        <f t="shared" si="14"/>
        <v/>
      </c>
      <c r="CI32" s="156" t="str">
        <f t="shared" si="15"/>
        <v/>
      </c>
      <c r="CJ32" s="156"/>
      <c r="CK32" s="156"/>
      <c r="CL32" s="156"/>
      <c r="CM32" s="156"/>
      <c r="CN32" s="156"/>
      <c r="CO32" s="156"/>
      <c r="CP32" s="156"/>
      <c r="CQ32" s="27" t="str">
        <f t="shared" si="4"/>
        <v/>
      </c>
      <c r="CR32" s="30" t="str">
        <f t="shared" si="16"/>
        <v/>
      </c>
      <c r="CS32" s="27"/>
      <c r="CT32" s="27" t="str">
        <f t="shared" si="17"/>
        <v/>
      </c>
      <c r="CU32" s="27" t="str">
        <f t="shared" si="18"/>
        <v/>
      </c>
      <c r="CV32" s="27"/>
      <c r="CW32" s="27"/>
      <c r="CX32" s="27"/>
      <c r="CY32" s="27"/>
    </row>
    <row r="33" spans="1:103" ht="15.75" customHeight="1">
      <c r="A33" s="47" t="str">
        <f t="shared" si="5"/>
        <v/>
      </c>
      <c r="B33" s="8"/>
      <c r="C33" s="12"/>
      <c r="D33" s="12"/>
      <c r="E33" s="12"/>
      <c r="F33" s="12"/>
      <c r="G33" s="12"/>
      <c r="H33" s="12"/>
      <c r="I33" s="147"/>
      <c r="J33" s="147"/>
      <c r="K33" s="147"/>
      <c r="L33" s="147"/>
      <c r="M33" s="8"/>
      <c r="N33" s="15" t="str">
        <f t="shared" si="6"/>
        <v/>
      </c>
      <c r="O33" s="14"/>
      <c r="P33" s="14"/>
      <c r="Q33" s="14"/>
      <c r="R33" s="14"/>
      <c r="S33" s="14"/>
      <c r="T33" s="14"/>
      <c r="U33" s="14"/>
      <c r="V33" s="14">
        <f t="shared" si="19"/>
        <v>0</v>
      </c>
      <c r="W33" s="14">
        <f t="shared" si="19"/>
        <v>0</v>
      </c>
      <c r="X33" s="14">
        <f t="shared" si="19"/>
        <v>0</v>
      </c>
      <c r="Y33" s="15"/>
      <c r="Z33" s="51"/>
      <c r="AA33" s="15"/>
      <c r="AB33" s="15" t="str">
        <f t="shared" si="3"/>
        <v/>
      </c>
      <c r="AC33" s="15" t="str">
        <f t="shared" si="7"/>
        <v/>
      </c>
      <c r="AD33" s="12"/>
      <c r="AE33" s="7"/>
      <c r="AF33" s="22"/>
      <c r="AG33" s="22"/>
      <c r="AH33" s="22"/>
      <c r="AI33" s="22"/>
      <c r="AJ33" s="22"/>
      <c r="AK33" s="22"/>
      <c r="AL33" s="22"/>
      <c r="AM33" s="22"/>
      <c r="AN33" s="22"/>
      <c r="AO33" s="22"/>
      <c r="AP33" s="22"/>
      <c r="AQ33" s="22"/>
      <c r="AR33" s="22"/>
      <c r="AS33" s="22"/>
      <c r="AT33" s="28"/>
      <c r="AU33" s="27"/>
      <c r="AV33" s="22"/>
      <c r="AW33" s="27"/>
      <c r="AX33" s="27"/>
      <c r="AY33" s="27"/>
      <c r="AZ33" s="27"/>
      <c r="BA33" s="27"/>
      <c r="BB33" s="27"/>
      <c r="BC33" s="27"/>
      <c r="BD33" s="27"/>
      <c r="BE33" s="27"/>
      <c r="BF33" s="27"/>
      <c r="BG33" s="27"/>
      <c r="BH33" s="27"/>
      <c r="BI33" s="27"/>
      <c r="BJ33" s="27"/>
      <c r="BK33" s="27"/>
      <c r="BL33" s="27" t="str">
        <f t="shared" si="8"/>
        <v/>
      </c>
      <c r="BM33" s="27"/>
      <c r="BN33" s="27"/>
      <c r="BO33" s="156">
        <f t="shared" si="9"/>
        <v>0</v>
      </c>
      <c r="BP33" s="27"/>
      <c r="BQ33" s="27"/>
      <c r="BR33" s="27"/>
      <c r="BS33" s="27" t="str">
        <f t="shared" si="10"/>
        <v/>
      </c>
      <c r="BT33" s="27"/>
      <c r="BU33" s="27"/>
      <c r="BV33" s="156">
        <f t="shared" si="11"/>
        <v>0</v>
      </c>
      <c r="BW33" s="27"/>
      <c r="BX33" s="27"/>
      <c r="BY33" s="156">
        <f t="shared" si="12"/>
        <v>0</v>
      </c>
      <c r="BZ33" s="156">
        <f t="shared" si="13"/>
        <v>0</v>
      </c>
      <c r="CA33" s="156"/>
      <c r="CB33" s="156"/>
      <c r="CC33" s="156"/>
      <c r="CD33" s="156"/>
      <c r="CE33" s="156"/>
      <c r="CF33" s="156"/>
      <c r="CG33" s="156"/>
      <c r="CH33" s="156" t="str">
        <f t="shared" si="14"/>
        <v/>
      </c>
      <c r="CI33" s="156" t="str">
        <f t="shared" si="15"/>
        <v/>
      </c>
      <c r="CJ33" s="156"/>
      <c r="CK33" s="156"/>
      <c r="CL33" s="156"/>
      <c r="CM33" s="156"/>
      <c r="CN33" s="156"/>
      <c r="CO33" s="156"/>
      <c r="CP33" s="156"/>
      <c r="CQ33" s="27" t="str">
        <f t="shared" si="4"/>
        <v/>
      </c>
      <c r="CR33" s="30" t="str">
        <f t="shared" si="16"/>
        <v/>
      </c>
      <c r="CS33" s="27"/>
      <c r="CT33" s="27" t="str">
        <f t="shared" si="17"/>
        <v/>
      </c>
      <c r="CU33" s="27" t="str">
        <f t="shared" si="18"/>
        <v/>
      </c>
      <c r="CV33" s="27"/>
      <c r="CW33" s="27"/>
      <c r="CX33" s="27"/>
      <c r="CY33" s="27"/>
    </row>
    <row r="34" spans="1:103" ht="15.75" customHeight="1">
      <c r="A34" s="526" t="s">
        <v>1063</v>
      </c>
      <c r="B34" s="596"/>
      <c r="C34" s="596"/>
      <c r="D34" s="596"/>
      <c r="E34" s="596"/>
      <c r="F34" s="527"/>
      <c r="G34" s="13"/>
      <c r="H34" s="13"/>
      <c r="I34" s="147"/>
      <c r="J34" s="147"/>
      <c r="K34" s="147"/>
      <c r="L34" s="147"/>
      <c r="M34" s="8"/>
      <c r="N34" s="15"/>
      <c r="O34" s="14"/>
      <c r="P34" s="15">
        <f t="shared" ref="P34:AA34" si="35">SUM(P8:P33)</f>
        <v>0</v>
      </c>
      <c r="Q34" s="15">
        <f t="shared" si="35"/>
        <v>0</v>
      </c>
      <c r="R34" s="15">
        <f t="shared" si="35"/>
        <v>0</v>
      </c>
      <c r="S34" s="15">
        <f t="shared" si="35"/>
        <v>0</v>
      </c>
      <c r="T34" s="15">
        <f t="shared" si="35"/>
        <v>0</v>
      </c>
      <c r="U34" s="15">
        <f t="shared" si="35"/>
        <v>0</v>
      </c>
      <c r="V34" s="15">
        <f t="shared" si="35"/>
        <v>0</v>
      </c>
      <c r="W34" s="15">
        <f t="shared" si="35"/>
        <v>0</v>
      </c>
      <c r="X34" s="15">
        <f t="shared" si="35"/>
        <v>0</v>
      </c>
      <c r="Y34" s="51">
        <f t="shared" si="35"/>
        <v>0</v>
      </c>
      <c r="Z34" s="51"/>
      <c r="AA34" s="51">
        <f t="shared" si="35"/>
        <v>0</v>
      </c>
      <c r="AB34" s="15" t="str">
        <f t="shared" si="3"/>
        <v/>
      </c>
      <c r="AC34" s="15" t="str">
        <f t="shared" si="7"/>
        <v/>
      </c>
      <c r="AD34" s="12"/>
      <c r="AE34" s="7"/>
      <c r="AF34" s="22"/>
      <c r="AG34" s="22"/>
      <c r="AH34" s="22"/>
      <c r="AI34" s="22"/>
      <c r="AJ34" s="22"/>
      <c r="AK34" s="22"/>
      <c r="AL34" s="22"/>
      <c r="AM34" s="22"/>
      <c r="AN34" s="22"/>
      <c r="AO34" s="22"/>
      <c r="AP34" s="22"/>
      <c r="AQ34" s="22"/>
      <c r="AR34" s="22"/>
      <c r="AS34" s="22"/>
      <c r="AT34" s="28"/>
      <c r="AU34" s="27"/>
      <c r="AV34" s="22"/>
      <c r="AW34" s="27"/>
      <c r="AX34" s="27"/>
      <c r="AY34" s="27"/>
      <c r="AZ34" s="27"/>
      <c r="BA34" s="27"/>
      <c r="BB34" s="27"/>
      <c r="BC34" s="27"/>
      <c r="BD34" s="27"/>
      <c r="BE34" s="27"/>
      <c r="BF34" s="27"/>
      <c r="BG34" s="27"/>
      <c r="BH34" s="27"/>
      <c r="BI34" s="27"/>
      <c r="BJ34" s="27"/>
      <c r="BK34" s="27"/>
      <c r="BL34" s="27" t="str">
        <f t="shared" si="8"/>
        <v/>
      </c>
      <c r="BM34" s="27"/>
      <c r="BN34" s="27"/>
      <c r="BO34" s="156">
        <f t="shared" si="9"/>
        <v>0</v>
      </c>
      <c r="BP34" s="27"/>
      <c r="BQ34" s="27"/>
      <c r="BR34" s="27"/>
      <c r="BS34" s="27" t="str">
        <f t="shared" si="10"/>
        <v/>
      </c>
      <c r="BT34" s="27"/>
      <c r="BU34" s="27"/>
      <c r="BV34" s="156">
        <f t="shared" si="11"/>
        <v>0</v>
      </c>
      <c r="BW34" s="27"/>
      <c r="BX34" s="27"/>
      <c r="BY34" s="156">
        <f t="shared" si="12"/>
        <v>0</v>
      </c>
      <c r="BZ34" s="156">
        <f t="shared" si="13"/>
        <v>0</v>
      </c>
      <c r="CA34" s="156"/>
      <c r="CB34" s="156"/>
      <c r="CC34" s="156"/>
      <c r="CD34" s="156"/>
      <c r="CE34" s="156"/>
      <c r="CF34" s="156"/>
      <c r="CG34" s="156"/>
      <c r="CH34" s="156" t="str">
        <f t="shared" si="14"/>
        <v/>
      </c>
      <c r="CI34" s="156" t="str">
        <f t="shared" si="15"/>
        <v/>
      </c>
      <c r="CJ34" s="156"/>
      <c r="CK34" s="156"/>
      <c r="CL34" s="156"/>
      <c r="CM34" s="156"/>
      <c r="CN34" s="156"/>
      <c r="CO34" s="156"/>
      <c r="CP34" s="156"/>
      <c r="CQ34" s="27" t="str">
        <f t="shared" si="4"/>
        <v/>
      </c>
      <c r="CR34" s="30" t="str">
        <f t="shared" si="16"/>
        <v/>
      </c>
      <c r="CS34" s="27"/>
      <c r="CT34" s="27" t="str">
        <f t="shared" si="17"/>
        <v/>
      </c>
      <c r="CU34" s="27" t="str">
        <f t="shared" si="18"/>
        <v/>
      </c>
      <c r="CV34" s="27"/>
      <c r="CW34" s="27"/>
      <c r="CX34" s="27"/>
      <c r="CY34" s="27"/>
    </row>
    <row r="35" spans="1:103" ht="15.75" customHeight="1">
      <c r="A35" s="526" t="s">
        <v>1064</v>
      </c>
      <c r="B35" s="596"/>
      <c r="C35" s="596"/>
      <c r="D35" s="596"/>
      <c r="E35" s="596"/>
      <c r="F35" s="527"/>
      <c r="G35" s="13"/>
      <c r="H35" s="13"/>
      <c r="I35" s="15"/>
      <c r="J35" s="15"/>
      <c r="K35" s="15"/>
      <c r="L35" s="15"/>
      <c r="M35" s="15"/>
      <c r="N35" s="15"/>
      <c r="O35" s="15"/>
      <c r="P35" s="15"/>
      <c r="Q35" s="21">
        <f>R34</f>
        <v>0</v>
      </c>
      <c r="R35" s="21"/>
      <c r="S35" s="15"/>
      <c r="T35" s="21">
        <f>U34</f>
        <v>0</v>
      </c>
      <c r="U35" s="21"/>
      <c r="V35" s="15"/>
      <c r="W35" s="21">
        <f>X34</f>
        <v>0</v>
      </c>
      <c r="X35" s="21"/>
      <c r="Y35" s="21"/>
      <c r="Z35" s="21"/>
      <c r="AA35" s="21"/>
      <c r="AB35" s="48"/>
      <c r="AC35" s="15" t="str">
        <f t="shared" si="7"/>
        <v/>
      </c>
      <c r="AD35" s="21"/>
      <c r="AF35" s="22"/>
      <c r="AG35" s="22"/>
      <c r="AH35" s="22"/>
      <c r="AI35" s="22"/>
      <c r="AJ35" s="22"/>
      <c r="AK35" s="22"/>
      <c r="AL35" s="22"/>
      <c r="AM35" s="22"/>
      <c r="AN35" s="22"/>
      <c r="AO35" s="22"/>
      <c r="AP35" s="22"/>
      <c r="AQ35" s="22"/>
      <c r="AR35" s="22"/>
      <c r="AS35" s="22"/>
      <c r="AT35" s="28"/>
      <c r="AU35" s="27"/>
      <c r="AV35" s="22"/>
      <c r="AW35" s="27"/>
      <c r="AX35" s="27"/>
      <c r="AY35" s="27"/>
      <c r="AZ35" s="27"/>
      <c r="BA35" s="27"/>
      <c r="BB35" s="27"/>
      <c r="BC35" s="27"/>
      <c r="BD35" s="27"/>
      <c r="BE35" s="27"/>
      <c r="BF35" s="27"/>
      <c r="BG35" s="27"/>
      <c r="BH35" s="27"/>
      <c r="BI35" s="27"/>
      <c r="BJ35" s="27"/>
      <c r="BK35" s="27"/>
      <c r="BL35" s="27" t="str">
        <f t="shared" si="8"/>
        <v/>
      </c>
      <c r="BM35" s="27"/>
      <c r="BN35" s="27"/>
      <c r="BO35" s="156">
        <f t="shared" si="9"/>
        <v>0</v>
      </c>
      <c r="BP35" s="27"/>
      <c r="BQ35" s="27"/>
      <c r="BR35" s="27"/>
      <c r="BS35" s="27" t="str">
        <f t="shared" si="10"/>
        <v/>
      </c>
      <c r="BT35" s="27"/>
      <c r="BU35" s="27"/>
      <c r="BV35" s="156">
        <f t="shared" si="11"/>
        <v>0</v>
      </c>
      <c r="BW35" s="27"/>
      <c r="BX35" s="27"/>
      <c r="BY35" s="156">
        <f t="shared" si="12"/>
        <v>0</v>
      </c>
      <c r="BZ35" s="156">
        <f t="shared" si="13"/>
        <v>0</v>
      </c>
      <c r="CA35" s="156"/>
      <c r="CB35" s="156"/>
      <c r="CC35" s="156"/>
      <c r="CD35" s="156"/>
      <c r="CE35" s="156"/>
      <c r="CF35" s="156"/>
      <c r="CG35" s="156"/>
      <c r="CH35" s="156" t="str">
        <f t="shared" si="14"/>
        <v/>
      </c>
      <c r="CI35" s="156" t="str">
        <f t="shared" si="15"/>
        <v/>
      </c>
      <c r="CJ35" s="156"/>
      <c r="CK35" s="156"/>
      <c r="CL35" s="156"/>
      <c r="CM35" s="156"/>
      <c r="CN35" s="156"/>
      <c r="CO35" s="156"/>
      <c r="CP35" s="156"/>
      <c r="CQ35" s="27" t="str">
        <f t="shared" ref="CQ35:CQ36" si="36">IFERROR(ROUND(BL35-BM35-BN35,0),"")</f>
        <v/>
      </c>
      <c r="CR35" s="30" t="str">
        <f t="shared" si="16"/>
        <v/>
      </c>
      <c r="CS35" s="27"/>
      <c r="CT35" s="27" t="str">
        <f t="shared" si="17"/>
        <v/>
      </c>
      <c r="CU35" s="27" t="str">
        <f t="shared" si="18"/>
        <v/>
      </c>
      <c r="CV35" s="27"/>
      <c r="CW35" s="27"/>
      <c r="CX35" s="27"/>
      <c r="CY35" s="27"/>
    </row>
    <row r="36" spans="1:103" ht="15.75" customHeight="1">
      <c r="A36" s="526" t="s">
        <v>1065</v>
      </c>
      <c r="B36" s="596"/>
      <c r="C36" s="596"/>
      <c r="D36" s="596"/>
      <c r="E36" s="596"/>
      <c r="F36" s="527"/>
      <c r="G36" s="13"/>
      <c r="H36" s="13"/>
      <c r="I36" s="147"/>
      <c r="J36" s="147"/>
      <c r="K36" s="147"/>
      <c r="L36" s="147"/>
      <c r="M36" s="8"/>
      <c r="N36" s="15"/>
      <c r="O36" s="14"/>
      <c r="P36" s="15">
        <f>P34-P35</f>
        <v>0</v>
      </c>
      <c r="Q36" s="15">
        <f>Q34-Q35</f>
        <v>0</v>
      </c>
      <c r="R36" s="15"/>
      <c r="S36" s="15">
        <f>S34-S35</f>
        <v>0</v>
      </c>
      <c r="T36" s="15">
        <f>T34-T35</f>
        <v>0</v>
      </c>
      <c r="U36" s="15"/>
      <c r="V36" s="15">
        <f>V34-V35</f>
        <v>0</v>
      </c>
      <c r="W36" s="15">
        <f>W34-W35</f>
        <v>0</v>
      </c>
      <c r="X36" s="15"/>
      <c r="Y36" s="51">
        <f>Y34</f>
        <v>0</v>
      </c>
      <c r="Z36" s="15"/>
      <c r="AA36" s="51">
        <f>AA34</f>
        <v>0</v>
      </c>
      <c r="AB36" s="48" t="str">
        <f>IF(W36=0,"",(AA36-W36)/W36*100)</f>
        <v/>
      </c>
      <c r="AC36" s="15" t="str">
        <f t="shared" si="7"/>
        <v/>
      </c>
      <c r="AD36" s="12"/>
      <c r="AE36" s="7"/>
      <c r="AF36" s="22"/>
      <c r="AG36" s="22"/>
      <c r="AH36" s="22"/>
      <c r="AI36" s="22"/>
      <c r="AJ36" s="22"/>
      <c r="AK36" s="22"/>
      <c r="AL36" s="22"/>
      <c r="AM36" s="22"/>
      <c r="AN36" s="22"/>
      <c r="AO36" s="22"/>
      <c r="AP36" s="22"/>
      <c r="AQ36" s="22"/>
      <c r="AR36" s="22"/>
      <c r="AS36" s="22"/>
      <c r="AT36" s="28"/>
      <c r="AU36" s="27"/>
      <c r="AV36" s="22"/>
      <c r="AW36" s="27"/>
      <c r="AX36" s="27"/>
      <c r="AY36" s="27"/>
      <c r="AZ36" s="27"/>
      <c r="BA36" s="27"/>
      <c r="BB36" s="27"/>
      <c r="BC36" s="27"/>
      <c r="BD36" s="27"/>
      <c r="BE36" s="27"/>
      <c r="BF36" s="27"/>
      <c r="BG36" s="27"/>
      <c r="BH36" s="27"/>
      <c r="BI36" s="27"/>
      <c r="BJ36" s="27"/>
      <c r="BK36" s="27"/>
      <c r="BL36" s="27" t="str">
        <f t="shared" si="8"/>
        <v/>
      </c>
      <c r="BM36" s="27"/>
      <c r="BN36" s="27"/>
      <c r="BO36" s="156">
        <f t="shared" si="9"/>
        <v>0</v>
      </c>
      <c r="BP36" s="27"/>
      <c r="BQ36" s="27"/>
      <c r="BR36" s="27"/>
      <c r="BS36" s="27" t="str">
        <f t="shared" si="10"/>
        <v/>
      </c>
      <c r="BT36" s="27"/>
      <c r="BU36" s="27"/>
      <c r="BV36" s="156">
        <f t="shared" si="11"/>
        <v>0</v>
      </c>
      <c r="BW36" s="27"/>
      <c r="BX36" s="27"/>
      <c r="BY36" s="156">
        <f t="shared" si="12"/>
        <v>0</v>
      </c>
      <c r="BZ36" s="156">
        <f t="shared" si="13"/>
        <v>0</v>
      </c>
      <c r="CA36" s="156"/>
      <c r="CB36" s="156"/>
      <c r="CC36" s="156"/>
      <c r="CD36" s="156"/>
      <c r="CE36" s="156"/>
      <c r="CF36" s="156"/>
      <c r="CG36" s="156"/>
      <c r="CH36" s="156" t="str">
        <f t="shared" si="14"/>
        <v/>
      </c>
      <c r="CI36" s="156" t="str">
        <f t="shared" si="15"/>
        <v/>
      </c>
      <c r="CJ36" s="156"/>
      <c r="CK36" s="156"/>
      <c r="CL36" s="156"/>
      <c r="CM36" s="156"/>
      <c r="CN36" s="156"/>
      <c r="CO36" s="156"/>
      <c r="CP36" s="156"/>
      <c r="CQ36" s="27" t="str">
        <f t="shared" si="36"/>
        <v/>
      </c>
      <c r="CR36" s="30" t="str">
        <f t="shared" si="16"/>
        <v/>
      </c>
      <c r="CS36" s="27"/>
      <c r="CT36" s="27" t="str">
        <f t="shared" si="17"/>
        <v/>
      </c>
      <c r="CU36" s="27" t="str">
        <f t="shared" si="18"/>
        <v/>
      </c>
      <c r="CV36" s="27"/>
      <c r="CW36" s="27"/>
      <c r="CX36" s="27"/>
      <c r="CY36" s="27"/>
    </row>
    <row r="37" spans="1:103" ht="15.75" customHeight="1">
      <c r="A37" s="3" t="str">
        <f>基本信息输入表!$K$6&amp;"填表人："&amp;基本信息输入表!$M$50</f>
        <v>被评估单位填表人：徐刚、杨灵芝</v>
      </c>
      <c r="AA37" s="3" t="str">
        <f>"评估人员："&amp;基本信息输入表!$Q$50</f>
        <v>评估人员：雍国锋、路育</v>
      </c>
      <c r="AE37" s="3"/>
      <c r="CT37" s="3"/>
      <c r="CU37" s="3"/>
      <c r="CV37" s="3"/>
      <c r="CW37" s="3"/>
      <c r="CX37" s="3"/>
      <c r="CY37" s="3"/>
    </row>
    <row r="38" spans="1:103" ht="15.75" customHeight="1">
      <c r="A38" s="3" t="str">
        <f>"填表日期："&amp;YEAR(基本信息输入表!$O$50)&amp;"年"&amp;MONTH(基本信息输入表!$O$50)&amp;"月"&amp;DAY(基本信息输入表!$O$50)&amp;"日"</f>
        <v>填表日期：2023年2月1日</v>
      </c>
      <c r="AE38" s="3"/>
    </row>
    <row r="39" spans="1:103" ht="15.75" customHeight="1">
      <c r="AE39" s="152" t="s">
        <v>461</v>
      </c>
    </row>
  </sheetData>
  <mergeCells count="55">
    <mergeCell ref="AZ6:AZ7"/>
    <mergeCell ref="BA6:BA7"/>
    <mergeCell ref="BB6:BB7"/>
    <mergeCell ref="CX6:CX7"/>
    <mergeCell ref="CY6:CY7"/>
    <mergeCell ref="AJ6:AJ7"/>
    <mergeCell ref="AK6:AK7"/>
    <mergeCell ref="AL6:AL7"/>
    <mergeCell ref="AM6:AM7"/>
    <mergeCell ref="AN6:AN7"/>
    <mergeCell ref="AD6:AD7"/>
    <mergeCell ref="AF6:AF7"/>
    <mergeCell ref="AG6:AG7"/>
    <mergeCell ref="AH6:AH7"/>
    <mergeCell ref="AI6:AI7"/>
    <mergeCell ref="L6:L7"/>
    <mergeCell ref="M6:M7"/>
    <mergeCell ref="N6:N7"/>
    <mergeCell ref="O6:O7"/>
    <mergeCell ref="X6:X7"/>
    <mergeCell ref="G6:G7"/>
    <mergeCell ref="H6:H7"/>
    <mergeCell ref="I6:I7"/>
    <mergeCell ref="J6:J7"/>
    <mergeCell ref="K6:K7"/>
    <mergeCell ref="A34:F34"/>
    <mergeCell ref="A35:F35"/>
    <mergeCell ref="A36:F36"/>
    <mergeCell ref="A6:A7"/>
    <mergeCell ref="B6:B7"/>
    <mergeCell ref="C6:C7"/>
    <mergeCell ref="D6:D7"/>
    <mergeCell ref="E6:E7"/>
    <mergeCell ref="F6:F7"/>
    <mergeCell ref="BB5:CS5"/>
    <mergeCell ref="CT5:CY5"/>
    <mergeCell ref="P6:R6"/>
    <mergeCell ref="S6:U6"/>
    <mergeCell ref="V6:W6"/>
    <mergeCell ref="Y6:AA6"/>
    <mergeCell ref="AO6:AU6"/>
    <mergeCell ref="AV6:AW6"/>
    <mergeCell ref="AX6:AY6"/>
    <mergeCell ref="BC6:BE6"/>
    <mergeCell ref="BF6:CO6"/>
    <mergeCell ref="CP6:CR6"/>
    <mergeCell ref="CT6:CU6"/>
    <mergeCell ref="CV6:CW6"/>
    <mergeCell ref="AB6:AB7"/>
    <mergeCell ref="AC6:AC7"/>
    <mergeCell ref="A2:AC2"/>
    <mergeCell ref="A3:AD3"/>
    <mergeCell ref="AC4:AD4"/>
    <mergeCell ref="AF5:AN5"/>
    <mergeCell ref="AO5:BA5"/>
  </mergeCells>
  <phoneticPr fontId="13" type="noConversion"/>
  <dataValidations count="1">
    <dataValidation type="list" allowBlank="1" showInputMessage="1" showErrorMessage="1" sqref="AO8:AS36" xr:uid="{00000000-0002-0000-3000-000002000000}">
      <formula1>$A$108:$A$109</formula1>
    </dataValidation>
  </dataValidations>
  <hyperlinks>
    <hyperlink ref="A1" location="索引目录!A1" display="返回索引目录" xr:uid="{00000000-0004-0000-3000-000000000000}"/>
  </hyperlinks>
  <printOptions horizontalCentered="1"/>
  <pageMargins left="0.98402777777777795" right="0.98402777777777795" top="0.98402777777777795" bottom="0.98402777777777795" header="0.31388888888888899" footer="0.35416666666666702"/>
  <pageSetup paperSize="9" scale="5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3000-000000000000}">
          <x14:formula1>
            <xm:f>基本信息输入表!$A$162:$A$167</xm:f>
          </x14:formula1>
          <xm:sqref>BF8:BF36</xm:sqref>
        </x14:dataValidation>
        <x14:dataValidation type="list" allowBlank="1" showInputMessage="1" showErrorMessage="1" xr:uid="{00000000-0002-0000-3000-000001000000}">
          <x14:formula1>
            <xm:f>基本信息输入表!$A$121:$A$123</xm:f>
          </x14:formula1>
          <xm:sqref>AV8:AV36</xm:sqref>
        </x14:dataValidation>
        <x14:dataValidation type="list" allowBlank="1" showInputMessage="1" showErrorMessage="1" xr:uid="{00000000-0002-0000-3000-000003000000}">
          <x14:formula1>
            <xm:f>基本信息输入表!$A$124:$A$127</xm:f>
          </x14:formula1>
          <xm:sqref>AX8:AX36</xm:sqref>
        </x14:dataValidation>
        <x14:dataValidation type="list" allowBlank="1" showInputMessage="1" showErrorMessage="1" xr:uid="{00000000-0002-0000-3000-000004000000}">
          <x14:formula1>
            <xm:f>基本信息输入表!$A$143:$A$147</xm:f>
          </x14:formula1>
          <xm:sqref>BB8:BB36</xm:sqref>
        </x14:dataValidation>
        <x14:dataValidation type="list" allowBlank="1" showInputMessage="1" showErrorMessage="1" xr:uid="{00000000-0002-0000-3000-000005000000}">
          <x14:formula1>
            <xm:f>基本信息输入表!$A$109:$A$110</xm:f>
          </x14:formula1>
          <xm:sqref>AF8:AL36</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CA36"/>
  <sheetViews>
    <sheetView showGridLines="0" topLeftCell="D1" workbookViewId="0">
      <selection activeCell="U15" sqref="U15"/>
    </sheetView>
  </sheetViews>
  <sheetFormatPr defaultColWidth="9" defaultRowHeight="15.75" customHeight="1" outlineLevelCol="1"/>
  <cols>
    <col min="1" max="1" width="4.75" style="3" customWidth="1"/>
    <col min="2" max="2" width="8" style="3" customWidth="1"/>
    <col min="3" max="3" width="18.25" style="3" customWidth="1"/>
    <col min="4" max="4" width="12" style="3" customWidth="1"/>
    <col min="5" max="5" width="5.58203125" style="3" customWidth="1"/>
    <col min="6" max="6" width="5.08203125" style="3" customWidth="1"/>
    <col min="7" max="7" width="5.25" style="3" customWidth="1"/>
    <col min="8" max="9" width="10.25" style="3" customWidth="1"/>
    <col min="10" max="10" width="12.58203125" style="3" customWidth="1"/>
    <col min="11" max="16" width="12.58203125" style="3" hidden="1" customWidth="1" outlineLevel="1"/>
    <col min="17" max="17" width="12.58203125" style="3" customWidth="1" collapsed="1"/>
    <col min="18" max="22" width="12.58203125" style="3" customWidth="1"/>
    <col min="23" max="23" width="9.75" style="3" customWidth="1"/>
    <col min="24" max="24" width="7.58203125" style="3" customWidth="1"/>
    <col min="25" max="25" width="7.25" style="3" customWidth="1"/>
    <col min="26" max="26" width="7.5" style="146" customWidth="1"/>
    <col min="27" max="33" width="5.58203125" style="4" customWidth="1" outlineLevel="1"/>
    <col min="34" max="34" width="14.75" style="4" customWidth="1" outlineLevel="1"/>
    <col min="35" max="35" width="13.58203125" style="4" customWidth="1"/>
    <col min="36" max="39" width="5.58203125" style="4" customWidth="1" outlineLevel="1"/>
    <col min="40" max="41" width="7.25" style="4" customWidth="1" outlineLevel="1"/>
    <col min="42" max="42" width="5.58203125" style="4" customWidth="1" outlineLevel="1"/>
    <col min="43" max="46" width="8.58203125" style="4" customWidth="1" outlineLevel="1"/>
    <col min="47" max="47" width="14.58203125" style="4" customWidth="1" outlineLevel="1"/>
    <col min="48" max="48" width="13.58203125" style="4" customWidth="1"/>
    <col min="49" max="50" width="8.58203125" style="4" customWidth="1" outlineLevel="1"/>
    <col min="51" max="52" width="11.25" style="4" customWidth="1" outlineLevel="1"/>
    <col min="53" max="55" width="8.58203125" style="4" customWidth="1" outlineLevel="1"/>
    <col min="56" max="56" width="11.25" style="4" customWidth="1" outlineLevel="1"/>
    <col min="57" max="57" width="8.58203125" style="4" customWidth="1" outlineLevel="1"/>
    <col min="58" max="58" width="10.5" style="4" customWidth="1" outlineLevel="1"/>
    <col min="59" max="59" width="8.58203125" style="4" customWidth="1" outlineLevel="1"/>
    <col min="60" max="60" width="11.25" style="4" customWidth="1" outlineLevel="1"/>
    <col min="61" max="61" width="11" style="4" customWidth="1" outlineLevel="1"/>
    <col min="62" max="62" width="11.25" style="4" customWidth="1" outlineLevel="1"/>
    <col min="63" max="63" width="9.75" style="4" customWidth="1" outlineLevel="1"/>
    <col min="64" max="64" width="13" style="4" customWidth="1" outlineLevel="1"/>
    <col min="65" max="65" width="14.5" style="4" customWidth="1" outlineLevel="1"/>
    <col min="66" max="69" width="9.75" style="4" customWidth="1" outlineLevel="1"/>
    <col min="70" max="72" width="8.58203125" style="4" customWidth="1" outlineLevel="1"/>
    <col min="73" max="73" width="13.75" style="4" customWidth="1"/>
    <col min="74" max="78" width="13.58203125" style="4" customWidth="1" outlineLevel="1"/>
    <col min="79" max="79" width="13.58203125" style="4" customWidth="1"/>
    <col min="80" max="16384" width="9" style="3"/>
  </cols>
  <sheetData>
    <row r="1" spans="1:79" ht="15.75" customHeight="1">
      <c r="A1" s="5" t="s">
        <v>430</v>
      </c>
    </row>
    <row r="2" spans="1:79" s="1" customFormat="1" ht="30" customHeight="1">
      <c r="A2" s="519" t="s">
        <v>1066</v>
      </c>
      <c r="B2" s="519"/>
      <c r="C2" s="519"/>
      <c r="D2" s="519"/>
      <c r="E2" s="519"/>
      <c r="F2" s="519"/>
      <c r="G2" s="519"/>
      <c r="H2" s="519"/>
      <c r="I2" s="519"/>
      <c r="J2" s="519"/>
      <c r="K2" s="519"/>
      <c r="L2" s="519"/>
      <c r="M2" s="519"/>
      <c r="N2" s="519"/>
      <c r="O2" s="519"/>
      <c r="P2" s="519"/>
      <c r="Q2" s="519"/>
      <c r="R2" s="519"/>
      <c r="S2" s="519"/>
      <c r="T2" s="519"/>
      <c r="U2" s="519"/>
      <c r="V2" s="519"/>
      <c r="W2" s="519"/>
      <c r="X2" s="519"/>
      <c r="Y2" s="519"/>
      <c r="Z2" s="149"/>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row>
    <row r="3" spans="1:79"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150"/>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row>
    <row r="4" spans="1:79" ht="14.15" customHeight="1">
      <c r="A4" s="2"/>
      <c r="B4" s="2"/>
      <c r="C4" s="2"/>
      <c r="D4" s="2"/>
      <c r="E4" s="2"/>
      <c r="F4" s="2"/>
      <c r="G4" s="2"/>
      <c r="H4" s="2"/>
      <c r="I4" s="2"/>
      <c r="J4" s="2"/>
      <c r="K4" s="2"/>
      <c r="L4" s="2"/>
      <c r="M4" s="2"/>
      <c r="N4" s="2"/>
      <c r="O4" s="2"/>
      <c r="P4" s="2"/>
      <c r="Q4" s="2"/>
      <c r="R4" s="2"/>
      <c r="S4" s="2"/>
      <c r="T4" s="2"/>
      <c r="U4" s="2"/>
      <c r="V4" s="2"/>
      <c r="W4" s="524" t="s">
        <v>1067</v>
      </c>
      <c r="X4" s="524"/>
      <c r="Y4" s="524"/>
      <c r="Z4" s="41"/>
    </row>
    <row r="5" spans="1:79" ht="15.75" customHeight="1">
      <c r="A5" s="3" t="str">
        <f>基本信息输入表!K6&amp;"："&amp;基本信息输入表!M6</f>
        <v>被评估单位：贵州华能焦化制气股份有限公司</v>
      </c>
      <c r="V5" s="525" t="s">
        <v>464</v>
      </c>
      <c r="W5" s="525"/>
      <c r="X5" s="525"/>
      <c r="Y5" s="525"/>
      <c r="Z5" s="41"/>
      <c r="AA5" s="531" t="s">
        <v>595</v>
      </c>
      <c r="AB5" s="531"/>
      <c r="AC5" s="531"/>
      <c r="AD5" s="531"/>
      <c r="AE5" s="531"/>
      <c r="AF5" s="531"/>
      <c r="AG5" s="531"/>
      <c r="AH5" s="531"/>
      <c r="AI5" s="531"/>
      <c r="AJ5" s="532" t="s">
        <v>596</v>
      </c>
      <c r="AK5" s="533"/>
      <c r="AL5" s="533"/>
      <c r="AM5" s="533"/>
      <c r="AN5" s="533"/>
      <c r="AO5" s="533"/>
      <c r="AP5" s="533"/>
      <c r="AQ5" s="533"/>
      <c r="AR5" s="533"/>
      <c r="AS5" s="533"/>
      <c r="AT5" s="533"/>
      <c r="AU5" s="533"/>
      <c r="AV5" s="534"/>
      <c r="AW5" s="535" t="s">
        <v>597</v>
      </c>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7"/>
      <c r="BV5" s="538" t="s">
        <v>598</v>
      </c>
      <c r="BW5" s="538"/>
      <c r="BX5" s="538"/>
      <c r="BY5" s="538"/>
      <c r="BZ5" s="538"/>
      <c r="CA5" s="538"/>
    </row>
    <row r="6" spans="1:79" s="2" customFormat="1" ht="15.75" customHeight="1">
      <c r="A6" s="562" t="s">
        <v>465</v>
      </c>
      <c r="B6" s="565" t="s">
        <v>1023</v>
      </c>
      <c r="C6" s="562" t="s">
        <v>1068</v>
      </c>
      <c r="D6" s="562" t="s">
        <v>1025</v>
      </c>
      <c r="E6" s="562" t="s">
        <v>1069</v>
      </c>
      <c r="F6" s="580" t="s">
        <v>1070</v>
      </c>
      <c r="G6" s="570" t="s">
        <v>769</v>
      </c>
      <c r="H6" s="580" t="s">
        <v>770</v>
      </c>
      <c r="I6" s="580" t="s">
        <v>1071</v>
      </c>
      <c r="J6" s="577" t="s">
        <v>1029</v>
      </c>
      <c r="K6" s="597" t="s">
        <v>692</v>
      </c>
      <c r="L6" s="598"/>
      <c r="M6" s="599"/>
      <c r="N6" s="597" t="s">
        <v>693</v>
      </c>
      <c r="O6" s="598"/>
      <c r="P6" s="599"/>
      <c r="Q6" s="562" t="s">
        <v>437</v>
      </c>
      <c r="R6" s="562"/>
      <c r="S6" s="577" t="s">
        <v>780</v>
      </c>
      <c r="T6" s="562" t="s">
        <v>438</v>
      </c>
      <c r="U6" s="562"/>
      <c r="V6" s="562"/>
      <c r="W6" s="580" t="s">
        <v>440</v>
      </c>
      <c r="X6" s="580" t="s">
        <v>946</v>
      </c>
      <c r="Y6" s="580" t="s">
        <v>585</v>
      </c>
      <c r="Z6" s="151"/>
      <c r="AA6" s="531" t="s">
        <v>599</v>
      </c>
      <c r="AB6" s="617" t="s">
        <v>1030</v>
      </c>
      <c r="AC6" s="531" t="s">
        <v>651</v>
      </c>
      <c r="AD6" s="531" t="s">
        <v>694</v>
      </c>
      <c r="AE6" s="553" t="s">
        <v>947</v>
      </c>
      <c r="AF6" s="542" t="s">
        <v>627</v>
      </c>
      <c r="AG6" s="542" t="s">
        <v>601</v>
      </c>
      <c r="AH6" s="531" t="s">
        <v>602</v>
      </c>
      <c r="AI6" s="531"/>
      <c r="AJ6" s="532" t="s">
        <v>603</v>
      </c>
      <c r="AK6" s="533"/>
      <c r="AL6" s="533"/>
      <c r="AM6" s="533"/>
      <c r="AN6" s="533"/>
      <c r="AO6" s="533"/>
      <c r="AP6" s="534"/>
      <c r="AQ6" s="538" t="s">
        <v>604</v>
      </c>
      <c r="AR6" s="538"/>
      <c r="AS6" s="538" t="s">
        <v>653</v>
      </c>
      <c r="AT6" s="538"/>
      <c r="AU6" s="538" t="s">
        <v>605</v>
      </c>
      <c r="AV6" s="543"/>
      <c r="AW6" s="531" t="s">
        <v>606</v>
      </c>
      <c r="AX6" s="531" t="s">
        <v>654</v>
      </c>
      <c r="AY6" s="531"/>
      <c r="AZ6" s="531"/>
      <c r="BA6" s="555" t="s">
        <v>821</v>
      </c>
      <c r="BB6" s="556"/>
      <c r="BC6" s="556"/>
      <c r="BD6" s="556"/>
      <c r="BE6" s="556"/>
      <c r="BF6" s="556"/>
      <c r="BG6" s="556"/>
      <c r="BH6" s="556"/>
      <c r="BI6" s="556"/>
      <c r="BJ6" s="556"/>
      <c r="BK6" s="556"/>
      <c r="BL6" s="556"/>
      <c r="BM6" s="556"/>
      <c r="BN6" s="556"/>
      <c r="BO6" s="556"/>
      <c r="BP6" s="556"/>
      <c r="BQ6" s="556"/>
      <c r="BR6" s="531" t="s">
        <v>438</v>
      </c>
      <c r="BS6" s="531"/>
      <c r="BT6" s="531"/>
      <c r="BU6" s="36"/>
      <c r="BV6" s="538" t="s">
        <v>439</v>
      </c>
      <c r="BW6" s="538"/>
      <c r="BX6" s="532" t="s">
        <v>608</v>
      </c>
      <c r="BY6" s="534"/>
      <c r="BZ6" s="538" t="s">
        <v>609</v>
      </c>
      <c r="CA6" s="543"/>
    </row>
    <row r="7" spans="1:79" s="2" customFormat="1" ht="25.5" customHeight="1">
      <c r="A7" s="562"/>
      <c r="B7" s="565"/>
      <c r="C7" s="562"/>
      <c r="D7" s="562"/>
      <c r="E7" s="562"/>
      <c r="F7" s="562"/>
      <c r="G7" s="571"/>
      <c r="H7" s="562"/>
      <c r="I7" s="562"/>
      <c r="J7" s="578"/>
      <c r="K7" s="64" t="s">
        <v>836</v>
      </c>
      <c r="L7" s="64" t="s">
        <v>838</v>
      </c>
      <c r="M7" s="64" t="s">
        <v>1031</v>
      </c>
      <c r="N7" s="64" t="s">
        <v>836</v>
      </c>
      <c r="O7" s="64" t="s">
        <v>838</v>
      </c>
      <c r="P7" s="64" t="s">
        <v>1031</v>
      </c>
      <c r="Q7" s="13" t="s">
        <v>836</v>
      </c>
      <c r="R7" s="8" t="s">
        <v>838</v>
      </c>
      <c r="S7" s="578"/>
      <c r="T7" s="8" t="s">
        <v>836</v>
      </c>
      <c r="U7" s="51" t="s">
        <v>823</v>
      </c>
      <c r="V7" s="8" t="s">
        <v>838</v>
      </c>
      <c r="W7" s="562"/>
      <c r="X7" s="562"/>
      <c r="Y7" s="562"/>
      <c r="Z7" s="150"/>
      <c r="AA7" s="531"/>
      <c r="AB7" s="546"/>
      <c r="AC7" s="531"/>
      <c r="AD7" s="531"/>
      <c r="AE7" s="531"/>
      <c r="AF7" s="531"/>
      <c r="AG7" s="531"/>
      <c r="AH7" s="531"/>
      <c r="AI7" s="531"/>
      <c r="AJ7" s="26" t="s">
        <v>614</v>
      </c>
      <c r="AK7" s="26" t="s">
        <v>615</v>
      </c>
      <c r="AL7" s="40" t="s">
        <v>954</v>
      </c>
      <c r="AM7" s="40" t="s">
        <v>1032</v>
      </c>
      <c r="AN7" s="26" t="s">
        <v>664</v>
      </c>
      <c r="AO7" s="26" t="s">
        <v>617</v>
      </c>
      <c r="AP7" s="24" t="s">
        <v>618</v>
      </c>
      <c r="AQ7" s="26" t="s">
        <v>619</v>
      </c>
      <c r="AR7" s="26" t="s">
        <v>620</v>
      </c>
      <c r="AS7" s="26" t="s">
        <v>619</v>
      </c>
      <c r="AT7" s="26" t="s">
        <v>665</v>
      </c>
      <c r="AU7" s="538"/>
      <c r="AV7" s="544"/>
      <c r="AW7" s="531"/>
      <c r="AX7" s="19" t="s">
        <v>666</v>
      </c>
      <c r="AY7" s="19" t="s">
        <v>824</v>
      </c>
      <c r="AZ7" s="19" t="s">
        <v>667</v>
      </c>
      <c r="BA7" s="49" t="s">
        <v>783</v>
      </c>
      <c r="BB7" s="49" t="s">
        <v>825</v>
      </c>
      <c r="BC7" s="20" t="s">
        <v>955</v>
      </c>
      <c r="BD7" s="157" t="s">
        <v>1037</v>
      </c>
      <c r="BE7" s="157" t="s">
        <v>827</v>
      </c>
      <c r="BF7" s="157" t="s">
        <v>828</v>
      </c>
      <c r="BG7" s="157" t="s">
        <v>829</v>
      </c>
      <c r="BH7" s="157" t="s">
        <v>1038</v>
      </c>
      <c r="BI7" s="157" t="s">
        <v>1039</v>
      </c>
      <c r="BJ7" s="157" t="s">
        <v>1072</v>
      </c>
      <c r="BK7" s="157" t="s">
        <v>1044</v>
      </c>
      <c r="BL7" s="155" t="s">
        <v>1073</v>
      </c>
      <c r="BM7" s="155" t="s">
        <v>1047</v>
      </c>
      <c r="BN7" s="157" t="s">
        <v>1048</v>
      </c>
      <c r="BO7" s="157" t="s">
        <v>1049</v>
      </c>
      <c r="BP7" s="157" t="s">
        <v>1050</v>
      </c>
      <c r="BQ7" s="157" t="s">
        <v>1051</v>
      </c>
      <c r="BR7" s="19" t="s">
        <v>836</v>
      </c>
      <c r="BS7" s="19" t="s">
        <v>837</v>
      </c>
      <c r="BT7" s="19" t="s">
        <v>838</v>
      </c>
      <c r="BU7" s="29"/>
      <c r="BV7" s="26" t="s">
        <v>839</v>
      </c>
      <c r="BW7" s="26" t="s">
        <v>840</v>
      </c>
      <c r="BX7" s="26" t="s">
        <v>836</v>
      </c>
      <c r="BY7" s="26" t="s">
        <v>838</v>
      </c>
      <c r="BZ7" s="538"/>
      <c r="CA7" s="544"/>
    </row>
    <row r="8" spans="1:79" ht="15.75" customHeight="1">
      <c r="A8" s="47" t="str">
        <f>IF(C8="","",ROW()-7)</f>
        <v/>
      </c>
      <c r="B8" s="8"/>
      <c r="C8" s="12"/>
      <c r="D8" s="12"/>
      <c r="E8" s="8"/>
      <c r="F8" s="8"/>
      <c r="G8" s="8"/>
      <c r="H8" s="15"/>
      <c r="I8" s="14"/>
      <c r="J8" s="14"/>
      <c r="K8" s="14"/>
      <c r="L8" s="14"/>
      <c r="M8" s="14"/>
      <c r="N8" s="14"/>
      <c r="O8" s="14"/>
      <c r="P8" s="14"/>
      <c r="Q8" s="14">
        <f t="shared" ref="Q8:Q11" si="0">K8+N8</f>
        <v>0</v>
      </c>
      <c r="R8" s="14">
        <f t="shared" ref="R8:S13" si="1">L8+O8</f>
        <v>0</v>
      </c>
      <c r="S8" s="14">
        <f t="shared" si="1"/>
        <v>0</v>
      </c>
      <c r="T8" s="15"/>
      <c r="U8" s="51"/>
      <c r="V8" s="15"/>
      <c r="W8" s="15" t="str">
        <f t="shared" ref="W8:W11" si="2">IF(R8-S8=0,"",(V8-R8+S8)/(R8-S8)*100)</f>
        <v/>
      </c>
      <c r="X8" s="15"/>
      <c r="Y8" s="12"/>
      <c r="Z8" s="7"/>
      <c r="AA8" s="22"/>
      <c r="AB8" s="22"/>
      <c r="AC8" s="22"/>
      <c r="AD8" s="22"/>
      <c r="AE8" s="22"/>
      <c r="AF8" s="22"/>
      <c r="AG8" s="22"/>
      <c r="AH8" s="22"/>
      <c r="AI8" s="22"/>
      <c r="AJ8" s="22"/>
      <c r="AK8" s="22"/>
      <c r="AL8" s="22"/>
      <c r="AM8" s="22"/>
      <c r="AN8" s="22"/>
      <c r="AO8" s="27"/>
      <c r="AP8" s="27"/>
      <c r="AQ8" s="22"/>
      <c r="AR8" s="27"/>
      <c r="AS8" s="27"/>
      <c r="AT8" s="27"/>
      <c r="AU8" s="27"/>
      <c r="AV8" s="27"/>
      <c r="AW8" s="27"/>
      <c r="AX8" s="27" t="s">
        <v>203</v>
      </c>
      <c r="AY8" s="27"/>
      <c r="AZ8" s="27"/>
      <c r="BA8" s="27"/>
      <c r="BB8" s="27"/>
      <c r="BC8" s="27"/>
      <c r="BD8" s="27"/>
      <c r="BE8" s="27"/>
      <c r="BF8" s="27"/>
      <c r="BG8" s="27" t="str">
        <f>IFERROR(BF8/(BE8+BF8)*100,"")</f>
        <v/>
      </c>
      <c r="BH8" s="27"/>
      <c r="BI8" s="27"/>
      <c r="BJ8" s="156"/>
      <c r="BK8" s="27" t="str">
        <f t="shared" ref="BK8:BK33" si="3">IFERROR(BJ8/G8,"")</f>
        <v/>
      </c>
      <c r="BL8" s="27"/>
      <c r="BM8" s="156">
        <f>BJ8*BL8</f>
        <v>0</v>
      </c>
      <c r="BN8" s="27"/>
      <c r="BO8" s="27"/>
      <c r="BP8" s="156">
        <f t="shared" ref="BP8:BP33" si="4">(BJ8+BM8)*BN8*BO8/2</f>
        <v>0</v>
      </c>
      <c r="BQ8" s="156">
        <f t="shared" ref="BQ8:BQ33" si="5">IF(BJ8+BM8+BP8&gt;100,ROUND(BJ8+BM8+BP8,-2),ROUND(BJ8+BM8+BP8,-1))</f>
        <v>0</v>
      </c>
      <c r="BR8" s="156">
        <f>BQ8</f>
        <v>0</v>
      </c>
      <c r="BS8" s="27" t="str">
        <f t="shared" ref="BS8:BS31" si="6">IFERROR(ROUND(BG8-BH8-BI8,0),"")</f>
        <v/>
      </c>
      <c r="BT8" s="30" t="str">
        <f>IFERROR(BR8*BS8/100,"")</f>
        <v/>
      </c>
      <c r="BU8" s="27"/>
      <c r="BV8" s="27" t="str">
        <f>IFERROR((BR8-Q8)/Q8*100,"")</f>
        <v/>
      </c>
      <c r="BW8" s="27" t="str">
        <f>IFERROR((BT8-R8+S8)/(R8-S8)*100,"")</f>
        <v/>
      </c>
      <c r="BX8" s="27"/>
      <c r="BY8" s="27"/>
      <c r="BZ8" s="27"/>
      <c r="CA8" s="27"/>
    </row>
    <row r="9" spans="1:79" ht="15.75" customHeight="1">
      <c r="A9" s="47" t="str">
        <f t="shared" ref="A9:A30" si="7">IF(C9="","",ROW()-7)</f>
        <v/>
      </c>
      <c r="B9" s="8"/>
      <c r="C9" s="12"/>
      <c r="D9" s="12"/>
      <c r="E9" s="8"/>
      <c r="F9" s="8"/>
      <c r="G9" s="8"/>
      <c r="H9" s="15"/>
      <c r="I9" s="14"/>
      <c r="J9" s="14"/>
      <c r="K9" s="14"/>
      <c r="L9" s="14"/>
      <c r="M9" s="14"/>
      <c r="N9" s="14"/>
      <c r="O9" s="14"/>
      <c r="P9" s="14"/>
      <c r="Q9" s="14">
        <f t="shared" si="0"/>
        <v>0</v>
      </c>
      <c r="R9" s="14">
        <f t="shared" si="1"/>
        <v>0</v>
      </c>
      <c r="S9" s="14">
        <f t="shared" si="1"/>
        <v>0</v>
      </c>
      <c r="T9" s="15"/>
      <c r="U9" s="51"/>
      <c r="V9" s="15"/>
      <c r="W9" s="15" t="str">
        <f t="shared" si="2"/>
        <v/>
      </c>
      <c r="X9" s="15"/>
      <c r="Y9" s="12"/>
      <c r="Z9" s="7"/>
      <c r="AA9" s="22"/>
      <c r="AB9" s="22"/>
      <c r="AC9" s="22"/>
      <c r="AD9" s="22"/>
      <c r="AE9" s="22"/>
      <c r="AF9" s="22"/>
      <c r="AG9" s="22"/>
      <c r="AH9" s="22"/>
      <c r="AI9" s="22"/>
      <c r="AJ9" s="22"/>
      <c r="AK9" s="22"/>
      <c r="AL9" s="22"/>
      <c r="AM9" s="22"/>
      <c r="AN9" s="22"/>
      <c r="AO9" s="28"/>
      <c r="AP9" s="27"/>
      <c r="AQ9" s="22"/>
      <c r="AR9" s="27"/>
      <c r="AS9" s="27"/>
      <c r="AT9" s="27"/>
      <c r="AU9" s="27"/>
      <c r="AV9" s="27"/>
      <c r="AW9" s="27"/>
      <c r="AX9" s="27"/>
      <c r="AY9" s="27"/>
      <c r="AZ9" s="27"/>
      <c r="BA9" s="27"/>
      <c r="BB9" s="27"/>
      <c r="BC9" s="27"/>
      <c r="BD9" s="27"/>
      <c r="BE9" s="27"/>
      <c r="BF9" s="27"/>
      <c r="BG9" s="27" t="str">
        <f t="shared" ref="BG9:BG33" si="8">IFERROR(BF9/(BE9+BF9)*100,"")</f>
        <v/>
      </c>
      <c r="BH9" s="27"/>
      <c r="BI9" s="27"/>
      <c r="BJ9" s="156"/>
      <c r="BK9" s="27" t="str">
        <f t="shared" si="3"/>
        <v/>
      </c>
      <c r="BL9" s="27"/>
      <c r="BM9" s="156">
        <f t="shared" ref="BM9:BM33" si="9">BJ9*BL9</f>
        <v>0</v>
      </c>
      <c r="BN9" s="27"/>
      <c r="BO9" s="27"/>
      <c r="BP9" s="156">
        <f t="shared" si="4"/>
        <v>0</v>
      </c>
      <c r="BQ9" s="156">
        <f t="shared" si="5"/>
        <v>0</v>
      </c>
      <c r="BR9" s="156">
        <f t="shared" ref="BR9:BR33" si="10">BQ9</f>
        <v>0</v>
      </c>
      <c r="BS9" s="27" t="str">
        <f t="shared" si="6"/>
        <v/>
      </c>
      <c r="BT9" s="30" t="str">
        <f t="shared" ref="BT9:BT33" si="11">IFERROR(BR9*BS9/100,"")</f>
        <v/>
      </c>
      <c r="BU9" s="27"/>
      <c r="BV9" s="27" t="str">
        <f t="shared" ref="BV9:BV33" si="12">IFERROR((BR9-Q9)/Q9*100,"")</f>
        <v/>
      </c>
      <c r="BW9" s="27" t="str">
        <f t="shared" ref="BW9:BW33" si="13">IFERROR((BT9-R9+S9)/(R9-S9)*100,"")</f>
        <v/>
      </c>
      <c r="BX9" s="27"/>
      <c r="BY9" s="27"/>
      <c r="BZ9" s="27"/>
      <c r="CA9" s="27"/>
    </row>
    <row r="10" spans="1:79" ht="15.75" customHeight="1">
      <c r="A10" s="47" t="str">
        <f t="shared" si="7"/>
        <v/>
      </c>
      <c r="B10" s="8"/>
      <c r="C10" s="12"/>
      <c r="D10" s="12"/>
      <c r="E10" s="8"/>
      <c r="F10" s="8"/>
      <c r="G10" s="8"/>
      <c r="H10" s="15"/>
      <c r="I10" s="14"/>
      <c r="J10" s="14"/>
      <c r="K10" s="14"/>
      <c r="L10" s="14"/>
      <c r="M10" s="14"/>
      <c r="N10" s="14"/>
      <c r="O10" s="14"/>
      <c r="P10" s="14"/>
      <c r="Q10" s="14">
        <f t="shared" si="0"/>
        <v>0</v>
      </c>
      <c r="R10" s="14">
        <f t="shared" si="1"/>
        <v>0</v>
      </c>
      <c r="S10" s="14">
        <f t="shared" si="1"/>
        <v>0</v>
      </c>
      <c r="T10" s="15"/>
      <c r="U10" s="51"/>
      <c r="V10" s="15"/>
      <c r="W10" s="15" t="str">
        <f t="shared" si="2"/>
        <v/>
      </c>
      <c r="X10" s="15"/>
      <c r="Y10" s="12"/>
      <c r="Z10" s="7"/>
      <c r="AA10" s="22"/>
      <c r="AB10" s="22"/>
      <c r="AC10" s="22"/>
      <c r="AD10" s="22"/>
      <c r="AE10" s="22"/>
      <c r="AF10" s="22"/>
      <c r="AG10" s="22"/>
      <c r="AH10" s="22"/>
      <c r="AI10" s="22"/>
      <c r="AJ10" s="22"/>
      <c r="AK10" s="22"/>
      <c r="AL10" s="22"/>
      <c r="AM10" s="22"/>
      <c r="AN10" s="22"/>
      <c r="AO10" s="28"/>
      <c r="AP10" s="27"/>
      <c r="AQ10" s="22"/>
      <c r="AR10" s="27"/>
      <c r="AS10" s="27"/>
      <c r="AT10" s="27"/>
      <c r="AU10" s="27"/>
      <c r="AV10" s="27"/>
      <c r="AW10" s="27"/>
      <c r="AX10" s="27"/>
      <c r="AY10" s="27"/>
      <c r="AZ10" s="27"/>
      <c r="BA10" s="27"/>
      <c r="BB10" s="27"/>
      <c r="BC10" s="27"/>
      <c r="BD10" s="27"/>
      <c r="BE10" s="27"/>
      <c r="BF10" s="27" t="s">
        <v>203</v>
      </c>
      <c r="BG10" s="27" t="str">
        <f t="shared" si="8"/>
        <v/>
      </c>
      <c r="BH10" s="27"/>
      <c r="BI10" s="27"/>
      <c r="BJ10" s="156"/>
      <c r="BK10" s="27" t="str">
        <f t="shared" si="3"/>
        <v/>
      </c>
      <c r="BL10" s="27"/>
      <c r="BM10" s="156">
        <f t="shared" si="9"/>
        <v>0</v>
      </c>
      <c r="BN10" s="27"/>
      <c r="BO10" s="27"/>
      <c r="BP10" s="156">
        <f t="shared" si="4"/>
        <v>0</v>
      </c>
      <c r="BQ10" s="156">
        <f t="shared" si="5"/>
        <v>0</v>
      </c>
      <c r="BR10" s="156">
        <f t="shared" si="10"/>
        <v>0</v>
      </c>
      <c r="BS10" s="27" t="str">
        <f t="shared" si="6"/>
        <v/>
      </c>
      <c r="BT10" s="30" t="str">
        <f t="shared" si="11"/>
        <v/>
      </c>
      <c r="BU10" s="27"/>
      <c r="BV10" s="27" t="str">
        <f t="shared" si="12"/>
        <v/>
      </c>
      <c r="BW10" s="27" t="str">
        <f t="shared" si="13"/>
        <v/>
      </c>
      <c r="BX10" s="27"/>
      <c r="BY10" s="27"/>
      <c r="BZ10" s="27"/>
      <c r="CA10" s="27"/>
    </row>
    <row r="11" spans="1:79" ht="15.75" customHeight="1">
      <c r="A11" s="47" t="str">
        <f t="shared" si="7"/>
        <v/>
      </c>
      <c r="B11" s="8"/>
      <c r="C11" s="12"/>
      <c r="D11" s="12"/>
      <c r="E11" s="8"/>
      <c r="F11" s="8"/>
      <c r="G11" s="8"/>
      <c r="H11" s="15"/>
      <c r="I11" s="14"/>
      <c r="J11" s="14"/>
      <c r="K11" s="14"/>
      <c r="L11" s="14"/>
      <c r="M11" s="14"/>
      <c r="N11" s="14"/>
      <c r="O11" s="14"/>
      <c r="P11" s="14"/>
      <c r="Q11" s="14">
        <f t="shared" si="0"/>
        <v>0</v>
      </c>
      <c r="R11" s="14">
        <f t="shared" si="1"/>
        <v>0</v>
      </c>
      <c r="S11" s="14">
        <f t="shared" si="1"/>
        <v>0</v>
      </c>
      <c r="T11" s="15"/>
      <c r="U11" s="51"/>
      <c r="V11" s="15"/>
      <c r="W11" s="15" t="str">
        <f t="shared" si="2"/>
        <v/>
      </c>
      <c r="X11" s="15"/>
      <c r="Y11" s="12"/>
      <c r="Z11" s="7"/>
      <c r="AA11" s="22"/>
      <c r="AB11" s="22"/>
      <c r="AC11" s="22"/>
      <c r="AD11" s="22"/>
      <c r="AE11" s="22"/>
      <c r="AF11" s="22"/>
      <c r="AG11" s="22"/>
      <c r="AH11" s="22"/>
      <c r="AI11" s="22"/>
      <c r="AJ11" s="22"/>
      <c r="AK11" s="22"/>
      <c r="AL11" s="22"/>
      <c r="AM11" s="22"/>
      <c r="AN11" s="22"/>
      <c r="AO11" s="28"/>
      <c r="AP11" s="27"/>
      <c r="AQ11" s="22"/>
      <c r="AR11" s="27"/>
      <c r="AS11" s="27"/>
      <c r="AT11" s="27"/>
      <c r="AU11" s="27"/>
      <c r="AV11" s="27"/>
      <c r="AW11" s="27"/>
      <c r="AX11" s="27"/>
      <c r="AY11" s="27"/>
      <c r="AZ11" s="27"/>
      <c r="BA11" s="27"/>
      <c r="BB11" s="27"/>
      <c r="BC11" s="27"/>
      <c r="BD11" s="27"/>
      <c r="BE11" s="27"/>
      <c r="BF11" s="27"/>
      <c r="BG11" s="27" t="str">
        <f t="shared" si="8"/>
        <v/>
      </c>
      <c r="BH11" s="27"/>
      <c r="BI11" s="27"/>
      <c r="BJ11" s="156"/>
      <c r="BK11" s="27" t="str">
        <f t="shared" si="3"/>
        <v/>
      </c>
      <c r="BL11" s="27"/>
      <c r="BM11" s="156">
        <f t="shared" si="9"/>
        <v>0</v>
      </c>
      <c r="BN11" s="27"/>
      <c r="BO11" s="27"/>
      <c r="BP11" s="156">
        <f t="shared" si="4"/>
        <v>0</v>
      </c>
      <c r="BQ11" s="156">
        <f t="shared" si="5"/>
        <v>0</v>
      </c>
      <c r="BR11" s="156">
        <f t="shared" si="10"/>
        <v>0</v>
      </c>
      <c r="BS11" s="27" t="str">
        <f t="shared" si="6"/>
        <v/>
      </c>
      <c r="BT11" s="30" t="str">
        <f t="shared" si="11"/>
        <v/>
      </c>
      <c r="BU11" s="27"/>
      <c r="BV11" s="27" t="str">
        <f t="shared" si="12"/>
        <v/>
      </c>
      <c r="BW11" s="27" t="str">
        <f t="shared" si="13"/>
        <v/>
      </c>
      <c r="BX11" s="27"/>
      <c r="BY11" s="27"/>
      <c r="BZ11" s="27"/>
      <c r="CA11" s="27"/>
    </row>
    <row r="12" spans="1:79" ht="15.75" customHeight="1">
      <c r="A12" s="47" t="str">
        <f t="shared" si="7"/>
        <v/>
      </c>
      <c r="B12" s="8"/>
      <c r="C12" s="12"/>
      <c r="D12" s="12"/>
      <c r="E12" s="8"/>
      <c r="F12" s="8"/>
      <c r="G12" s="8"/>
      <c r="H12" s="15"/>
      <c r="I12" s="14"/>
      <c r="J12" s="14"/>
      <c r="K12" s="14"/>
      <c r="L12" s="14"/>
      <c r="M12" s="14"/>
      <c r="N12" s="14"/>
      <c r="O12" s="14"/>
      <c r="P12" s="14"/>
      <c r="Q12" s="14">
        <f t="shared" ref="Q12:S30" si="14">K12+N12</f>
        <v>0</v>
      </c>
      <c r="R12" s="14">
        <f t="shared" si="14"/>
        <v>0</v>
      </c>
      <c r="S12" s="14">
        <f t="shared" si="1"/>
        <v>0</v>
      </c>
      <c r="T12" s="15"/>
      <c r="U12" s="51"/>
      <c r="V12" s="15"/>
      <c r="W12" s="15" t="str">
        <f t="shared" ref="W12:W31" si="15">IF(R12-S12=0,"",(V12-R12+S12)/(R12-S12)*100)</f>
        <v/>
      </c>
      <c r="X12" s="15"/>
      <c r="Y12" s="12"/>
      <c r="Z12" s="7"/>
      <c r="AA12" s="22"/>
      <c r="AB12" s="22"/>
      <c r="AC12" s="22"/>
      <c r="AD12" s="22"/>
      <c r="AE12" s="22"/>
      <c r="AF12" s="22"/>
      <c r="AG12" s="22"/>
      <c r="AH12" s="22"/>
      <c r="AI12" s="22"/>
      <c r="AJ12" s="22"/>
      <c r="AK12" s="22"/>
      <c r="AL12" s="22"/>
      <c r="AM12" s="22"/>
      <c r="AN12" s="22"/>
      <c r="AO12" s="28"/>
      <c r="AP12" s="27"/>
      <c r="AQ12" s="22"/>
      <c r="AR12" s="27"/>
      <c r="AS12" s="27"/>
      <c r="AT12" s="27"/>
      <c r="AU12" s="27"/>
      <c r="AV12" s="27"/>
      <c r="AW12" s="27"/>
      <c r="AX12" s="27"/>
      <c r="AY12" s="27"/>
      <c r="AZ12" s="27"/>
      <c r="BA12" s="27"/>
      <c r="BB12" s="27"/>
      <c r="BC12" s="27"/>
      <c r="BD12" s="27"/>
      <c r="BE12" s="27"/>
      <c r="BF12" s="27"/>
      <c r="BG12" s="27" t="str">
        <f t="shared" si="8"/>
        <v/>
      </c>
      <c r="BH12" s="27"/>
      <c r="BI12" s="27"/>
      <c r="BJ12" s="156"/>
      <c r="BK12" s="27" t="str">
        <f t="shared" si="3"/>
        <v/>
      </c>
      <c r="BL12" s="27"/>
      <c r="BM12" s="156">
        <f t="shared" si="9"/>
        <v>0</v>
      </c>
      <c r="BN12" s="27"/>
      <c r="BO12" s="27"/>
      <c r="BP12" s="156">
        <f t="shared" si="4"/>
        <v>0</v>
      </c>
      <c r="BQ12" s="156">
        <f t="shared" si="5"/>
        <v>0</v>
      </c>
      <c r="BR12" s="156">
        <f t="shared" si="10"/>
        <v>0</v>
      </c>
      <c r="BS12" s="27" t="str">
        <f t="shared" si="6"/>
        <v/>
      </c>
      <c r="BT12" s="30" t="str">
        <f t="shared" si="11"/>
        <v/>
      </c>
      <c r="BU12" s="27"/>
      <c r="BV12" s="27" t="str">
        <f t="shared" si="12"/>
        <v/>
      </c>
      <c r="BW12" s="27" t="str">
        <f t="shared" si="13"/>
        <v/>
      </c>
      <c r="BX12" s="27"/>
      <c r="BY12" s="27"/>
      <c r="BZ12" s="27"/>
      <c r="CA12" s="27"/>
    </row>
    <row r="13" spans="1:79" ht="15.75" customHeight="1">
      <c r="A13" s="47" t="str">
        <f t="shared" si="7"/>
        <v/>
      </c>
      <c r="B13" s="8"/>
      <c r="C13" s="12"/>
      <c r="D13" s="12"/>
      <c r="E13" s="8"/>
      <c r="F13" s="8"/>
      <c r="G13" s="8"/>
      <c r="H13" s="15"/>
      <c r="I13" s="14"/>
      <c r="J13" s="14"/>
      <c r="K13" s="14"/>
      <c r="L13" s="14"/>
      <c r="M13" s="14"/>
      <c r="N13" s="14"/>
      <c r="O13" s="14"/>
      <c r="P13" s="14"/>
      <c r="Q13" s="14">
        <f t="shared" si="14"/>
        <v>0</v>
      </c>
      <c r="R13" s="14">
        <f t="shared" si="14"/>
        <v>0</v>
      </c>
      <c r="S13" s="14">
        <f t="shared" si="1"/>
        <v>0</v>
      </c>
      <c r="T13" s="15"/>
      <c r="U13" s="51"/>
      <c r="V13" s="15"/>
      <c r="W13" s="15" t="str">
        <f t="shared" si="15"/>
        <v/>
      </c>
      <c r="X13" s="15"/>
      <c r="Y13" s="12"/>
      <c r="Z13" s="7"/>
      <c r="AA13" s="22"/>
      <c r="AB13" s="22"/>
      <c r="AC13" s="22"/>
      <c r="AD13" s="22"/>
      <c r="AE13" s="22"/>
      <c r="AF13" s="22"/>
      <c r="AG13" s="22"/>
      <c r="AH13" s="22"/>
      <c r="AI13" s="22"/>
      <c r="AJ13" s="22"/>
      <c r="AK13" s="22"/>
      <c r="AL13" s="22"/>
      <c r="AM13" s="22"/>
      <c r="AN13" s="22"/>
      <c r="AO13" s="28"/>
      <c r="AP13" s="27"/>
      <c r="AQ13" s="22"/>
      <c r="AR13" s="27"/>
      <c r="AS13" s="27"/>
      <c r="AT13" s="27"/>
      <c r="AU13" s="27"/>
      <c r="AV13" s="27"/>
      <c r="AW13" s="27"/>
      <c r="AX13" s="27"/>
      <c r="AY13" s="27"/>
      <c r="AZ13" s="27"/>
      <c r="BA13" s="27"/>
      <c r="BB13" s="27"/>
      <c r="BC13" s="27"/>
      <c r="BD13" s="27"/>
      <c r="BE13" s="27"/>
      <c r="BF13" s="27"/>
      <c r="BG13" s="27" t="str">
        <f t="shared" si="8"/>
        <v/>
      </c>
      <c r="BH13" s="27"/>
      <c r="BI13" s="27"/>
      <c r="BJ13" s="156"/>
      <c r="BK13" s="27" t="str">
        <f t="shared" si="3"/>
        <v/>
      </c>
      <c r="BL13" s="27"/>
      <c r="BM13" s="156">
        <f t="shared" si="9"/>
        <v>0</v>
      </c>
      <c r="BN13" s="27"/>
      <c r="BO13" s="27"/>
      <c r="BP13" s="156">
        <f t="shared" si="4"/>
        <v>0</v>
      </c>
      <c r="BQ13" s="156">
        <f t="shared" si="5"/>
        <v>0</v>
      </c>
      <c r="BR13" s="156">
        <f t="shared" si="10"/>
        <v>0</v>
      </c>
      <c r="BS13" s="27" t="str">
        <f t="shared" si="6"/>
        <v/>
      </c>
      <c r="BT13" s="30" t="str">
        <f t="shared" si="11"/>
        <v/>
      </c>
      <c r="BU13" s="27"/>
      <c r="BV13" s="27" t="str">
        <f t="shared" si="12"/>
        <v/>
      </c>
      <c r="BW13" s="27" t="str">
        <f t="shared" si="13"/>
        <v/>
      </c>
      <c r="BX13" s="27"/>
      <c r="BY13" s="27"/>
      <c r="BZ13" s="27"/>
      <c r="CA13" s="27"/>
    </row>
    <row r="14" spans="1:79" ht="15.75" customHeight="1">
      <c r="A14" s="47" t="str">
        <f t="shared" si="7"/>
        <v/>
      </c>
      <c r="B14" s="8"/>
      <c r="C14" s="12"/>
      <c r="D14" s="12"/>
      <c r="E14" s="8"/>
      <c r="F14" s="8"/>
      <c r="G14" s="8"/>
      <c r="H14" s="15"/>
      <c r="I14" s="14"/>
      <c r="J14" s="14"/>
      <c r="K14" s="14"/>
      <c r="L14" s="14"/>
      <c r="M14" s="14"/>
      <c r="N14" s="14"/>
      <c r="O14" s="14"/>
      <c r="P14" s="14"/>
      <c r="Q14" s="14">
        <f t="shared" si="14"/>
        <v>0</v>
      </c>
      <c r="R14" s="14">
        <f t="shared" si="14"/>
        <v>0</v>
      </c>
      <c r="S14" s="14">
        <f t="shared" si="14"/>
        <v>0</v>
      </c>
      <c r="T14" s="15"/>
      <c r="U14" s="51"/>
      <c r="V14" s="15"/>
      <c r="W14" s="15" t="str">
        <f t="shared" si="15"/>
        <v/>
      </c>
      <c r="X14" s="15"/>
      <c r="Y14" s="12"/>
      <c r="Z14" s="7"/>
      <c r="AA14" s="22"/>
      <c r="AB14" s="22"/>
      <c r="AC14" s="22"/>
      <c r="AD14" s="22"/>
      <c r="AE14" s="22"/>
      <c r="AF14" s="22"/>
      <c r="AG14" s="22"/>
      <c r="AH14" s="22"/>
      <c r="AI14" s="22"/>
      <c r="AJ14" s="22"/>
      <c r="AK14" s="22"/>
      <c r="AL14" s="22"/>
      <c r="AM14" s="22"/>
      <c r="AN14" s="22"/>
      <c r="AO14" s="28"/>
      <c r="AP14" s="27"/>
      <c r="AQ14" s="22"/>
      <c r="AR14" s="27"/>
      <c r="AS14" s="27"/>
      <c r="AT14" s="27"/>
      <c r="AU14" s="27"/>
      <c r="AV14" s="27"/>
      <c r="AW14" s="27"/>
      <c r="AX14" s="27"/>
      <c r="AY14" s="27"/>
      <c r="AZ14" s="27"/>
      <c r="BA14" s="27"/>
      <c r="BB14" s="27"/>
      <c r="BC14" s="27"/>
      <c r="BD14" s="27"/>
      <c r="BE14" s="27"/>
      <c r="BF14" s="27"/>
      <c r="BG14" s="27" t="str">
        <f t="shared" si="8"/>
        <v/>
      </c>
      <c r="BH14" s="27"/>
      <c r="BI14" s="27"/>
      <c r="BJ14" s="156"/>
      <c r="BK14" s="27" t="str">
        <f t="shared" si="3"/>
        <v/>
      </c>
      <c r="BL14" s="27"/>
      <c r="BM14" s="156">
        <f t="shared" si="9"/>
        <v>0</v>
      </c>
      <c r="BN14" s="27"/>
      <c r="BO14" s="27"/>
      <c r="BP14" s="156">
        <f t="shared" si="4"/>
        <v>0</v>
      </c>
      <c r="BQ14" s="156">
        <f t="shared" si="5"/>
        <v>0</v>
      </c>
      <c r="BR14" s="156">
        <f t="shared" si="10"/>
        <v>0</v>
      </c>
      <c r="BS14" s="27" t="str">
        <f t="shared" si="6"/>
        <v/>
      </c>
      <c r="BT14" s="30" t="str">
        <f t="shared" si="11"/>
        <v/>
      </c>
      <c r="BU14" s="27"/>
      <c r="BV14" s="27" t="str">
        <f t="shared" si="12"/>
        <v/>
      </c>
      <c r="BW14" s="27" t="str">
        <f t="shared" si="13"/>
        <v/>
      </c>
      <c r="BX14" s="27"/>
      <c r="BY14" s="27"/>
      <c r="BZ14" s="27"/>
      <c r="CA14" s="27"/>
    </row>
    <row r="15" spans="1:79" ht="15.75" customHeight="1">
      <c r="A15" s="47" t="str">
        <f t="shared" si="7"/>
        <v/>
      </c>
      <c r="B15" s="8"/>
      <c r="C15" s="12"/>
      <c r="D15" s="12"/>
      <c r="E15" s="8"/>
      <c r="F15" s="8"/>
      <c r="G15" s="8"/>
      <c r="H15" s="15"/>
      <c r="I15" s="14"/>
      <c r="J15" s="14"/>
      <c r="K15" s="14"/>
      <c r="L15" s="14"/>
      <c r="M15" s="14"/>
      <c r="N15" s="14"/>
      <c r="O15" s="14"/>
      <c r="P15" s="14"/>
      <c r="Q15" s="14">
        <f t="shared" si="14"/>
        <v>0</v>
      </c>
      <c r="R15" s="14">
        <f t="shared" si="14"/>
        <v>0</v>
      </c>
      <c r="S15" s="14">
        <f t="shared" si="14"/>
        <v>0</v>
      </c>
      <c r="T15" s="15"/>
      <c r="U15" s="51"/>
      <c r="V15" s="15"/>
      <c r="W15" s="15" t="str">
        <f t="shared" si="15"/>
        <v/>
      </c>
      <c r="X15" s="15"/>
      <c r="Y15" s="12"/>
      <c r="Z15" s="7"/>
      <c r="AA15" s="22"/>
      <c r="AB15" s="22"/>
      <c r="AC15" s="22"/>
      <c r="AD15" s="22"/>
      <c r="AE15" s="22"/>
      <c r="AF15" s="22"/>
      <c r="AG15" s="22"/>
      <c r="AH15" s="22"/>
      <c r="AI15" s="22"/>
      <c r="AJ15" s="22"/>
      <c r="AK15" s="22"/>
      <c r="AL15" s="22"/>
      <c r="AM15" s="22"/>
      <c r="AN15" s="22"/>
      <c r="AO15" s="28"/>
      <c r="AP15" s="27"/>
      <c r="AQ15" s="22"/>
      <c r="AR15" s="27"/>
      <c r="AS15" s="27"/>
      <c r="AT15" s="27"/>
      <c r="AU15" s="27"/>
      <c r="AV15" s="27"/>
      <c r="AW15" s="27"/>
      <c r="AX15" s="27"/>
      <c r="AY15" s="27"/>
      <c r="AZ15" s="27"/>
      <c r="BA15" s="27"/>
      <c r="BB15" s="27"/>
      <c r="BC15" s="27"/>
      <c r="BD15" s="27"/>
      <c r="BE15" s="27"/>
      <c r="BF15" s="27"/>
      <c r="BG15" s="27" t="str">
        <f t="shared" si="8"/>
        <v/>
      </c>
      <c r="BH15" s="27"/>
      <c r="BI15" s="27"/>
      <c r="BJ15" s="156"/>
      <c r="BK15" s="27" t="str">
        <f t="shared" si="3"/>
        <v/>
      </c>
      <c r="BL15" s="27"/>
      <c r="BM15" s="156">
        <f t="shared" si="9"/>
        <v>0</v>
      </c>
      <c r="BN15" s="27"/>
      <c r="BO15" s="27"/>
      <c r="BP15" s="156">
        <f t="shared" si="4"/>
        <v>0</v>
      </c>
      <c r="BQ15" s="156">
        <f t="shared" si="5"/>
        <v>0</v>
      </c>
      <c r="BR15" s="156">
        <f t="shared" si="10"/>
        <v>0</v>
      </c>
      <c r="BS15" s="27" t="str">
        <f t="shared" si="6"/>
        <v/>
      </c>
      <c r="BT15" s="30" t="str">
        <f t="shared" si="11"/>
        <v/>
      </c>
      <c r="BU15" s="27"/>
      <c r="BV15" s="27" t="str">
        <f t="shared" si="12"/>
        <v/>
      </c>
      <c r="BW15" s="27" t="str">
        <f t="shared" si="13"/>
        <v/>
      </c>
      <c r="BX15" s="27"/>
      <c r="BY15" s="27"/>
      <c r="BZ15" s="27"/>
      <c r="CA15" s="27"/>
    </row>
    <row r="16" spans="1:79" ht="15.75" customHeight="1">
      <c r="A16" s="47" t="str">
        <f t="shared" si="7"/>
        <v/>
      </c>
      <c r="B16" s="8"/>
      <c r="C16" s="12"/>
      <c r="D16" s="12"/>
      <c r="E16" s="8"/>
      <c r="F16" s="8"/>
      <c r="G16" s="8"/>
      <c r="H16" s="15"/>
      <c r="I16" s="14"/>
      <c r="J16" s="14"/>
      <c r="K16" s="14"/>
      <c r="L16" s="14"/>
      <c r="M16" s="14"/>
      <c r="N16" s="14"/>
      <c r="O16" s="14"/>
      <c r="P16" s="14"/>
      <c r="Q16" s="14">
        <f t="shared" si="14"/>
        <v>0</v>
      </c>
      <c r="R16" s="14">
        <f t="shared" si="14"/>
        <v>0</v>
      </c>
      <c r="S16" s="14">
        <f t="shared" si="14"/>
        <v>0</v>
      </c>
      <c r="T16" s="15"/>
      <c r="U16" s="51"/>
      <c r="V16" s="15"/>
      <c r="W16" s="15" t="str">
        <f t="shared" si="15"/>
        <v/>
      </c>
      <c r="X16" s="15"/>
      <c r="Y16" s="12"/>
      <c r="Z16" s="7"/>
      <c r="AA16" s="22"/>
      <c r="AB16" s="22"/>
      <c r="AC16" s="22"/>
      <c r="AD16" s="22"/>
      <c r="AE16" s="22"/>
      <c r="AF16" s="22"/>
      <c r="AG16" s="22"/>
      <c r="AH16" s="22"/>
      <c r="AI16" s="22"/>
      <c r="AJ16" s="22"/>
      <c r="AK16" s="22"/>
      <c r="AL16" s="22"/>
      <c r="AM16" s="22"/>
      <c r="AN16" s="22"/>
      <c r="AO16" s="28"/>
      <c r="AP16" s="27"/>
      <c r="AQ16" s="22"/>
      <c r="AR16" s="27"/>
      <c r="AS16" s="27"/>
      <c r="AT16" s="27"/>
      <c r="AU16" s="27"/>
      <c r="AV16" s="27"/>
      <c r="AW16" s="27"/>
      <c r="AX16" s="27"/>
      <c r="AY16" s="27"/>
      <c r="AZ16" s="27"/>
      <c r="BA16" s="27"/>
      <c r="BB16" s="27"/>
      <c r="BC16" s="27"/>
      <c r="BD16" s="27"/>
      <c r="BE16" s="27"/>
      <c r="BF16" s="27"/>
      <c r="BG16" s="27" t="str">
        <f t="shared" si="8"/>
        <v/>
      </c>
      <c r="BH16" s="27"/>
      <c r="BI16" s="27"/>
      <c r="BJ16" s="156"/>
      <c r="BK16" s="27" t="str">
        <f t="shared" si="3"/>
        <v/>
      </c>
      <c r="BL16" s="27"/>
      <c r="BM16" s="156">
        <f t="shared" si="9"/>
        <v>0</v>
      </c>
      <c r="BN16" s="27"/>
      <c r="BO16" s="27"/>
      <c r="BP16" s="156">
        <f t="shared" si="4"/>
        <v>0</v>
      </c>
      <c r="BQ16" s="156">
        <f t="shared" si="5"/>
        <v>0</v>
      </c>
      <c r="BR16" s="156">
        <f t="shared" si="10"/>
        <v>0</v>
      </c>
      <c r="BS16" s="27" t="str">
        <f t="shared" si="6"/>
        <v/>
      </c>
      <c r="BT16" s="30" t="str">
        <f t="shared" si="11"/>
        <v/>
      </c>
      <c r="BU16" s="27"/>
      <c r="BV16" s="27" t="str">
        <f t="shared" si="12"/>
        <v/>
      </c>
      <c r="BW16" s="27" t="str">
        <f t="shared" si="13"/>
        <v/>
      </c>
      <c r="BX16" s="27"/>
      <c r="BY16" s="27"/>
      <c r="BZ16" s="27"/>
      <c r="CA16" s="27"/>
    </row>
    <row r="17" spans="1:79" ht="15.75" customHeight="1">
      <c r="A17" s="47" t="str">
        <f t="shared" si="7"/>
        <v/>
      </c>
      <c r="B17" s="8"/>
      <c r="C17" s="12"/>
      <c r="D17" s="12"/>
      <c r="E17" s="8"/>
      <c r="F17" s="8"/>
      <c r="G17" s="8"/>
      <c r="H17" s="15"/>
      <c r="I17" s="14"/>
      <c r="J17" s="14"/>
      <c r="K17" s="14"/>
      <c r="L17" s="14"/>
      <c r="M17" s="14"/>
      <c r="N17" s="14"/>
      <c r="O17" s="14"/>
      <c r="P17" s="14"/>
      <c r="Q17" s="14">
        <f t="shared" si="14"/>
        <v>0</v>
      </c>
      <c r="R17" s="14">
        <f t="shared" si="14"/>
        <v>0</v>
      </c>
      <c r="S17" s="14">
        <f t="shared" si="14"/>
        <v>0</v>
      </c>
      <c r="T17" s="15"/>
      <c r="U17" s="51"/>
      <c r="V17" s="15"/>
      <c r="W17" s="15" t="str">
        <f t="shared" si="15"/>
        <v/>
      </c>
      <c r="X17" s="15"/>
      <c r="Y17" s="12"/>
      <c r="Z17" s="7"/>
      <c r="AA17" s="22"/>
      <c r="AB17" s="22"/>
      <c r="AC17" s="22"/>
      <c r="AD17" s="22"/>
      <c r="AE17" s="22"/>
      <c r="AF17" s="22"/>
      <c r="AG17" s="22"/>
      <c r="AH17" s="22"/>
      <c r="AI17" s="22"/>
      <c r="AJ17" s="22"/>
      <c r="AK17" s="22"/>
      <c r="AL17" s="22"/>
      <c r="AM17" s="22"/>
      <c r="AN17" s="22"/>
      <c r="AO17" s="28"/>
      <c r="AP17" s="27"/>
      <c r="AQ17" s="22"/>
      <c r="AR17" s="27"/>
      <c r="AS17" s="27"/>
      <c r="AT17" s="27"/>
      <c r="AU17" s="27"/>
      <c r="AV17" s="27"/>
      <c r="AW17" s="27"/>
      <c r="AX17" s="27"/>
      <c r="AY17" s="27"/>
      <c r="AZ17" s="27"/>
      <c r="BA17" s="27"/>
      <c r="BB17" s="27"/>
      <c r="BC17" s="27"/>
      <c r="BD17" s="27"/>
      <c r="BE17" s="27"/>
      <c r="BF17" s="27"/>
      <c r="BG17" s="27" t="str">
        <f t="shared" si="8"/>
        <v/>
      </c>
      <c r="BH17" s="27"/>
      <c r="BI17" s="27"/>
      <c r="BJ17" s="156"/>
      <c r="BK17" s="27" t="str">
        <f t="shared" si="3"/>
        <v/>
      </c>
      <c r="BL17" s="27"/>
      <c r="BM17" s="156">
        <f t="shared" si="9"/>
        <v>0</v>
      </c>
      <c r="BN17" s="27"/>
      <c r="BO17" s="27"/>
      <c r="BP17" s="156">
        <f t="shared" si="4"/>
        <v>0</v>
      </c>
      <c r="BQ17" s="156">
        <f t="shared" si="5"/>
        <v>0</v>
      </c>
      <c r="BR17" s="156">
        <f t="shared" si="10"/>
        <v>0</v>
      </c>
      <c r="BS17" s="27" t="str">
        <f t="shared" si="6"/>
        <v/>
      </c>
      <c r="BT17" s="30" t="str">
        <f t="shared" si="11"/>
        <v/>
      </c>
      <c r="BU17" s="27"/>
      <c r="BV17" s="27" t="str">
        <f t="shared" si="12"/>
        <v/>
      </c>
      <c r="BW17" s="27" t="str">
        <f t="shared" si="13"/>
        <v/>
      </c>
      <c r="BX17" s="27"/>
      <c r="BY17" s="27"/>
      <c r="BZ17" s="27"/>
      <c r="CA17" s="27"/>
    </row>
    <row r="18" spans="1:79" ht="15.75" customHeight="1">
      <c r="A18" s="47" t="str">
        <f t="shared" si="7"/>
        <v/>
      </c>
      <c r="B18" s="8"/>
      <c r="C18" s="12"/>
      <c r="D18" s="12"/>
      <c r="E18" s="8"/>
      <c r="F18" s="8"/>
      <c r="G18" s="8"/>
      <c r="H18" s="15"/>
      <c r="I18" s="14"/>
      <c r="J18" s="14"/>
      <c r="K18" s="14"/>
      <c r="L18" s="14"/>
      <c r="M18" s="14"/>
      <c r="N18" s="14"/>
      <c r="O18" s="14"/>
      <c r="P18" s="14"/>
      <c r="Q18" s="14">
        <f t="shared" si="14"/>
        <v>0</v>
      </c>
      <c r="R18" s="14">
        <f t="shared" si="14"/>
        <v>0</v>
      </c>
      <c r="S18" s="14">
        <f t="shared" si="14"/>
        <v>0</v>
      </c>
      <c r="T18" s="15"/>
      <c r="U18" s="51"/>
      <c r="V18" s="15"/>
      <c r="W18" s="15" t="str">
        <f t="shared" si="15"/>
        <v/>
      </c>
      <c r="X18" s="15"/>
      <c r="Y18" s="12"/>
      <c r="Z18" s="7"/>
      <c r="AA18" s="22"/>
      <c r="AB18" s="22"/>
      <c r="AC18" s="22"/>
      <c r="AD18" s="22"/>
      <c r="AE18" s="22"/>
      <c r="AF18" s="22"/>
      <c r="AG18" s="22"/>
      <c r="AH18" s="22"/>
      <c r="AI18" s="22"/>
      <c r="AJ18" s="22"/>
      <c r="AK18" s="22"/>
      <c r="AL18" s="22"/>
      <c r="AM18" s="22"/>
      <c r="AN18" s="22"/>
      <c r="AO18" s="28"/>
      <c r="AP18" s="27"/>
      <c r="AQ18" s="22"/>
      <c r="AR18" s="27"/>
      <c r="AS18" s="27"/>
      <c r="AT18" s="27"/>
      <c r="AU18" s="27"/>
      <c r="AV18" s="27"/>
      <c r="AW18" s="27"/>
      <c r="AX18" s="27"/>
      <c r="AY18" s="27"/>
      <c r="AZ18" s="27"/>
      <c r="BA18" s="27"/>
      <c r="BB18" s="27"/>
      <c r="BC18" s="27"/>
      <c r="BD18" s="27"/>
      <c r="BE18" s="27"/>
      <c r="BF18" s="27"/>
      <c r="BG18" s="27" t="str">
        <f t="shared" si="8"/>
        <v/>
      </c>
      <c r="BH18" s="27"/>
      <c r="BI18" s="27"/>
      <c r="BJ18" s="156"/>
      <c r="BK18" s="27" t="str">
        <f t="shared" si="3"/>
        <v/>
      </c>
      <c r="BL18" s="27"/>
      <c r="BM18" s="156">
        <f t="shared" si="9"/>
        <v>0</v>
      </c>
      <c r="BN18" s="27"/>
      <c r="BO18" s="27"/>
      <c r="BP18" s="156">
        <f t="shared" si="4"/>
        <v>0</v>
      </c>
      <c r="BQ18" s="156">
        <f t="shared" si="5"/>
        <v>0</v>
      </c>
      <c r="BR18" s="156">
        <f t="shared" si="10"/>
        <v>0</v>
      </c>
      <c r="BS18" s="27" t="str">
        <f t="shared" si="6"/>
        <v/>
      </c>
      <c r="BT18" s="30" t="str">
        <f t="shared" si="11"/>
        <v/>
      </c>
      <c r="BU18" s="27"/>
      <c r="BV18" s="27" t="str">
        <f t="shared" si="12"/>
        <v/>
      </c>
      <c r="BW18" s="27" t="str">
        <f t="shared" si="13"/>
        <v/>
      </c>
      <c r="BX18" s="27"/>
      <c r="BY18" s="27"/>
      <c r="BZ18" s="27"/>
      <c r="CA18" s="27"/>
    </row>
    <row r="19" spans="1:79" ht="15.75" customHeight="1">
      <c r="A19" s="47" t="str">
        <f t="shared" si="7"/>
        <v/>
      </c>
      <c r="B19" s="8"/>
      <c r="C19" s="12"/>
      <c r="D19" s="12"/>
      <c r="E19" s="8"/>
      <c r="F19" s="8"/>
      <c r="G19" s="8"/>
      <c r="H19" s="15"/>
      <c r="I19" s="14"/>
      <c r="J19" s="14"/>
      <c r="K19" s="14"/>
      <c r="L19" s="14"/>
      <c r="M19" s="14"/>
      <c r="N19" s="14"/>
      <c r="O19" s="14"/>
      <c r="P19" s="14"/>
      <c r="Q19" s="14">
        <f t="shared" si="14"/>
        <v>0</v>
      </c>
      <c r="R19" s="14">
        <f t="shared" si="14"/>
        <v>0</v>
      </c>
      <c r="S19" s="14">
        <f t="shared" si="14"/>
        <v>0</v>
      </c>
      <c r="T19" s="15"/>
      <c r="U19" s="51"/>
      <c r="V19" s="15"/>
      <c r="W19" s="15" t="str">
        <f t="shared" si="15"/>
        <v/>
      </c>
      <c r="X19" s="15"/>
      <c r="Y19" s="12"/>
      <c r="Z19" s="7"/>
      <c r="AA19" s="22"/>
      <c r="AB19" s="22"/>
      <c r="AC19" s="22"/>
      <c r="AD19" s="22"/>
      <c r="AE19" s="22"/>
      <c r="AF19" s="22"/>
      <c r="AG19" s="22"/>
      <c r="AH19" s="22"/>
      <c r="AI19" s="22"/>
      <c r="AJ19" s="22"/>
      <c r="AK19" s="22"/>
      <c r="AL19" s="22"/>
      <c r="AM19" s="22"/>
      <c r="AN19" s="22"/>
      <c r="AO19" s="28"/>
      <c r="AP19" s="27"/>
      <c r="AQ19" s="22"/>
      <c r="AR19" s="27"/>
      <c r="AS19" s="27"/>
      <c r="AT19" s="27"/>
      <c r="AU19" s="27"/>
      <c r="AV19" s="27"/>
      <c r="AW19" s="27"/>
      <c r="AX19" s="27"/>
      <c r="AY19" s="27"/>
      <c r="AZ19" s="27"/>
      <c r="BA19" s="27"/>
      <c r="BB19" s="27"/>
      <c r="BC19" s="27"/>
      <c r="BD19" s="27"/>
      <c r="BE19" s="27"/>
      <c r="BF19" s="27"/>
      <c r="BG19" s="27" t="str">
        <f t="shared" si="8"/>
        <v/>
      </c>
      <c r="BH19" s="27"/>
      <c r="BI19" s="27"/>
      <c r="BJ19" s="156"/>
      <c r="BK19" s="27" t="str">
        <f t="shared" si="3"/>
        <v/>
      </c>
      <c r="BL19" s="27"/>
      <c r="BM19" s="156">
        <f t="shared" si="9"/>
        <v>0</v>
      </c>
      <c r="BN19" s="27"/>
      <c r="BO19" s="27"/>
      <c r="BP19" s="156">
        <f t="shared" si="4"/>
        <v>0</v>
      </c>
      <c r="BQ19" s="156">
        <f t="shared" si="5"/>
        <v>0</v>
      </c>
      <c r="BR19" s="156">
        <f t="shared" si="10"/>
        <v>0</v>
      </c>
      <c r="BS19" s="27" t="str">
        <f t="shared" si="6"/>
        <v/>
      </c>
      <c r="BT19" s="30" t="str">
        <f t="shared" si="11"/>
        <v/>
      </c>
      <c r="BU19" s="27"/>
      <c r="BV19" s="27" t="str">
        <f t="shared" si="12"/>
        <v/>
      </c>
      <c r="BW19" s="27" t="str">
        <f t="shared" si="13"/>
        <v/>
      </c>
      <c r="BX19" s="27"/>
      <c r="BY19" s="27"/>
      <c r="BZ19" s="27"/>
      <c r="CA19" s="27"/>
    </row>
    <row r="20" spans="1:79" ht="15.75" customHeight="1">
      <c r="A20" s="47"/>
      <c r="B20" s="8"/>
      <c r="C20" s="12"/>
      <c r="D20" s="12"/>
      <c r="E20" s="8"/>
      <c r="F20" s="8"/>
      <c r="G20" s="8"/>
      <c r="H20" s="15"/>
      <c r="I20" s="14"/>
      <c r="J20" s="14"/>
      <c r="K20" s="14"/>
      <c r="L20" s="14"/>
      <c r="M20" s="14"/>
      <c r="N20" s="14"/>
      <c r="O20" s="14"/>
      <c r="P20" s="14"/>
      <c r="Q20" s="14">
        <f t="shared" ref="Q20:Q22" si="16">K20+N20</f>
        <v>0</v>
      </c>
      <c r="R20" s="14">
        <f t="shared" ref="R20:R22" si="17">L20+O20</f>
        <v>0</v>
      </c>
      <c r="S20" s="14">
        <f t="shared" ref="S20:S22" si="18">M20+P20</f>
        <v>0</v>
      </c>
      <c r="T20" s="15"/>
      <c r="U20" s="51"/>
      <c r="V20" s="15"/>
      <c r="W20" s="15" t="str">
        <f t="shared" ref="W20:W22" si="19">IF(R20-S20=0,"",(V20-R20+S20)/(R20-S20)*100)</f>
        <v/>
      </c>
      <c r="X20" s="15"/>
      <c r="Y20" s="12"/>
      <c r="Z20" s="7"/>
      <c r="AA20" s="22"/>
      <c r="AB20" s="22"/>
      <c r="AC20" s="22"/>
      <c r="AD20" s="22"/>
      <c r="AE20" s="22"/>
      <c r="AF20" s="22"/>
      <c r="AG20" s="22"/>
      <c r="AH20" s="22"/>
      <c r="AI20" s="22"/>
      <c r="AJ20" s="22"/>
      <c r="AK20" s="22"/>
      <c r="AL20" s="22"/>
      <c r="AM20" s="22"/>
      <c r="AN20" s="22"/>
      <c r="AO20" s="28"/>
      <c r="AP20" s="27"/>
      <c r="AQ20" s="22"/>
      <c r="AR20" s="27"/>
      <c r="AS20" s="27"/>
      <c r="AT20" s="27"/>
      <c r="AU20" s="27"/>
      <c r="AV20" s="27"/>
      <c r="AW20" s="27"/>
      <c r="AX20" s="27"/>
      <c r="AY20" s="27"/>
      <c r="AZ20" s="27"/>
      <c r="BA20" s="27"/>
      <c r="BB20" s="27"/>
      <c r="BC20" s="27"/>
      <c r="BD20" s="27"/>
      <c r="BE20" s="27"/>
      <c r="BF20" s="27"/>
      <c r="BG20" s="27"/>
      <c r="BH20" s="27"/>
      <c r="BI20" s="27"/>
      <c r="BJ20" s="156"/>
      <c r="BK20" s="27"/>
      <c r="BL20" s="27"/>
      <c r="BM20" s="156"/>
      <c r="BN20" s="27"/>
      <c r="BO20" s="27"/>
      <c r="BP20" s="156"/>
      <c r="BQ20" s="156"/>
      <c r="BR20" s="156"/>
      <c r="BS20" s="27"/>
      <c r="BT20" s="30"/>
      <c r="BU20" s="27"/>
      <c r="BV20" s="27"/>
      <c r="BW20" s="27"/>
      <c r="BX20" s="27"/>
      <c r="BY20" s="27"/>
      <c r="BZ20" s="27"/>
      <c r="CA20" s="27"/>
    </row>
    <row r="21" spans="1:79" ht="15.75" customHeight="1">
      <c r="A21" s="47"/>
      <c r="B21" s="8"/>
      <c r="C21" s="12"/>
      <c r="D21" s="12"/>
      <c r="E21" s="8"/>
      <c r="F21" s="8"/>
      <c r="G21" s="8"/>
      <c r="H21" s="15"/>
      <c r="I21" s="14"/>
      <c r="J21" s="14"/>
      <c r="K21" s="14"/>
      <c r="L21" s="14"/>
      <c r="M21" s="14"/>
      <c r="N21" s="14"/>
      <c r="O21" s="14"/>
      <c r="P21" s="14"/>
      <c r="Q21" s="14">
        <f t="shared" si="16"/>
        <v>0</v>
      </c>
      <c r="R21" s="14">
        <f t="shared" si="17"/>
        <v>0</v>
      </c>
      <c r="S21" s="14">
        <f t="shared" si="18"/>
        <v>0</v>
      </c>
      <c r="T21" s="15"/>
      <c r="U21" s="51"/>
      <c r="V21" s="15"/>
      <c r="W21" s="15" t="str">
        <f t="shared" si="19"/>
        <v/>
      </c>
      <c r="X21" s="15"/>
      <c r="Y21" s="12"/>
      <c r="Z21" s="7"/>
      <c r="AA21" s="22"/>
      <c r="AB21" s="22"/>
      <c r="AC21" s="22"/>
      <c r="AD21" s="22"/>
      <c r="AE21" s="22"/>
      <c r="AF21" s="22"/>
      <c r="AG21" s="22"/>
      <c r="AH21" s="22"/>
      <c r="AI21" s="22"/>
      <c r="AJ21" s="22"/>
      <c r="AK21" s="22"/>
      <c r="AL21" s="22"/>
      <c r="AM21" s="22"/>
      <c r="AN21" s="22"/>
      <c r="AO21" s="28"/>
      <c r="AP21" s="27"/>
      <c r="AQ21" s="22"/>
      <c r="AR21" s="27"/>
      <c r="AS21" s="27"/>
      <c r="AT21" s="27"/>
      <c r="AU21" s="27"/>
      <c r="AV21" s="27"/>
      <c r="AW21" s="27"/>
      <c r="AX21" s="27"/>
      <c r="AY21" s="27"/>
      <c r="AZ21" s="27"/>
      <c r="BA21" s="27"/>
      <c r="BB21" s="27"/>
      <c r="BC21" s="27"/>
      <c r="BD21" s="27"/>
      <c r="BE21" s="27"/>
      <c r="BF21" s="27"/>
      <c r="BG21" s="27"/>
      <c r="BH21" s="27"/>
      <c r="BI21" s="27"/>
      <c r="BJ21" s="156"/>
      <c r="BK21" s="27"/>
      <c r="BL21" s="27"/>
      <c r="BM21" s="156"/>
      <c r="BN21" s="27"/>
      <c r="BO21" s="27"/>
      <c r="BP21" s="156"/>
      <c r="BQ21" s="156"/>
      <c r="BR21" s="156"/>
      <c r="BS21" s="27"/>
      <c r="BT21" s="30"/>
      <c r="BU21" s="27"/>
      <c r="BV21" s="27"/>
      <c r="BW21" s="27"/>
      <c r="BX21" s="27"/>
      <c r="BY21" s="27"/>
      <c r="BZ21" s="27"/>
      <c r="CA21" s="27"/>
    </row>
    <row r="22" spans="1:79" ht="15.75" customHeight="1">
      <c r="A22" s="47"/>
      <c r="B22" s="8"/>
      <c r="C22" s="12"/>
      <c r="D22" s="12"/>
      <c r="E22" s="8"/>
      <c r="F22" s="8"/>
      <c r="G22" s="8"/>
      <c r="H22" s="15"/>
      <c r="I22" s="14"/>
      <c r="J22" s="14"/>
      <c r="K22" s="14"/>
      <c r="L22" s="14"/>
      <c r="M22" s="14"/>
      <c r="N22" s="14"/>
      <c r="O22" s="14"/>
      <c r="P22" s="14"/>
      <c r="Q22" s="14">
        <f t="shared" si="16"/>
        <v>0</v>
      </c>
      <c r="R22" s="14">
        <f t="shared" si="17"/>
        <v>0</v>
      </c>
      <c r="S22" s="14">
        <f t="shared" si="18"/>
        <v>0</v>
      </c>
      <c r="T22" s="15"/>
      <c r="U22" s="51"/>
      <c r="V22" s="15"/>
      <c r="W22" s="15" t="str">
        <f t="shared" si="19"/>
        <v/>
      </c>
      <c r="X22" s="15"/>
      <c r="Y22" s="12"/>
      <c r="Z22" s="7"/>
      <c r="AA22" s="22"/>
      <c r="AB22" s="22"/>
      <c r="AC22" s="22"/>
      <c r="AD22" s="22"/>
      <c r="AE22" s="22"/>
      <c r="AF22" s="22"/>
      <c r="AG22" s="22"/>
      <c r="AH22" s="22"/>
      <c r="AI22" s="22"/>
      <c r="AJ22" s="22"/>
      <c r="AK22" s="22"/>
      <c r="AL22" s="22"/>
      <c r="AM22" s="22"/>
      <c r="AN22" s="22"/>
      <c r="AO22" s="28"/>
      <c r="AP22" s="27"/>
      <c r="AQ22" s="22"/>
      <c r="AR22" s="27"/>
      <c r="AS22" s="27"/>
      <c r="AT22" s="27"/>
      <c r="AU22" s="27"/>
      <c r="AV22" s="27"/>
      <c r="AW22" s="27"/>
      <c r="AX22" s="27"/>
      <c r="AY22" s="27"/>
      <c r="AZ22" s="27"/>
      <c r="BA22" s="27"/>
      <c r="BB22" s="27"/>
      <c r="BC22" s="27"/>
      <c r="BD22" s="27"/>
      <c r="BE22" s="27"/>
      <c r="BF22" s="27"/>
      <c r="BG22" s="27"/>
      <c r="BH22" s="27"/>
      <c r="BI22" s="27"/>
      <c r="BJ22" s="156"/>
      <c r="BK22" s="27"/>
      <c r="BL22" s="27"/>
      <c r="BM22" s="156"/>
      <c r="BN22" s="27"/>
      <c r="BO22" s="27"/>
      <c r="BP22" s="156"/>
      <c r="BQ22" s="156"/>
      <c r="BR22" s="156"/>
      <c r="BS22" s="27"/>
      <c r="BT22" s="30"/>
      <c r="BU22" s="27"/>
      <c r="BV22" s="27"/>
      <c r="BW22" s="27"/>
      <c r="BX22" s="27"/>
      <c r="BY22" s="27"/>
      <c r="BZ22" s="27"/>
      <c r="CA22" s="27"/>
    </row>
    <row r="23" spans="1:79" ht="15.75" customHeight="1">
      <c r="A23" s="47" t="str">
        <f t="shared" si="7"/>
        <v/>
      </c>
      <c r="B23" s="8"/>
      <c r="C23" s="12"/>
      <c r="D23" s="12"/>
      <c r="E23" s="8"/>
      <c r="F23" s="8"/>
      <c r="G23" s="8"/>
      <c r="H23" s="15"/>
      <c r="I23" s="15"/>
      <c r="J23" s="15"/>
      <c r="K23" s="14"/>
      <c r="L23" s="14"/>
      <c r="M23" s="14"/>
      <c r="N23" s="14"/>
      <c r="O23" s="14"/>
      <c r="P23" s="14"/>
      <c r="Q23" s="14">
        <f t="shared" si="14"/>
        <v>0</v>
      </c>
      <c r="R23" s="14">
        <f t="shared" si="14"/>
        <v>0</v>
      </c>
      <c r="S23" s="14">
        <f t="shared" si="14"/>
        <v>0</v>
      </c>
      <c r="T23" s="15"/>
      <c r="U23" s="51"/>
      <c r="V23" s="15"/>
      <c r="W23" s="15" t="str">
        <f t="shared" si="15"/>
        <v/>
      </c>
      <c r="X23" s="15"/>
      <c r="Y23" s="12"/>
      <c r="Z23" s="7"/>
      <c r="AA23" s="22"/>
      <c r="AB23" s="22"/>
      <c r="AC23" s="22"/>
      <c r="AD23" s="22"/>
      <c r="AE23" s="22"/>
      <c r="AF23" s="22"/>
      <c r="AG23" s="22"/>
      <c r="AH23" s="22"/>
      <c r="AI23" s="22"/>
      <c r="AJ23" s="22"/>
      <c r="AK23" s="22"/>
      <c r="AL23" s="22"/>
      <c r="AM23" s="22"/>
      <c r="AN23" s="22"/>
      <c r="AO23" s="28"/>
      <c r="AP23" s="27"/>
      <c r="AQ23" s="22"/>
      <c r="AR23" s="27"/>
      <c r="AS23" s="27"/>
      <c r="AT23" s="27"/>
      <c r="AU23" s="27"/>
      <c r="AV23" s="27"/>
      <c r="AW23" s="27"/>
      <c r="AX23" s="27"/>
      <c r="AY23" s="27"/>
      <c r="AZ23" s="27"/>
      <c r="BA23" s="27"/>
      <c r="BB23" s="27"/>
      <c r="BC23" s="27"/>
      <c r="BD23" s="27"/>
      <c r="BE23" s="27"/>
      <c r="BF23" s="27"/>
      <c r="BG23" s="27" t="str">
        <f t="shared" si="8"/>
        <v/>
      </c>
      <c r="BH23" s="27"/>
      <c r="BI23" s="27"/>
      <c r="BJ23" s="156"/>
      <c r="BK23" s="27" t="str">
        <f t="shared" si="3"/>
        <v/>
      </c>
      <c r="BL23" s="27"/>
      <c r="BM23" s="156">
        <f t="shared" si="9"/>
        <v>0</v>
      </c>
      <c r="BN23" s="27"/>
      <c r="BO23" s="27"/>
      <c r="BP23" s="156">
        <f t="shared" si="4"/>
        <v>0</v>
      </c>
      <c r="BQ23" s="156">
        <f t="shared" si="5"/>
        <v>0</v>
      </c>
      <c r="BR23" s="156">
        <f t="shared" si="10"/>
        <v>0</v>
      </c>
      <c r="BS23" s="27" t="str">
        <f t="shared" si="6"/>
        <v/>
      </c>
      <c r="BT23" s="30" t="str">
        <f t="shared" si="11"/>
        <v/>
      </c>
      <c r="BU23" s="27"/>
      <c r="BV23" s="27" t="str">
        <f t="shared" si="12"/>
        <v/>
      </c>
      <c r="BW23" s="27" t="str">
        <f t="shared" si="13"/>
        <v/>
      </c>
      <c r="BX23" s="27"/>
      <c r="BY23" s="27"/>
      <c r="BZ23" s="27"/>
      <c r="CA23" s="27"/>
    </row>
    <row r="24" spans="1:79" ht="15.75" customHeight="1">
      <c r="A24" s="47" t="str">
        <f t="shared" si="7"/>
        <v/>
      </c>
      <c r="B24" s="8"/>
      <c r="C24" s="12"/>
      <c r="D24" s="12"/>
      <c r="E24" s="8"/>
      <c r="F24" s="8"/>
      <c r="G24" s="8"/>
      <c r="H24" s="15"/>
      <c r="I24" s="15"/>
      <c r="J24" s="15"/>
      <c r="K24" s="14"/>
      <c r="L24" s="14"/>
      <c r="M24" s="14"/>
      <c r="N24" s="14"/>
      <c r="O24" s="14"/>
      <c r="P24" s="14"/>
      <c r="Q24" s="14">
        <f t="shared" si="14"/>
        <v>0</v>
      </c>
      <c r="R24" s="14">
        <f t="shared" si="14"/>
        <v>0</v>
      </c>
      <c r="S24" s="14">
        <f t="shared" si="14"/>
        <v>0</v>
      </c>
      <c r="T24" s="15"/>
      <c r="U24" s="51"/>
      <c r="V24" s="15"/>
      <c r="W24" s="15" t="str">
        <f t="shared" si="15"/>
        <v/>
      </c>
      <c r="X24" s="15"/>
      <c r="Y24" s="12"/>
      <c r="Z24" s="7"/>
      <c r="AA24" s="22"/>
      <c r="AB24" s="22"/>
      <c r="AC24" s="22"/>
      <c r="AD24" s="22"/>
      <c r="AE24" s="22"/>
      <c r="AF24" s="22"/>
      <c r="AG24" s="22"/>
      <c r="AH24" s="22"/>
      <c r="AI24" s="22"/>
      <c r="AJ24" s="22"/>
      <c r="AK24" s="22"/>
      <c r="AL24" s="22"/>
      <c r="AM24" s="22"/>
      <c r="AN24" s="22"/>
      <c r="AO24" s="28"/>
      <c r="AP24" s="27"/>
      <c r="AQ24" s="22"/>
      <c r="AR24" s="27"/>
      <c r="AS24" s="27"/>
      <c r="AT24" s="27"/>
      <c r="AU24" s="27"/>
      <c r="AV24" s="27"/>
      <c r="AW24" s="27"/>
      <c r="AX24" s="27"/>
      <c r="AY24" s="27"/>
      <c r="AZ24" s="27"/>
      <c r="BA24" s="27"/>
      <c r="BB24" s="27"/>
      <c r="BC24" s="27"/>
      <c r="BD24" s="27"/>
      <c r="BE24" s="27"/>
      <c r="BF24" s="27"/>
      <c r="BG24" s="27" t="str">
        <f t="shared" si="8"/>
        <v/>
      </c>
      <c r="BH24" s="27"/>
      <c r="BI24" s="27"/>
      <c r="BJ24" s="156"/>
      <c r="BK24" s="27" t="str">
        <f t="shared" si="3"/>
        <v/>
      </c>
      <c r="BL24" s="27"/>
      <c r="BM24" s="156">
        <f t="shared" si="9"/>
        <v>0</v>
      </c>
      <c r="BN24" s="27"/>
      <c r="BO24" s="27"/>
      <c r="BP24" s="156">
        <f t="shared" si="4"/>
        <v>0</v>
      </c>
      <c r="BQ24" s="156">
        <f t="shared" si="5"/>
        <v>0</v>
      </c>
      <c r="BR24" s="156">
        <f t="shared" si="10"/>
        <v>0</v>
      </c>
      <c r="BS24" s="27" t="str">
        <f t="shared" si="6"/>
        <v/>
      </c>
      <c r="BT24" s="30" t="str">
        <f t="shared" si="11"/>
        <v/>
      </c>
      <c r="BU24" s="27"/>
      <c r="BV24" s="27" t="str">
        <f t="shared" si="12"/>
        <v/>
      </c>
      <c r="BW24" s="27" t="str">
        <f t="shared" si="13"/>
        <v/>
      </c>
      <c r="BX24" s="27"/>
      <c r="BY24" s="27"/>
      <c r="BZ24" s="27"/>
      <c r="CA24" s="27"/>
    </row>
    <row r="25" spans="1:79" ht="15.75" customHeight="1">
      <c r="A25" s="47" t="str">
        <f t="shared" si="7"/>
        <v/>
      </c>
      <c r="B25" s="8"/>
      <c r="C25" s="12"/>
      <c r="D25" s="12"/>
      <c r="E25" s="8"/>
      <c r="F25" s="8"/>
      <c r="G25" s="8"/>
      <c r="H25" s="15"/>
      <c r="I25" s="15"/>
      <c r="J25" s="15"/>
      <c r="K25" s="14"/>
      <c r="L25" s="14"/>
      <c r="M25" s="14"/>
      <c r="N25" s="14"/>
      <c r="O25" s="14"/>
      <c r="P25" s="14"/>
      <c r="Q25" s="14">
        <f t="shared" si="14"/>
        <v>0</v>
      </c>
      <c r="R25" s="14">
        <f t="shared" si="14"/>
        <v>0</v>
      </c>
      <c r="S25" s="14">
        <f t="shared" si="14"/>
        <v>0</v>
      </c>
      <c r="T25" s="15"/>
      <c r="U25" s="51"/>
      <c r="V25" s="15"/>
      <c r="W25" s="15" t="str">
        <f t="shared" si="15"/>
        <v/>
      </c>
      <c r="X25" s="15"/>
      <c r="Y25" s="12"/>
      <c r="Z25" s="7"/>
      <c r="AA25" s="22"/>
      <c r="AB25" s="22"/>
      <c r="AC25" s="22"/>
      <c r="AD25" s="22"/>
      <c r="AE25" s="22"/>
      <c r="AF25" s="22"/>
      <c r="AG25" s="22"/>
      <c r="AH25" s="22"/>
      <c r="AI25" s="22"/>
      <c r="AJ25" s="22"/>
      <c r="AK25" s="22"/>
      <c r="AL25" s="22"/>
      <c r="AM25" s="22"/>
      <c r="AN25" s="22"/>
      <c r="AO25" s="28"/>
      <c r="AP25" s="27"/>
      <c r="AQ25" s="22"/>
      <c r="AR25" s="27"/>
      <c r="AS25" s="27"/>
      <c r="AT25" s="27"/>
      <c r="AU25" s="27"/>
      <c r="AV25" s="27"/>
      <c r="AW25" s="27"/>
      <c r="AX25" s="27"/>
      <c r="AY25" s="27"/>
      <c r="AZ25" s="27"/>
      <c r="BA25" s="27"/>
      <c r="BB25" s="27"/>
      <c r="BC25" s="27"/>
      <c r="BD25" s="27"/>
      <c r="BE25" s="27"/>
      <c r="BF25" s="27"/>
      <c r="BG25" s="27" t="str">
        <f t="shared" si="8"/>
        <v/>
      </c>
      <c r="BH25" s="27"/>
      <c r="BI25" s="27"/>
      <c r="BJ25" s="156"/>
      <c r="BK25" s="27" t="str">
        <f t="shared" si="3"/>
        <v/>
      </c>
      <c r="BL25" s="27"/>
      <c r="BM25" s="156">
        <f t="shared" si="9"/>
        <v>0</v>
      </c>
      <c r="BN25" s="27"/>
      <c r="BO25" s="27"/>
      <c r="BP25" s="156">
        <f t="shared" si="4"/>
        <v>0</v>
      </c>
      <c r="BQ25" s="156">
        <f t="shared" si="5"/>
        <v>0</v>
      </c>
      <c r="BR25" s="156">
        <f t="shared" si="10"/>
        <v>0</v>
      </c>
      <c r="BS25" s="27" t="str">
        <f t="shared" si="6"/>
        <v/>
      </c>
      <c r="BT25" s="30" t="str">
        <f t="shared" si="11"/>
        <v/>
      </c>
      <c r="BU25" s="27"/>
      <c r="BV25" s="27" t="str">
        <f t="shared" si="12"/>
        <v/>
      </c>
      <c r="BW25" s="27" t="str">
        <f t="shared" si="13"/>
        <v/>
      </c>
      <c r="BX25" s="27"/>
      <c r="BY25" s="27"/>
      <c r="BZ25" s="27"/>
      <c r="CA25" s="27"/>
    </row>
    <row r="26" spans="1:79" ht="15.75" customHeight="1">
      <c r="A26" s="47" t="str">
        <f t="shared" si="7"/>
        <v/>
      </c>
      <c r="B26" s="8"/>
      <c r="C26" s="12"/>
      <c r="D26" s="12"/>
      <c r="E26" s="8"/>
      <c r="F26" s="8"/>
      <c r="G26" s="8"/>
      <c r="H26" s="15"/>
      <c r="I26" s="15"/>
      <c r="J26" s="15"/>
      <c r="K26" s="14"/>
      <c r="L26" s="14"/>
      <c r="M26" s="14"/>
      <c r="N26" s="14"/>
      <c r="O26" s="14"/>
      <c r="P26" s="14"/>
      <c r="Q26" s="14">
        <f t="shared" si="14"/>
        <v>0</v>
      </c>
      <c r="R26" s="14">
        <f t="shared" si="14"/>
        <v>0</v>
      </c>
      <c r="S26" s="14">
        <f t="shared" si="14"/>
        <v>0</v>
      </c>
      <c r="T26" s="15"/>
      <c r="U26" s="51"/>
      <c r="V26" s="15"/>
      <c r="W26" s="15" t="str">
        <f t="shared" si="15"/>
        <v/>
      </c>
      <c r="X26" s="15"/>
      <c r="Y26" s="12"/>
      <c r="Z26" s="7"/>
      <c r="AA26" s="22"/>
      <c r="AB26" s="22"/>
      <c r="AC26" s="22"/>
      <c r="AD26" s="22"/>
      <c r="AE26" s="22"/>
      <c r="AF26" s="22"/>
      <c r="AG26" s="22"/>
      <c r="AH26" s="22"/>
      <c r="AI26" s="22"/>
      <c r="AJ26" s="22"/>
      <c r="AK26" s="22"/>
      <c r="AL26" s="22"/>
      <c r="AM26" s="22"/>
      <c r="AN26" s="22"/>
      <c r="AO26" s="28"/>
      <c r="AP26" s="27"/>
      <c r="AQ26" s="22"/>
      <c r="AR26" s="27"/>
      <c r="AS26" s="27"/>
      <c r="AT26" s="27"/>
      <c r="AU26" s="27"/>
      <c r="AV26" s="27"/>
      <c r="AW26" s="27"/>
      <c r="AX26" s="27"/>
      <c r="AY26" s="27"/>
      <c r="AZ26" s="27"/>
      <c r="BA26" s="27"/>
      <c r="BB26" s="27"/>
      <c r="BC26" s="27"/>
      <c r="BD26" s="27"/>
      <c r="BE26" s="27"/>
      <c r="BF26" s="27"/>
      <c r="BG26" s="27" t="str">
        <f t="shared" si="8"/>
        <v/>
      </c>
      <c r="BH26" s="27"/>
      <c r="BI26" s="27"/>
      <c r="BJ26" s="156"/>
      <c r="BK26" s="27" t="str">
        <f t="shared" si="3"/>
        <v/>
      </c>
      <c r="BL26" s="27"/>
      <c r="BM26" s="156">
        <f t="shared" si="9"/>
        <v>0</v>
      </c>
      <c r="BN26" s="27"/>
      <c r="BO26" s="27"/>
      <c r="BP26" s="156">
        <f t="shared" si="4"/>
        <v>0</v>
      </c>
      <c r="BQ26" s="156">
        <f t="shared" si="5"/>
        <v>0</v>
      </c>
      <c r="BR26" s="156">
        <f t="shared" si="10"/>
        <v>0</v>
      </c>
      <c r="BS26" s="27" t="str">
        <f t="shared" si="6"/>
        <v/>
      </c>
      <c r="BT26" s="30" t="str">
        <f t="shared" si="11"/>
        <v/>
      </c>
      <c r="BU26" s="27"/>
      <c r="BV26" s="27" t="str">
        <f t="shared" si="12"/>
        <v/>
      </c>
      <c r="BW26" s="27" t="str">
        <f t="shared" si="13"/>
        <v/>
      </c>
      <c r="BX26" s="27"/>
      <c r="BY26" s="27"/>
      <c r="BZ26" s="27"/>
      <c r="CA26" s="27"/>
    </row>
    <row r="27" spans="1:79" ht="15.75" customHeight="1">
      <c r="A27" s="47" t="str">
        <f t="shared" si="7"/>
        <v/>
      </c>
      <c r="B27" s="8"/>
      <c r="C27" s="12"/>
      <c r="D27" s="12"/>
      <c r="E27" s="8"/>
      <c r="F27" s="8"/>
      <c r="G27" s="8"/>
      <c r="H27" s="15"/>
      <c r="I27" s="15"/>
      <c r="J27" s="15"/>
      <c r="K27" s="14"/>
      <c r="L27" s="14"/>
      <c r="M27" s="14"/>
      <c r="N27" s="14"/>
      <c r="O27" s="14"/>
      <c r="P27" s="14"/>
      <c r="Q27" s="14">
        <f t="shared" ref="Q27:Q28" si="20">K27+N27</f>
        <v>0</v>
      </c>
      <c r="R27" s="14">
        <f t="shared" ref="R27:R28" si="21">L27+O27</f>
        <v>0</v>
      </c>
      <c r="S27" s="14">
        <f t="shared" ref="S27:S28" si="22">M27+P27</f>
        <v>0</v>
      </c>
      <c r="T27" s="15"/>
      <c r="U27" s="51"/>
      <c r="V27" s="15"/>
      <c r="W27" s="15" t="str">
        <f t="shared" si="15"/>
        <v/>
      </c>
      <c r="X27" s="15"/>
      <c r="Y27" s="12"/>
      <c r="Z27" s="7"/>
      <c r="AA27" s="22"/>
      <c r="AB27" s="22"/>
      <c r="AC27" s="22"/>
      <c r="AD27" s="22"/>
      <c r="AE27" s="22"/>
      <c r="AF27" s="22"/>
      <c r="AG27" s="22"/>
      <c r="AH27" s="22"/>
      <c r="AI27" s="22"/>
      <c r="AJ27" s="22"/>
      <c r="AK27" s="22"/>
      <c r="AL27" s="22"/>
      <c r="AM27" s="22"/>
      <c r="AN27" s="22"/>
      <c r="AO27" s="28"/>
      <c r="AP27" s="27"/>
      <c r="AQ27" s="22"/>
      <c r="AR27" s="27"/>
      <c r="AS27" s="27"/>
      <c r="AT27" s="27"/>
      <c r="AU27" s="27"/>
      <c r="AV27" s="27"/>
      <c r="AW27" s="27"/>
      <c r="AX27" s="27"/>
      <c r="AY27" s="27"/>
      <c r="AZ27" s="27"/>
      <c r="BA27" s="27"/>
      <c r="BB27" s="27"/>
      <c r="BC27" s="27"/>
      <c r="BD27" s="27"/>
      <c r="BE27" s="27"/>
      <c r="BF27" s="27"/>
      <c r="BG27" s="27" t="str">
        <f t="shared" si="8"/>
        <v/>
      </c>
      <c r="BH27" s="27"/>
      <c r="BI27" s="27"/>
      <c r="BJ27" s="156"/>
      <c r="BK27" s="27" t="str">
        <f t="shared" si="3"/>
        <v/>
      </c>
      <c r="BL27" s="27"/>
      <c r="BM27" s="156">
        <f t="shared" si="9"/>
        <v>0</v>
      </c>
      <c r="BN27" s="27"/>
      <c r="BO27" s="27"/>
      <c r="BP27" s="156">
        <f t="shared" si="4"/>
        <v>0</v>
      </c>
      <c r="BQ27" s="156">
        <f t="shared" si="5"/>
        <v>0</v>
      </c>
      <c r="BR27" s="156">
        <f t="shared" si="10"/>
        <v>0</v>
      </c>
      <c r="BS27" s="27" t="str">
        <f t="shared" si="6"/>
        <v/>
      </c>
      <c r="BT27" s="30" t="str">
        <f t="shared" si="11"/>
        <v/>
      </c>
      <c r="BU27" s="27"/>
      <c r="BV27" s="27" t="str">
        <f t="shared" si="12"/>
        <v/>
      </c>
      <c r="BW27" s="27" t="str">
        <f t="shared" si="13"/>
        <v/>
      </c>
      <c r="BX27" s="27"/>
      <c r="BY27" s="27"/>
      <c r="BZ27" s="27"/>
      <c r="CA27" s="27"/>
    </row>
    <row r="28" spans="1:79" ht="15.75" customHeight="1">
      <c r="A28" s="47" t="str">
        <f t="shared" si="7"/>
        <v/>
      </c>
      <c r="B28" s="8"/>
      <c r="C28" s="12"/>
      <c r="D28" s="12"/>
      <c r="E28" s="8"/>
      <c r="F28" s="8"/>
      <c r="G28" s="8"/>
      <c r="H28" s="15"/>
      <c r="I28" s="15"/>
      <c r="J28" s="15"/>
      <c r="K28" s="14"/>
      <c r="L28" s="14"/>
      <c r="M28" s="14"/>
      <c r="N28" s="14"/>
      <c r="O28" s="14"/>
      <c r="P28" s="14"/>
      <c r="Q28" s="14">
        <f t="shared" si="20"/>
        <v>0</v>
      </c>
      <c r="R28" s="14">
        <f t="shared" si="21"/>
        <v>0</v>
      </c>
      <c r="S28" s="14">
        <f t="shared" si="22"/>
        <v>0</v>
      </c>
      <c r="T28" s="15"/>
      <c r="U28" s="51"/>
      <c r="V28" s="15"/>
      <c r="W28" s="15" t="str">
        <f t="shared" si="15"/>
        <v/>
      </c>
      <c r="X28" s="15"/>
      <c r="Y28" s="12"/>
      <c r="Z28" s="7"/>
      <c r="AA28" s="22"/>
      <c r="AB28" s="22"/>
      <c r="AC28" s="22"/>
      <c r="AD28" s="22"/>
      <c r="AE28" s="22"/>
      <c r="AF28" s="22"/>
      <c r="AG28" s="22"/>
      <c r="AH28" s="22"/>
      <c r="AI28" s="22"/>
      <c r="AJ28" s="22"/>
      <c r="AK28" s="22"/>
      <c r="AL28" s="22"/>
      <c r="AM28" s="22"/>
      <c r="AN28" s="22"/>
      <c r="AO28" s="28"/>
      <c r="AP28" s="27"/>
      <c r="AQ28" s="22"/>
      <c r="AR28" s="27"/>
      <c r="AS28" s="27"/>
      <c r="AT28" s="27"/>
      <c r="AU28" s="27"/>
      <c r="AV28" s="27"/>
      <c r="AW28" s="27"/>
      <c r="AX28" s="27"/>
      <c r="AY28" s="27"/>
      <c r="AZ28" s="27"/>
      <c r="BA28" s="27"/>
      <c r="BB28" s="27"/>
      <c r="BC28" s="27"/>
      <c r="BD28" s="27"/>
      <c r="BE28" s="27"/>
      <c r="BF28" s="27"/>
      <c r="BG28" s="27" t="str">
        <f t="shared" si="8"/>
        <v/>
      </c>
      <c r="BH28" s="27"/>
      <c r="BI28" s="27"/>
      <c r="BJ28" s="156"/>
      <c r="BK28" s="27" t="str">
        <f t="shared" si="3"/>
        <v/>
      </c>
      <c r="BL28" s="27"/>
      <c r="BM28" s="156">
        <f t="shared" si="9"/>
        <v>0</v>
      </c>
      <c r="BN28" s="27"/>
      <c r="BO28" s="27"/>
      <c r="BP28" s="156">
        <f t="shared" si="4"/>
        <v>0</v>
      </c>
      <c r="BQ28" s="156">
        <f t="shared" si="5"/>
        <v>0</v>
      </c>
      <c r="BR28" s="156">
        <f t="shared" si="10"/>
        <v>0</v>
      </c>
      <c r="BS28" s="27" t="str">
        <f t="shared" si="6"/>
        <v/>
      </c>
      <c r="BT28" s="30" t="str">
        <f t="shared" si="11"/>
        <v/>
      </c>
      <c r="BU28" s="27"/>
      <c r="BV28" s="27" t="str">
        <f t="shared" si="12"/>
        <v/>
      </c>
      <c r="BW28" s="27" t="str">
        <f t="shared" si="13"/>
        <v/>
      </c>
      <c r="BX28" s="27"/>
      <c r="BY28" s="27"/>
      <c r="BZ28" s="27"/>
      <c r="CA28" s="27"/>
    </row>
    <row r="29" spans="1:79" ht="15.75" customHeight="1">
      <c r="A29" s="47" t="str">
        <f t="shared" si="7"/>
        <v/>
      </c>
      <c r="B29" s="8"/>
      <c r="C29" s="12"/>
      <c r="D29" s="12"/>
      <c r="E29" s="8"/>
      <c r="F29" s="8"/>
      <c r="G29" s="8"/>
      <c r="H29" s="15"/>
      <c r="I29" s="15"/>
      <c r="J29" s="15"/>
      <c r="K29" s="14"/>
      <c r="L29" s="14"/>
      <c r="M29" s="14"/>
      <c r="N29" s="14"/>
      <c r="O29" s="14"/>
      <c r="P29" s="14"/>
      <c r="Q29" s="14">
        <f t="shared" si="14"/>
        <v>0</v>
      </c>
      <c r="R29" s="14">
        <f t="shared" si="14"/>
        <v>0</v>
      </c>
      <c r="S29" s="14">
        <f t="shared" si="14"/>
        <v>0</v>
      </c>
      <c r="T29" s="15"/>
      <c r="U29" s="51"/>
      <c r="V29" s="15"/>
      <c r="W29" s="15"/>
      <c r="X29" s="15"/>
      <c r="Y29" s="12"/>
      <c r="Z29" s="7"/>
      <c r="AA29" s="22"/>
      <c r="AB29" s="22"/>
      <c r="AC29" s="22"/>
      <c r="AD29" s="22"/>
      <c r="AE29" s="22"/>
      <c r="AF29" s="22"/>
      <c r="AG29" s="22"/>
      <c r="AH29" s="22"/>
      <c r="AI29" s="22"/>
      <c r="AJ29" s="22"/>
      <c r="AK29" s="22"/>
      <c r="AL29" s="22"/>
      <c r="AM29" s="22"/>
      <c r="AN29" s="22"/>
      <c r="AO29" s="28"/>
      <c r="AP29" s="27"/>
      <c r="AQ29" s="22"/>
      <c r="AR29" s="27"/>
      <c r="AS29" s="27"/>
      <c r="AT29" s="27"/>
      <c r="AU29" s="27"/>
      <c r="AV29" s="27"/>
      <c r="AW29" s="27"/>
      <c r="AX29" s="27"/>
      <c r="AY29" s="27"/>
      <c r="AZ29" s="27"/>
      <c r="BA29" s="27"/>
      <c r="BB29" s="27"/>
      <c r="BC29" s="27"/>
      <c r="BD29" s="27"/>
      <c r="BE29" s="27"/>
      <c r="BF29" s="27"/>
      <c r="BG29" s="27" t="str">
        <f t="shared" si="8"/>
        <v/>
      </c>
      <c r="BH29" s="27"/>
      <c r="BI29" s="27"/>
      <c r="BJ29" s="156"/>
      <c r="BK29" s="27" t="str">
        <f t="shared" si="3"/>
        <v/>
      </c>
      <c r="BL29" s="27"/>
      <c r="BM29" s="156">
        <f t="shared" si="9"/>
        <v>0</v>
      </c>
      <c r="BN29" s="27"/>
      <c r="BO29" s="27"/>
      <c r="BP29" s="156">
        <f t="shared" si="4"/>
        <v>0</v>
      </c>
      <c r="BQ29" s="156">
        <f t="shared" si="5"/>
        <v>0</v>
      </c>
      <c r="BR29" s="156">
        <f t="shared" si="10"/>
        <v>0</v>
      </c>
      <c r="BS29" s="27" t="str">
        <f t="shared" si="6"/>
        <v/>
      </c>
      <c r="BT29" s="30" t="str">
        <f t="shared" si="11"/>
        <v/>
      </c>
      <c r="BU29" s="27"/>
      <c r="BV29" s="27" t="str">
        <f t="shared" si="12"/>
        <v/>
      </c>
      <c r="BW29" s="27" t="str">
        <f t="shared" si="13"/>
        <v/>
      </c>
      <c r="BX29" s="27"/>
      <c r="BY29" s="27"/>
      <c r="BZ29" s="27"/>
      <c r="CA29" s="27"/>
    </row>
    <row r="30" spans="1:79" ht="15.75" customHeight="1">
      <c r="A30" s="47" t="str">
        <f t="shared" si="7"/>
        <v/>
      </c>
      <c r="B30" s="8"/>
      <c r="C30" s="12"/>
      <c r="D30" s="12"/>
      <c r="E30" s="8"/>
      <c r="F30" s="8"/>
      <c r="G30" s="8"/>
      <c r="H30" s="15"/>
      <c r="I30" s="15"/>
      <c r="J30" s="15"/>
      <c r="K30" s="14"/>
      <c r="L30" s="14"/>
      <c r="M30" s="14"/>
      <c r="N30" s="14"/>
      <c r="O30" s="14"/>
      <c r="P30" s="14"/>
      <c r="Q30" s="14">
        <f t="shared" si="14"/>
        <v>0</v>
      </c>
      <c r="R30" s="14">
        <f t="shared" si="14"/>
        <v>0</v>
      </c>
      <c r="S30" s="14">
        <f t="shared" si="14"/>
        <v>0</v>
      </c>
      <c r="T30" s="15"/>
      <c r="U30" s="51"/>
      <c r="V30" s="15"/>
      <c r="W30" s="15" t="str">
        <f t="shared" si="15"/>
        <v/>
      </c>
      <c r="X30" s="15"/>
      <c r="Y30" s="12"/>
      <c r="Z30" s="7"/>
      <c r="AA30" s="22"/>
      <c r="AB30" s="22"/>
      <c r="AC30" s="22"/>
      <c r="AD30" s="22"/>
      <c r="AE30" s="22"/>
      <c r="AF30" s="22"/>
      <c r="AG30" s="22"/>
      <c r="AH30" s="22"/>
      <c r="AI30" s="22"/>
      <c r="AJ30" s="22"/>
      <c r="AK30" s="22"/>
      <c r="AL30" s="22"/>
      <c r="AM30" s="22"/>
      <c r="AN30" s="22"/>
      <c r="AO30" s="28"/>
      <c r="AP30" s="27"/>
      <c r="AQ30" s="22"/>
      <c r="AR30" s="27"/>
      <c r="AS30" s="27"/>
      <c r="AT30" s="27"/>
      <c r="AU30" s="27"/>
      <c r="AV30" s="27"/>
      <c r="AW30" s="27"/>
      <c r="AX30" s="27"/>
      <c r="AY30" s="27"/>
      <c r="AZ30" s="27"/>
      <c r="BA30" s="27"/>
      <c r="BB30" s="27"/>
      <c r="BC30" s="27"/>
      <c r="BD30" s="27"/>
      <c r="BE30" s="27"/>
      <c r="BF30" s="27"/>
      <c r="BG30" s="27" t="str">
        <f t="shared" si="8"/>
        <v/>
      </c>
      <c r="BH30" s="27"/>
      <c r="BI30" s="27"/>
      <c r="BJ30" s="156"/>
      <c r="BK30" s="27" t="str">
        <f t="shared" si="3"/>
        <v/>
      </c>
      <c r="BL30" s="27"/>
      <c r="BM30" s="156">
        <f t="shared" si="9"/>
        <v>0</v>
      </c>
      <c r="BN30" s="27"/>
      <c r="BO30" s="27"/>
      <c r="BP30" s="156">
        <f t="shared" si="4"/>
        <v>0</v>
      </c>
      <c r="BQ30" s="156">
        <f t="shared" si="5"/>
        <v>0</v>
      </c>
      <c r="BR30" s="156">
        <f t="shared" si="10"/>
        <v>0</v>
      </c>
      <c r="BS30" s="27" t="str">
        <f t="shared" si="6"/>
        <v/>
      </c>
      <c r="BT30" s="30" t="str">
        <f t="shared" si="11"/>
        <v/>
      </c>
      <c r="BU30" s="27"/>
      <c r="BV30" s="27" t="str">
        <f t="shared" si="12"/>
        <v/>
      </c>
      <c r="BW30" s="27" t="str">
        <f t="shared" si="13"/>
        <v/>
      </c>
      <c r="BX30" s="27"/>
      <c r="BY30" s="27"/>
      <c r="BZ30" s="27"/>
      <c r="CA30" s="27"/>
    </row>
    <row r="31" spans="1:79" ht="15.75" customHeight="1">
      <c r="A31" s="526" t="s">
        <v>1074</v>
      </c>
      <c r="B31" s="596"/>
      <c r="C31" s="596"/>
      <c r="D31" s="596"/>
      <c r="E31" s="13"/>
      <c r="F31" s="147"/>
      <c r="G31" s="15"/>
      <c r="H31" s="15"/>
      <c r="I31" s="15"/>
      <c r="J31" s="15"/>
      <c r="K31" s="15">
        <f t="shared" ref="K31:T31" si="23">SUM(K8:K30)</f>
        <v>0</v>
      </c>
      <c r="L31" s="15">
        <f t="shared" si="23"/>
        <v>0</v>
      </c>
      <c r="M31" s="15">
        <f t="shared" si="23"/>
        <v>0</v>
      </c>
      <c r="N31" s="15">
        <f t="shared" si="23"/>
        <v>0</v>
      </c>
      <c r="O31" s="15">
        <f t="shared" si="23"/>
        <v>0</v>
      </c>
      <c r="P31" s="15">
        <f t="shared" si="23"/>
        <v>0</v>
      </c>
      <c r="Q31" s="15">
        <f t="shared" si="23"/>
        <v>0</v>
      </c>
      <c r="R31" s="15">
        <f t="shared" si="23"/>
        <v>0</v>
      </c>
      <c r="S31" s="15">
        <f t="shared" si="23"/>
        <v>0</v>
      </c>
      <c r="T31" s="51">
        <f t="shared" si="23"/>
        <v>0</v>
      </c>
      <c r="U31" s="15"/>
      <c r="V31" s="51">
        <f>SUM(V8:V30)</f>
        <v>0</v>
      </c>
      <c r="W31" s="15" t="str">
        <f t="shared" si="15"/>
        <v/>
      </c>
      <c r="X31" s="15"/>
      <c r="Y31" s="12"/>
      <c r="Z31" s="7"/>
      <c r="AA31" s="22"/>
      <c r="AB31" s="22"/>
      <c r="AC31" s="22"/>
      <c r="AD31" s="22"/>
      <c r="AE31" s="22"/>
      <c r="AF31" s="22"/>
      <c r="AG31" s="22"/>
      <c r="AH31" s="22"/>
      <c r="AI31" s="22"/>
      <c r="AJ31" s="22"/>
      <c r="AK31" s="22"/>
      <c r="AL31" s="22"/>
      <c r="AM31" s="22"/>
      <c r="AN31" s="22"/>
      <c r="AO31" s="28"/>
      <c r="AP31" s="27"/>
      <c r="AQ31" s="22"/>
      <c r="AR31" s="27"/>
      <c r="AS31" s="27"/>
      <c r="AT31" s="27"/>
      <c r="AU31" s="27"/>
      <c r="AV31" s="27"/>
      <c r="AW31" s="27"/>
      <c r="AX31" s="27"/>
      <c r="AY31" s="27"/>
      <c r="AZ31" s="27"/>
      <c r="BA31" s="27"/>
      <c r="BB31" s="27"/>
      <c r="BC31" s="27"/>
      <c r="BD31" s="27"/>
      <c r="BE31" s="27"/>
      <c r="BF31" s="27"/>
      <c r="BG31" s="27" t="str">
        <f t="shared" si="8"/>
        <v/>
      </c>
      <c r="BH31" s="27"/>
      <c r="BI31" s="27"/>
      <c r="BJ31" s="156"/>
      <c r="BK31" s="27" t="str">
        <f t="shared" si="3"/>
        <v/>
      </c>
      <c r="BL31" s="27"/>
      <c r="BM31" s="156">
        <f t="shared" si="9"/>
        <v>0</v>
      </c>
      <c r="BN31" s="27"/>
      <c r="BO31" s="27"/>
      <c r="BP31" s="156">
        <f t="shared" si="4"/>
        <v>0</v>
      </c>
      <c r="BQ31" s="156">
        <f t="shared" si="5"/>
        <v>0</v>
      </c>
      <c r="BR31" s="156">
        <f t="shared" si="10"/>
        <v>0</v>
      </c>
      <c r="BS31" s="27" t="str">
        <f t="shared" si="6"/>
        <v/>
      </c>
      <c r="BT31" s="30" t="str">
        <f t="shared" si="11"/>
        <v/>
      </c>
      <c r="BU31" s="27"/>
      <c r="BV31" s="27" t="str">
        <f t="shared" si="12"/>
        <v/>
      </c>
      <c r="BW31" s="27" t="str">
        <f t="shared" si="13"/>
        <v/>
      </c>
      <c r="BX31" s="27"/>
      <c r="BY31" s="27"/>
      <c r="BZ31" s="27"/>
      <c r="CA31" s="27"/>
    </row>
    <row r="32" spans="1:79" ht="15.75" customHeight="1">
      <c r="A32" s="526" t="s">
        <v>1075</v>
      </c>
      <c r="B32" s="596"/>
      <c r="C32" s="596"/>
      <c r="D32" s="596"/>
      <c r="E32" s="13"/>
      <c r="F32" s="15"/>
      <c r="G32" s="15"/>
      <c r="H32" s="15"/>
      <c r="I32" s="15"/>
      <c r="J32" s="15"/>
      <c r="K32" s="15"/>
      <c r="L32" s="21">
        <f>M31</f>
        <v>0</v>
      </c>
      <c r="M32" s="21"/>
      <c r="N32" s="15"/>
      <c r="O32" s="21">
        <f>P31</f>
        <v>0</v>
      </c>
      <c r="P32" s="21"/>
      <c r="Q32" s="15"/>
      <c r="R32" s="21">
        <f>S31</f>
        <v>0</v>
      </c>
      <c r="S32" s="21"/>
      <c r="T32" s="21"/>
      <c r="U32" s="21"/>
      <c r="V32" s="21"/>
      <c r="W32" s="48"/>
      <c r="X32" s="21"/>
      <c r="Y32" s="21"/>
      <c r="AA32" s="22"/>
      <c r="AB32" s="22"/>
      <c r="AC32" s="22"/>
      <c r="AD32" s="22"/>
      <c r="AE32" s="22"/>
      <c r="AF32" s="22"/>
      <c r="AG32" s="22"/>
      <c r="AH32" s="22"/>
      <c r="AI32" s="22"/>
      <c r="AJ32" s="22"/>
      <c r="AK32" s="22"/>
      <c r="AL32" s="22"/>
      <c r="AM32" s="22"/>
      <c r="AN32" s="22"/>
      <c r="AO32" s="28"/>
      <c r="AP32" s="27"/>
      <c r="AQ32" s="22"/>
      <c r="AR32" s="27"/>
      <c r="AS32" s="27"/>
      <c r="AT32" s="27"/>
      <c r="AU32" s="27"/>
      <c r="AV32" s="27"/>
      <c r="AW32" s="27"/>
      <c r="AX32" s="27"/>
      <c r="AY32" s="27"/>
      <c r="AZ32" s="27"/>
      <c r="BA32" s="27"/>
      <c r="BB32" s="27"/>
      <c r="BC32" s="27"/>
      <c r="BD32" s="27"/>
      <c r="BE32" s="27"/>
      <c r="BF32" s="27"/>
      <c r="BG32" s="27" t="str">
        <f t="shared" si="8"/>
        <v/>
      </c>
      <c r="BH32" s="27"/>
      <c r="BI32" s="27"/>
      <c r="BJ32" s="156"/>
      <c r="BK32" s="27" t="str">
        <f t="shared" si="3"/>
        <v/>
      </c>
      <c r="BL32" s="27"/>
      <c r="BM32" s="156">
        <f t="shared" si="9"/>
        <v>0</v>
      </c>
      <c r="BN32" s="27"/>
      <c r="BO32" s="27"/>
      <c r="BP32" s="156">
        <f t="shared" si="4"/>
        <v>0</v>
      </c>
      <c r="BQ32" s="156">
        <f t="shared" si="5"/>
        <v>0</v>
      </c>
      <c r="BR32" s="156">
        <f t="shared" si="10"/>
        <v>0</v>
      </c>
      <c r="BS32" s="27" t="str">
        <f t="shared" ref="BS32:BS33" si="24">IFERROR(ROUND(BG32-BH32-BI32,0),"")</f>
        <v/>
      </c>
      <c r="BT32" s="30" t="str">
        <f t="shared" si="11"/>
        <v/>
      </c>
      <c r="BU32" s="27"/>
      <c r="BV32" s="27" t="str">
        <f t="shared" si="12"/>
        <v/>
      </c>
      <c r="BW32" s="27" t="str">
        <f t="shared" si="13"/>
        <v/>
      </c>
      <c r="BX32" s="27"/>
      <c r="BY32" s="27"/>
      <c r="BZ32" s="27"/>
      <c r="CA32" s="27"/>
    </row>
    <row r="33" spans="1:79" ht="15.75" customHeight="1">
      <c r="A33" s="526" t="s">
        <v>1076</v>
      </c>
      <c r="B33" s="596"/>
      <c r="C33" s="596"/>
      <c r="D33" s="596"/>
      <c r="E33" s="13"/>
      <c r="F33" s="147"/>
      <c r="G33" s="21"/>
      <c r="H33" s="15"/>
      <c r="I33" s="15"/>
      <c r="J33" s="15"/>
      <c r="K33" s="15">
        <f>K31-K32</f>
        <v>0</v>
      </c>
      <c r="L33" s="15">
        <f>L31-L32</f>
        <v>0</v>
      </c>
      <c r="M33" s="15"/>
      <c r="N33" s="15">
        <f>N31-N32</f>
        <v>0</v>
      </c>
      <c r="O33" s="15">
        <f>O31-O32</f>
        <v>0</v>
      </c>
      <c r="P33" s="15"/>
      <c r="Q33" s="15">
        <f>Q31-Q32</f>
        <v>0</v>
      </c>
      <c r="R33" s="15">
        <f>R31-R32</f>
        <v>0</v>
      </c>
      <c r="S33" s="15"/>
      <c r="T33" s="51">
        <f>T31</f>
        <v>0</v>
      </c>
      <c r="U33" s="15"/>
      <c r="V33" s="51">
        <f>V31</f>
        <v>0</v>
      </c>
      <c r="W33" s="48" t="str">
        <f>IF(R33=0,"",(V33-R33)/R33*100)</f>
        <v/>
      </c>
      <c r="X33" s="15"/>
      <c r="Y33" s="12"/>
      <c r="Z33" s="7"/>
      <c r="AA33" s="22"/>
      <c r="AB33" s="22"/>
      <c r="AC33" s="22"/>
      <c r="AD33" s="22"/>
      <c r="AE33" s="22"/>
      <c r="AF33" s="22"/>
      <c r="AG33" s="22"/>
      <c r="AH33" s="22"/>
      <c r="AI33" s="22"/>
      <c r="AJ33" s="22"/>
      <c r="AK33" s="22"/>
      <c r="AL33" s="22"/>
      <c r="AM33" s="22"/>
      <c r="AN33" s="22"/>
      <c r="AO33" s="28"/>
      <c r="AP33" s="27"/>
      <c r="AQ33" s="22"/>
      <c r="AR33" s="27"/>
      <c r="AS33" s="27"/>
      <c r="AT33" s="27"/>
      <c r="AU33" s="27"/>
      <c r="AV33" s="27"/>
      <c r="AW33" s="27"/>
      <c r="AX33" s="27"/>
      <c r="AY33" s="27"/>
      <c r="AZ33" s="27"/>
      <c r="BA33" s="27"/>
      <c r="BB33" s="27"/>
      <c r="BC33" s="27"/>
      <c r="BD33" s="27"/>
      <c r="BE33" s="27"/>
      <c r="BF33" s="27"/>
      <c r="BG33" s="27" t="str">
        <f t="shared" si="8"/>
        <v/>
      </c>
      <c r="BH33" s="27"/>
      <c r="BI33" s="27"/>
      <c r="BJ33" s="156"/>
      <c r="BK33" s="27" t="str">
        <f t="shared" si="3"/>
        <v/>
      </c>
      <c r="BL33" s="27"/>
      <c r="BM33" s="156">
        <f t="shared" si="9"/>
        <v>0</v>
      </c>
      <c r="BN33" s="27"/>
      <c r="BO33" s="27"/>
      <c r="BP33" s="156">
        <f t="shared" si="4"/>
        <v>0</v>
      </c>
      <c r="BQ33" s="156">
        <f t="shared" si="5"/>
        <v>0</v>
      </c>
      <c r="BR33" s="156">
        <f t="shared" si="10"/>
        <v>0</v>
      </c>
      <c r="BS33" s="27" t="str">
        <f t="shared" si="24"/>
        <v/>
      </c>
      <c r="BT33" s="30" t="str">
        <f t="shared" si="11"/>
        <v/>
      </c>
      <c r="BU33" s="27"/>
      <c r="BV33" s="27" t="str">
        <f t="shared" si="12"/>
        <v/>
      </c>
      <c r="BW33" s="27" t="str">
        <f t="shared" si="13"/>
        <v/>
      </c>
      <c r="BX33" s="27"/>
      <c r="BY33" s="27"/>
      <c r="BZ33" s="27"/>
      <c r="CA33" s="27"/>
    </row>
    <row r="34" spans="1:79" ht="15.75" customHeight="1">
      <c r="A34" s="3" t="str">
        <f>基本信息输入表!$K$6&amp;"填表人："&amp;基本信息输入表!$M$51</f>
        <v>被评估单位填表人：徐刚、杨灵芝</v>
      </c>
      <c r="V34" s="3" t="str">
        <f>"评估人员："&amp;基本信息输入表!$Q$51</f>
        <v>评估人员：雍国锋、路育</v>
      </c>
      <c r="Z34" s="3"/>
      <c r="BV34" s="3"/>
      <c r="BW34" s="3"/>
      <c r="BX34" s="3"/>
      <c r="BY34" s="3"/>
      <c r="BZ34" s="3"/>
      <c r="CA34" s="3"/>
    </row>
    <row r="35" spans="1:79" ht="15.75" customHeight="1">
      <c r="A35" s="3" t="str">
        <f>"填表日期："&amp;YEAR(基本信息输入表!$O$51)&amp;"年"&amp;MONTH(基本信息输入表!$O$51)&amp;"月"&amp;DAY(基本信息输入表!$O$51)&amp;"日"</f>
        <v>填表日期：2023年2月1日</v>
      </c>
      <c r="Z35" s="3"/>
    </row>
    <row r="36" spans="1:79" ht="15.75" customHeight="1">
      <c r="Z36" s="152" t="s">
        <v>461</v>
      </c>
    </row>
  </sheetData>
  <mergeCells count="51">
    <mergeCell ref="AW6:AW7"/>
    <mergeCell ref="BZ6:BZ7"/>
    <mergeCell ref="CA6:CA7"/>
    <mergeCell ref="AG6:AG7"/>
    <mergeCell ref="AH6:AH7"/>
    <mergeCell ref="AI6:AI7"/>
    <mergeCell ref="AU6:AU7"/>
    <mergeCell ref="AV6:AV7"/>
    <mergeCell ref="AB6:AB7"/>
    <mergeCell ref="AC6:AC7"/>
    <mergeCell ref="AD6:AD7"/>
    <mergeCell ref="AE6:AE7"/>
    <mergeCell ref="AF6:AF7"/>
    <mergeCell ref="J6:J7"/>
    <mergeCell ref="S6:S7"/>
    <mergeCell ref="W6:W7"/>
    <mergeCell ref="X6:X7"/>
    <mergeCell ref="Y6:Y7"/>
    <mergeCell ref="E6:E7"/>
    <mergeCell ref="F6:F7"/>
    <mergeCell ref="G6:G7"/>
    <mergeCell ref="H6:H7"/>
    <mergeCell ref="I6:I7"/>
    <mergeCell ref="A31:D31"/>
    <mergeCell ref="A32:D32"/>
    <mergeCell ref="A33:D33"/>
    <mergeCell ref="A6:A7"/>
    <mergeCell ref="B6:B7"/>
    <mergeCell ref="C6:C7"/>
    <mergeCell ref="D6:D7"/>
    <mergeCell ref="AJ5:AV5"/>
    <mergeCell ref="AW5:BU5"/>
    <mergeCell ref="BV5:CA5"/>
    <mergeCell ref="K6:M6"/>
    <mergeCell ref="N6:P6"/>
    <mergeCell ref="Q6:R6"/>
    <mergeCell ref="T6:V6"/>
    <mergeCell ref="AJ6:AP6"/>
    <mergeCell ref="AQ6:AR6"/>
    <mergeCell ref="AS6:AT6"/>
    <mergeCell ref="AX6:AZ6"/>
    <mergeCell ref="BA6:BQ6"/>
    <mergeCell ref="BR6:BT6"/>
    <mergeCell ref="BV6:BW6"/>
    <mergeCell ref="BX6:BY6"/>
    <mergeCell ref="AA6:AA7"/>
    <mergeCell ref="A2:Y2"/>
    <mergeCell ref="A3:Y3"/>
    <mergeCell ref="W4:Y4"/>
    <mergeCell ref="V5:Y5"/>
    <mergeCell ref="AA5:AI5"/>
  </mergeCells>
  <phoneticPr fontId="13" type="noConversion"/>
  <dataValidations count="1">
    <dataValidation type="list" allowBlank="1" showInputMessage="1" showErrorMessage="1" sqref="AJ8:AN33" xr:uid="{00000000-0002-0000-3100-000002000000}">
      <formula1>$A$108:$A$109</formula1>
    </dataValidation>
  </dataValidations>
  <hyperlinks>
    <hyperlink ref="A1" location="索引目录!A1" display="返回索引目录" xr:uid="{00000000-0004-0000-3100-000000000000}"/>
  </hyperlinks>
  <printOptions horizontalCentered="1"/>
  <pageMargins left="0.98402777777777795" right="0.98402777777777795" top="0.98402777777777795" bottom="0.98402777777777795" header="0.31388888888888899" footer="0.35416666666666702"/>
  <pageSetup paperSize="9" scale="60"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3100-000000000000}">
          <x14:formula1>
            <xm:f>基本信息输入表!$A$162:$A$167</xm:f>
          </x14:formula1>
          <xm:sqref>BA8:BA33</xm:sqref>
        </x14:dataValidation>
        <x14:dataValidation type="list" allowBlank="1" showInputMessage="1" showErrorMessage="1" xr:uid="{00000000-0002-0000-3100-000001000000}">
          <x14:formula1>
            <xm:f>基本信息输入表!$A$121:$A$123</xm:f>
          </x14:formula1>
          <xm:sqref>AQ8:AQ33</xm:sqref>
        </x14:dataValidation>
        <x14:dataValidation type="list" allowBlank="1" showInputMessage="1" showErrorMessage="1" xr:uid="{00000000-0002-0000-3100-000003000000}">
          <x14:formula1>
            <xm:f>基本信息输入表!$A$124:$A$127</xm:f>
          </x14:formula1>
          <xm:sqref>AS8:AS33</xm:sqref>
        </x14:dataValidation>
        <x14:dataValidation type="list" allowBlank="1" showInputMessage="1" showErrorMessage="1" xr:uid="{00000000-0002-0000-3100-000004000000}">
          <x14:formula1>
            <xm:f>基本信息输入表!$A$143:$A$147</xm:f>
          </x14:formula1>
          <xm:sqref>AW8:AW33</xm:sqref>
        </x14:dataValidation>
        <x14:dataValidation type="list" allowBlank="1" showInputMessage="1" showErrorMessage="1" xr:uid="{00000000-0002-0000-3100-000005000000}">
          <x14:formula1>
            <xm:f>基本信息输入表!$A$109:$A$110</xm:f>
          </x14:formula1>
          <xm:sqref>AA8:AG33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CA36"/>
  <sheetViews>
    <sheetView showGridLines="0" topLeftCell="C1" workbookViewId="0">
      <selection activeCell="F8" sqref="F8"/>
    </sheetView>
  </sheetViews>
  <sheetFormatPr defaultColWidth="9" defaultRowHeight="15.75" customHeight="1" outlineLevelCol="1"/>
  <cols>
    <col min="1" max="1" width="4.5" style="3" customWidth="1"/>
    <col min="2" max="2" width="8.5" style="3" customWidth="1"/>
    <col min="3" max="4" width="11.25" style="3" customWidth="1"/>
    <col min="5" max="6" width="4.75" style="3" customWidth="1"/>
    <col min="7" max="7" width="16.25" style="3" customWidth="1"/>
    <col min="8" max="8" width="4.25" style="3" customWidth="1"/>
    <col min="9" max="9" width="4.75" style="3" customWidth="1"/>
    <col min="10" max="11" width="5" style="3" customWidth="1"/>
    <col min="12" max="17" width="12.58203125" style="3" hidden="1" customWidth="1" outlineLevel="1"/>
    <col min="18" max="18" width="12.58203125" style="3" customWidth="1" collapsed="1"/>
    <col min="19" max="21" width="12.58203125" style="3" customWidth="1"/>
    <col min="22" max="22" width="11.25" style="3" customWidth="1"/>
    <col min="23" max="23" width="12.58203125" style="3" customWidth="1"/>
    <col min="24" max="24" width="6.08203125" style="3" customWidth="1"/>
    <col min="25" max="25" width="5.75" style="3" customWidth="1"/>
    <col min="26" max="26" width="7.5" style="146" customWidth="1"/>
    <col min="27" max="33" width="5.58203125" style="4" customWidth="1" outlineLevel="1"/>
    <col min="34" max="34" width="14.75" style="4" customWidth="1" outlineLevel="1"/>
    <col min="35" max="35" width="13.58203125" style="4" customWidth="1"/>
    <col min="36" max="39" width="5.58203125" style="4" customWidth="1" outlineLevel="1"/>
    <col min="40" max="41" width="7.25" style="4" customWidth="1" outlineLevel="1"/>
    <col min="42" max="42" width="5.58203125" style="4" customWidth="1" outlineLevel="1"/>
    <col min="43" max="46" width="8.58203125" style="4" customWidth="1" outlineLevel="1"/>
    <col min="47" max="47" width="14.58203125" style="4" customWidth="1" outlineLevel="1"/>
    <col min="48" max="48" width="13.58203125" style="4" customWidth="1"/>
    <col min="49" max="72" width="8.58203125" style="4" customWidth="1" outlineLevel="1"/>
    <col min="73" max="73" width="13.75" style="4" customWidth="1"/>
    <col min="74" max="78" width="13.58203125" style="4" customWidth="1" outlineLevel="1"/>
    <col min="79" max="79" width="13.58203125" style="4" customWidth="1"/>
    <col min="80" max="16384" width="9" style="3"/>
  </cols>
  <sheetData>
    <row r="1" spans="1:79" ht="15.75" customHeight="1">
      <c r="A1" s="5" t="s">
        <v>430</v>
      </c>
    </row>
    <row r="2" spans="1:79" s="1" customFormat="1" ht="30" customHeight="1">
      <c r="A2" s="519" t="s">
        <v>1077</v>
      </c>
      <c r="B2" s="519"/>
      <c r="C2" s="519"/>
      <c r="D2" s="519"/>
      <c r="E2" s="519"/>
      <c r="F2" s="519"/>
      <c r="G2" s="519"/>
      <c r="H2" s="519"/>
      <c r="I2" s="519"/>
      <c r="J2" s="519"/>
      <c r="K2" s="519"/>
      <c r="L2" s="519"/>
      <c r="M2" s="519"/>
      <c r="N2" s="519"/>
      <c r="O2" s="519"/>
      <c r="P2" s="519"/>
      <c r="Q2" s="519"/>
      <c r="R2" s="519"/>
      <c r="S2" s="519"/>
      <c r="T2" s="519"/>
      <c r="U2" s="519"/>
      <c r="V2" s="519"/>
      <c r="W2" s="519"/>
      <c r="X2" s="519"/>
      <c r="Y2" s="519"/>
      <c r="Z2" s="149"/>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row>
    <row r="3" spans="1:79"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150"/>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row>
    <row r="4" spans="1:79" ht="14.15" customHeight="1">
      <c r="A4" s="2"/>
      <c r="B4" s="2"/>
      <c r="C4" s="2"/>
      <c r="D4" s="2"/>
      <c r="E4" s="2"/>
      <c r="F4" s="2"/>
      <c r="G4" s="2"/>
      <c r="H4" s="2"/>
      <c r="I4" s="2"/>
      <c r="J4" s="2"/>
      <c r="K4" s="2"/>
      <c r="L4" s="2"/>
      <c r="M4" s="2"/>
      <c r="N4" s="2"/>
      <c r="O4" s="2"/>
      <c r="P4" s="2"/>
      <c r="Q4" s="2"/>
      <c r="R4" s="2"/>
      <c r="S4" s="2"/>
      <c r="T4" s="2"/>
      <c r="U4" s="2"/>
      <c r="V4" s="2"/>
      <c r="W4" s="2"/>
      <c r="X4" s="2"/>
      <c r="Y4" s="2" t="s">
        <v>1078</v>
      </c>
      <c r="Z4" s="41"/>
    </row>
    <row r="5" spans="1:79" ht="15.75" customHeight="1">
      <c r="A5" s="604" t="str">
        <f>基本信息输入表!K6&amp;"："&amp;基本信息输入表!M6</f>
        <v>被评估单位：贵州华能焦化制气股份有限公司</v>
      </c>
      <c r="B5" s="604"/>
      <c r="C5" s="604"/>
      <c r="D5" s="604"/>
      <c r="E5" s="604"/>
      <c r="F5" s="604"/>
      <c r="G5" s="604"/>
      <c r="H5" s="18"/>
      <c r="I5" s="18"/>
      <c r="J5" s="18"/>
      <c r="K5" s="18"/>
      <c r="L5" s="18"/>
      <c r="M5" s="18"/>
      <c r="N5" s="18"/>
      <c r="O5" s="18"/>
      <c r="P5" s="18"/>
      <c r="Q5" s="18"/>
      <c r="Y5" s="18" t="s">
        <v>464</v>
      </c>
      <c r="Z5" s="41"/>
      <c r="AA5" s="531" t="s">
        <v>595</v>
      </c>
      <c r="AB5" s="531"/>
      <c r="AC5" s="531"/>
      <c r="AD5" s="531"/>
      <c r="AE5" s="531"/>
      <c r="AF5" s="531"/>
      <c r="AG5" s="531"/>
      <c r="AH5" s="531"/>
      <c r="AI5" s="531"/>
      <c r="AJ5" s="532" t="s">
        <v>596</v>
      </c>
      <c r="AK5" s="533"/>
      <c r="AL5" s="533"/>
      <c r="AM5" s="533"/>
      <c r="AN5" s="533"/>
      <c r="AO5" s="533"/>
      <c r="AP5" s="533"/>
      <c r="AQ5" s="533"/>
      <c r="AR5" s="533"/>
      <c r="AS5" s="533"/>
      <c r="AT5" s="533"/>
      <c r="AU5" s="533"/>
      <c r="AV5" s="534"/>
      <c r="AW5" s="535" t="s">
        <v>597</v>
      </c>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7"/>
      <c r="BV5" s="538" t="s">
        <v>598</v>
      </c>
      <c r="BW5" s="538"/>
      <c r="BX5" s="538"/>
      <c r="BY5" s="538"/>
      <c r="BZ5" s="538"/>
      <c r="CA5" s="538"/>
    </row>
    <row r="6" spans="1:79" s="2" customFormat="1" ht="15.75" customHeight="1">
      <c r="A6" s="562" t="s">
        <v>465</v>
      </c>
      <c r="B6" s="565" t="s">
        <v>1023</v>
      </c>
      <c r="C6" s="562" t="s">
        <v>1068</v>
      </c>
      <c r="D6" s="562" t="s">
        <v>1079</v>
      </c>
      <c r="E6" s="580" t="s">
        <v>1080</v>
      </c>
      <c r="F6" s="580" t="s">
        <v>1081</v>
      </c>
      <c r="G6" s="580" t="s">
        <v>1082</v>
      </c>
      <c r="H6" s="580" t="s">
        <v>1069</v>
      </c>
      <c r="I6" s="580" t="s">
        <v>1083</v>
      </c>
      <c r="J6" s="580" t="s">
        <v>1071</v>
      </c>
      <c r="K6" s="577" t="s">
        <v>1029</v>
      </c>
      <c r="L6" s="597" t="s">
        <v>692</v>
      </c>
      <c r="M6" s="598"/>
      <c r="N6" s="599"/>
      <c r="O6" s="597" t="s">
        <v>693</v>
      </c>
      <c r="P6" s="598"/>
      <c r="Q6" s="599"/>
      <c r="R6" s="562" t="s">
        <v>437</v>
      </c>
      <c r="S6" s="562"/>
      <c r="T6" s="577" t="s">
        <v>780</v>
      </c>
      <c r="U6" s="562" t="s">
        <v>438</v>
      </c>
      <c r="V6" s="562"/>
      <c r="W6" s="562"/>
      <c r="X6" s="580" t="s">
        <v>440</v>
      </c>
      <c r="Y6" s="580" t="s">
        <v>585</v>
      </c>
      <c r="Z6" s="151"/>
      <c r="AA6" s="531" t="s">
        <v>599</v>
      </c>
      <c r="AB6" s="617" t="s">
        <v>1030</v>
      </c>
      <c r="AC6" s="531" t="s">
        <v>651</v>
      </c>
      <c r="AD6" s="531" t="s">
        <v>694</v>
      </c>
      <c r="AE6" s="553" t="s">
        <v>947</v>
      </c>
      <c r="AF6" s="542" t="s">
        <v>627</v>
      </c>
      <c r="AG6" s="542" t="s">
        <v>601</v>
      </c>
      <c r="AH6" s="531" t="s">
        <v>602</v>
      </c>
      <c r="AI6" s="531"/>
      <c r="AJ6" s="532" t="s">
        <v>603</v>
      </c>
      <c r="AK6" s="533"/>
      <c r="AL6" s="533"/>
      <c r="AM6" s="533"/>
      <c r="AN6" s="533"/>
      <c r="AO6" s="533"/>
      <c r="AP6" s="534"/>
      <c r="AQ6" s="538" t="s">
        <v>604</v>
      </c>
      <c r="AR6" s="538"/>
      <c r="AS6" s="538" t="s">
        <v>653</v>
      </c>
      <c r="AT6" s="538"/>
      <c r="AU6" s="538" t="s">
        <v>605</v>
      </c>
      <c r="AV6" s="543"/>
      <c r="AW6" s="531" t="s">
        <v>606</v>
      </c>
      <c r="AX6" s="531" t="s">
        <v>654</v>
      </c>
      <c r="AY6" s="531"/>
      <c r="AZ6" s="531"/>
      <c r="BA6" s="555" t="s">
        <v>821</v>
      </c>
      <c r="BB6" s="556"/>
      <c r="BC6" s="556"/>
      <c r="BD6" s="556"/>
      <c r="BE6" s="556"/>
      <c r="BF6" s="556"/>
      <c r="BG6" s="556"/>
      <c r="BH6" s="556"/>
      <c r="BI6" s="556"/>
      <c r="BJ6" s="556"/>
      <c r="BK6" s="556"/>
      <c r="BL6" s="556"/>
      <c r="BM6" s="556"/>
      <c r="BN6" s="556"/>
      <c r="BO6" s="556"/>
      <c r="BP6" s="556"/>
      <c r="BQ6" s="556"/>
      <c r="BR6" s="531" t="s">
        <v>438</v>
      </c>
      <c r="BS6" s="531"/>
      <c r="BT6" s="531"/>
      <c r="BU6" s="36"/>
      <c r="BV6" s="538" t="s">
        <v>439</v>
      </c>
      <c r="BW6" s="538"/>
      <c r="BX6" s="532" t="s">
        <v>608</v>
      </c>
      <c r="BY6" s="534"/>
      <c r="BZ6" s="538" t="s">
        <v>609</v>
      </c>
      <c r="CA6" s="543"/>
    </row>
    <row r="7" spans="1:79" s="2" customFormat="1" ht="31.5" customHeight="1">
      <c r="A7" s="562"/>
      <c r="B7" s="565"/>
      <c r="C7" s="562"/>
      <c r="D7" s="562"/>
      <c r="E7" s="562"/>
      <c r="F7" s="562"/>
      <c r="G7" s="562"/>
      <c r="H7" s="562"/>
      <c r="I7" s="562"/>
      <c r="J7" s="562"/>
      <c r="K7" s="578"/>
      <c r="L7" s="64" t="s">
        <v>836</v>
      </c>
      <c r="M7" s="64" t="s">
        <v>838</v>
      </c>
      <c r="N7" s="64" t="s">
        <v>1031</v>
      </c>
      <c r="O7" s="64" t="s">
        <v>836</v>
      </c>
      <c r="P7" s="64" t="s">
        <v>838</v>
      </c>
      <c r="Q7" s="64" t="s">
        <v>1031</v>
      </c>
      <c r="R7" s="13" t="s">
        <v>836</v>
      </c>
      <c r="S7" s="8" t="s">
        <v>838</v>
      </c>
      <c r="T7" s="578"/>
      <c r="U7" s="8" t="s">
        <v>836</v>
      </c>
      <c r="V7" s="51" t="s">
        <v>823</v>
      </c>
      <c r="W7" s="8" t="s">
        <v>838</v>
      </c>
      <c r="X7" s="562"/>
      <c r="Y7" s="562"/>
      <c r="Z7" s="150"/>
      <c r="AA7" s="531"/>
      <c r="AB7" s="546"/>
      <c r="AC7" s="531"/>
      <c r="AD7" s="531"/>
      <c r="AE7" s="531"/>
      <c r="AF7" s="531"/>
      <c r="AG7" s="531"/>
      <c r="AH7" s="531"/>
      <c r="AI7" s="531"/>
      <c r="AJ7" s="26" t="s">
        <v>614</v>
      </c>
      <c r="AK7" s="26" t="s">
        <v>615</v>
      </c>
      <c r="AL7" s="40" t="s">
        <v>954</v>
      </c>
      <c r="AM7" s="40" t="s">
        <v>1032</v>
      </c>
      <c r="AN7" s="26" t="s">
        <v>664</v>
      </c>
      <c r="AO7" s="26" t="s">
        <v>617</v>
      </c>
      <c r="AP7" s="24" t="s">
        <v>618</v>
      </c>
      <c r="AQ7" s="26" t="s">
        <v>619</v>
      </c>
      <c r="AR7" s="26" t="s">
        <v>620</v>
      </c>
      <c r="AS7" s="26" t="s">
        <v>619</v>
      </c>
      <c r="AT7" s="26" t="s">
        <v>665</v>
      </c>
      <c r="AU7" s="538"/>
      <c r="AV7" s="544"/>
      <c r="AW7" s="531"/>
      <c r="AX7" s="19" t="s">
        <v>666</v>
      </c>
      <c r="AY7" s="19" t="s">
        <v>824</v>
      </c>
      <c r="AZ7" s="20" t="s">
        <v>1084</v>
      </c>
      <c r="BA7" s="49" t="s">
        <v>783</v>
      </c>
      <c r="BB7" s="49" t="s">
        <v>825</v>
      </c>
      <c r="BC7" s="20" t="s">
        <v>1085</v>
      </c>
      <c r="BD7" s="20" t="s">
        <v>1037</v>
      </c>
      <c r="BE7" s="20" t="s">
        <v>827</v>
      </c>
      <c r="BF7" s="20" t="s">
        <v>828</v>
      </c>
      <c r="BG7" s="20" t="s">
        <v>829</v>
      </c>
      <c r="BH7" s="20" t="s">
        <v>1038</v>
      </c>
      <c r="BI7" s="20" t="s">
        <v>1039</v>
      </c>
      <c r="BJ7" s="20" t="s">
        <v>1072</v>
      </c>
      <c r="BK7" s="20" t="s">
        <v>1044</v>
      </c>
      <c r="BL7" s="20" t="s">
        <v>1073</v>
      </c>
      <c r="BM7" s="20" t="s">
        <v>1047</v>
      </c>
      <c r="BN7" s="20" t="s">
        <v>1048</v>
      </c>
      <c r="BO7" s="20" t="s">
        <v>1049</v>
      </c>
      <c r="BP7" s="20" t="s">
        <v>1050</v>
      </c>
      <c r="BQ7" s="20" t="s">
        <v>1051</v>
      </c>
      <c r="BR7" s="19" t="s">
        <v>836</v>
      </c>
      <c r="BS7" s="19" t="s">
        <v>837</v>
      </c>
      <c r="BT7" s="19" t="s">
        <v>838</v>
      </c>
      <c r="BU7" s="29"/>
      <c r="BV7" s="26" t="s">
        <v>839</v>
      </c>
      <c r="BW7" s="26" t="s">
        <v>840</v>
      </c>
      <c r="BX7" s="26" t="s">
        <v>836</v>
      </c>
      <c r="BY7" s="26" t="s">
        <v>838</v>
      </c>
      <c r="BZ7" s="538"/>
      <c r="CA7" s="544"/>
    </row>
    <row r="8" spans="1:79" ht="15.75" customHeight="1">
      <c r="A8" s="47" t="str">
        <f>IF(C8="","",ROW()-7)</f>
        <v/>
      </c>
      <c r="B8" s="8"/>
      <c r="C8" s="12"/>
      <c r="D8" s="12"/>
      <c r="E8" s="8"/>
      <c r="F8" s="8"/>
      <c r="G8" s="8"/>
      <c r="H8" s="8"/>
      <c r="I8" s="8"/>
      <c r="J8" s="8"/>
      <c r="K8" s="13"/>
      <c r="L8" s="14"/>
      <c r="M8" s="14"/>
      <c r="N8" s="14"/>
      <c r="O8" s="14"/>
      <c r="P8" s="14"/>
      <c r="Q8" s="14"/>
      <c r="R8" s="14">
        <f t="shared" ref="R8:R10" si="0">L8+O8</f>
        <v>0</v>
      </c>
      <c r="S8" s="14">
        <f t="shared" ref="S8:T13" si="1">M8+P8</f>
        <v>0</v>
      </c>
      <c r="T8" s="14">
        <f t="shared" si="1"/>
        <v>0</v>
      </c>
      <c r="U8" s="15"/>
      <c r="V8" s="51"/>
      <c r="W8" s="15"/>
      <c r="X8" s="15" t="str">
        <f t="shared" ref="X8:X31" si="2">IF(S8-T8=0,"",(W8-S8+T8)/(S8-T8)*100)</f>
        <v/>
      </c>
      <c r="Y8" s="21"/>
      <c r="Z8" s="7"/>
      <c r="AA8" s="22"/>
      <c r="AB8" s="22"/>
      <c r="AC8" s="22"/>
      <c r="AD8" s="22"/>
      <c r="AE8" s="22"/>
      <c r="AF8" s="22"/>
      <c r="AG8" s="22"/>
      <c r="AH8" s="22"/>
      <c r="AI8" s="22"/>
      <c r="AJ8" s="22"/>
      <c r="AK8" s="22"/>
      <c r="AL8" s="22"/>
      <c r="AM8" s="22"/>
      <c r="AN8" s="22"/>
      <c r="AO8" s="27"/>
      <c r="AP8" s="27"/>
      <c r="AQ8" s="22"/>
      <c r="AR8" s="27"/>
      <c r="AS8" s="27"/>
      <c r="AT8" s="27"/>
      <c r="AU8" s="27"/>
      <c r="AV8" s="27"/>
      <c r="AW8" s="27"/>
      <c r="AX8" s="27" t="s">
        <v>203</v>
      </c>
      <c r="AY8" s="27"/>
      <c r="AZ8" s="27"/>
      <c r="BA8" s="27"/>
      <c r="BB8" s="27"/>
      <c r="BC8" s="27"/>
      <c r="BD8" s="27"/>
      <c r="BE8" s="27"/>
      <c r="BF8" s="27"/>
      <c r="BG8" s="27" t="str">
        <f>IFERROR(BF8/(BE8+BF8)*100,"")</f>
        <v/>
      </c>
      <c r="BH8" s="27"/>
      <c r="BI8" s="27"/>
      <c r="BJ8" s="156"/>
      <c r="BK8" s="27" t="str">
        <f t="shared" ref="BK8:BK33" si="3">IFERROR(BJ8/G8,"")</f>
        <v/>
      </c>
      <c r="BL8" s="27"/>
      <c r="BM8" s="156">
        <f>BJ8*BL8</f>
        <v>0</v>
      </c>
      <c r="BN8" s="27"/>
      <c r="BO8" s="27"/>
      <c r="BP8" s="156">
        <f t="shared" ref="BP8:BP33" si="4">(BJ8+BM8)*BN8*BO8/2</f>
        <v>0</v>
      </c>
      <c r="BQ8" s="156">
        <f t="shared" ref="BQ8:BQ33" si="5">IF(BJ8+BM8+BP8&gt;100,ROUND(BJ8+BM8+BP8,-2),ROUND(BJ8+BM8+BP8,-1))</f>
        <v>0</v>
      </c>
      <c r="BR8" s="156">
        <f>BQ8</f>
        <v>0</v>
      </c>
      <c r="BS8" s="27" t="str">
        <f t="shared" ref="BS8:BS31" si="6">IFERROR(ROUND(BG8-BH8-BI8,0),"")</f>
        <v/>
      </c>
      <c r="BT8" s="30" t="str">
        <f>IFERROR(BR8*BS8/100,"")</f>
        <v/>
      </c>
      <c r="BU8" s="27"/>
      <c r="BV8" s="27" t="str">
        <f>IFERROR((BR8-R8)/R8*100,"")</f>
        <v/>
      </c>
      <c r="BW8" s="27" t="str">
        <f>IFERROR((BT8-S8+T8)/(S8-T8)*100,"")</f>
        <v/>
      </c>
      <c r="BX8" s="27"/>
      <c r="BY8" s="27"/>
      <c r="BZ8" s="27"/>
      <c r="CA8" s="27"/>
    </row>
    <row r="9" spans="1:79" ht="15.75" customHeight="1">
      <c r="A9" s="47" t="str">
        <f t="shared" ref="A9:A30" si="7">IF(C9="","",ROW()-7)</f>
        <v/>
      </c>
      <c r="B9" s="8"/>
      <c r="C9" s="12"/>
      <c r="D9" s="12"/>
      <c r="E9" s="8"/>
      <c r="F9" s="8"/>
      <c r="G9" s="8"/>
      <c r="H9" s="8"/>
      <c r="I9" s="8"/>
      <c r="J9" s="8"/>
      <c r="K9" s="13"/>
      <c r="L9" s="14"/>
      <c r="M9" s="14"/>
      <c r="N9" s="14"/>
      <c r="O9" s="14"/>
      <c r="P9" s="14"/>
      <c r="Q9" s="14"/>
      <c r="R9" s="14">
        <f t="shared" si="0"/>
        <v>0</v>
      </c>
      <c r="S9" s="14">
        <f t="shared" si="1"/>
        <v>0</v>
      </c>
      <c r="T9" s="14">
        <f t="shared" si="1"/>
        <v>0</v>
      </c>
      <c r="U9" s="15"/>
      <c r="V9" s="51"/>
      <c r="W9" s="15"/>
      <c r="X9" s="15" t="str">
        <f t="shared" si="2"/>
        <v/>
      </c>
      <c r="Y9" s="21"/>
      <c r="Z9" s="7"/>
      <c r="AA9" s="22"/>
      <c r="AB9" s="22"/>
      <c r="AC9" s="22"/>
      <c r="AD9" s="22"/>
      <c r="AE9" s="22"/>
      <c r="AF9" s="22"/>
      <c r="AG9" s="22"/>
      <c r="AH9" s="22"/>
      <c r="AI9" s="22"/>
      <c r="AJ9" s="22"/>
      <c r="AK9" s="22"/>
      <c r="AL9" s="22"/>
      <c r="AM9" s="22"/>
      <c r="AN9" s="22"/>
      <c r="AO9" s="28"/>
      <c r="AP9" s="27"/>
      <c r="AQ9" s="22"/>
      <c r="AR9" s="27"/>
      <c r="AS9" s="27"/>
      <c r="AT9" s="27"/>
      <c r="AU9" s="27"/>
      <c r="AV9" s="27"/>
      <c r="AW9" s="27"/>
      <c r="AX9" s="27"/>
      <c r="AY9" s="27"/>
      <c r="AZ9" s="27"/>
      <c r="BA9" s="27"/>
      <c r="BB9" s="27"/>
      <c r="BC9" s="27"/>
      <c r="BD9" s="27"/>
      <c r="BE9" s="27"/>
      <c r="BF9" s="27"/>
      <c r="BG9" s="27" t="str">
        <f t="shared" ref="BG9:BG33" si="8">IFERROR(BF9/(BE9+BF9)*100,"")</f>
        <v/>
      </c>
      <c r="BH9" s="27"/>
      <c r="BI9" s="27"/>
      <c r="BJ9" s="156"/>
      <c r="BK9" s="27" t="str">
        <f t="shared" si="3"/>
        <v/>
      </c>
      <c r="BL9" s="27"/>
      <c r="BM9" s="156">
        <f t="shared" ref="BM9:BM33" si="9">BJ9*BL9</f>
        <v>0</v>
      </c>
      <c r="BN9" s="27"/>
      <c r="BO9" s="27"/>
      <c r="BP9" s="156">
        <f t="shared" si="4"/>
        <v>0</v>
      </c>
      <c r="BQ9" s="156">
        <f t="shared" si="5"/>
        <v>0</v>
      </c>
      <c r="BR9" s="156">
        <f t="shared" ref="BR9:BR33" si="10">BQ9</f>
        <v>0</v>
      </c>
      <c r="BS9" s="27" t="str">
        <f t="shared" si="6"/>
        <v/>
      </c>
      <c r="BT9" s="30" t="str">
        <f t="shared" ref="BT9:BT33" si="11">IFERROR(BR9*BS9/100,"")</f>
        <v/>
      </c>
      <c r="BU9" s="27"/>
      <c r="BV9" s="27" t="str">
        <f t="shared" ref="BV9:BV33" si="12">IFERROR((BR9-R9)/R9*100,"")</f>
        <v/>
      </c>
      <c r="BW9" s="27" t="str">
        <f t="shared" ref="BW9:BW33" si="13">IFERROR((BT9-S9+T9)/(S9-T9)*100,"")</f>
        <v/>
      </c>
      <c r="BX9" s="27"/>
      <c r="BY9" s="27"/>
      <c r="BZ9" s="27"/>
      <c r="CA9" s="27"/>
    </row>
    <row r="10" spans="1:79" ht="15.75" customHeight="1">
      <c r="A10" s="47" t="str">
        <f t="shared" si="7"/>
        <v/>
      </c>
      <c r="B10" s="8"/>
      <c r="C10" s="12"/>
      <c r="D10" s="12"/>
      <c r="E10" s="8"/>
      <c r="F10" s="8"/>
      <c r="G10" s="8"/>
      <c r="H10" s="8"/>
      <c r="I10" s="8"/>
      <c r="J10" s="8"/>
      <c r="K10" s="13"/>
      <c r="L10" s="14"/>
      <c r="M10" s="14"/>
      <c r="N10" s="14"/>
      <c r="O10" s="14"/>
      <c r="P10" s="14"/>
      <c r="Q10" s="14"/>
      <c r="R10" s="14">
        <f t="shared" si="0"/>
        <v>0</v>
      </c>
      <c r="S10" s="14">
        <f t="shared" si="1"/>
        <v>0</v>
      </c>
      <c r="T10" s="14">
        <f t="shared" si="1"/>
        <v>0</v>
      </c>
      <c r="U10" s="15"/>
      <c r="V10" s="51"/>
      <c r="W10" s="15"/>
      <c r="X10" s="15" t="str">
        <f t="shared" si="2"/>
        <v/>
      </c>
      <c r="Y10" s="21"/>
      <c r="Z10" s="7"/>
      <c r="AA10" s="22"/>
      <c r="AB10" s="22"/>
      <c r="AC10" s="22"/>
      <c r="AD10" s="22"/>
      <c r="AE10" s="22"/>
      <c r="AF10" s="22"/>
      <c r="AG10" s="22"/>
      <c r="AH10" s="22"/>
      <c r="AI10" s="22"/>
      <c r="AJ10" s="22"/>
      <c r="AK10" s="22"/>
      <c r="AL10" s="22"/>
      <c r="AM10" s="22"/>
      <c r="AN10" s="22"/>
      <c r="AO10" s="28"/>
      <c r="AP10" s="27"/>
      <c r="AQ10" s="22"/>
      <c r="AR10" s="27"/>
      <c r="AS10" s="27"/>
      <c r="AT10" s="27"/>
      <c r="AU10" s="27"/>
      <c r="AV10" s="27"/>
      <c r="AW10" s="27"/>
      <c r="AX10" s="27"/>
      <c r="AY10" s="27"/>
      <c r="AZ10" s="27"/>
      <c r="BA10" s="27"/>
      <c r="BB10" s="27"/>
      <c r="BC10" s="27"/>
      <c r="BD10" s="27"/>
      <c r="BE10" s="27"/>
      <c r="BF10" s="27" t="s">
        <v>203</v>
      </c>
      <c r="BG10" s="27" t="str">
        <f t="shared" si="8"/>
        <v/>
      </c>
      <c r="BH10" s="27"/>
      <c r="BI10" s="27"/>
      <c r="BJ10" s="156"/>
      <c r="BK10" s="27" t="str">
        <f t="shared" si="3"/>
        <v/>
      </c>
      <c r="BL10" s="27"/>
      <c r="BM10" s="156">
        <f t="shared" si="9"/>
        <v>0</v>
      </c>
      <c r="BN10" s="27"/>
      <c r="BO10" s="27"/>
      <c r="BP10" s="156">
        <f t="shared" si="4"/>
        <v>0</v>
      </c>
      <c r="BQ10" s="156">
        <f t="shared" si="5"/>
        <v>0</v>
      </c>
      <c r="BR10" s="156">
        <f t="shared" si="10"/>
        <v>0</v>
      </c>
      <c r="BS10" s="27" t="str">
        <f t="shared" si="6"/>
        <v/>
      </c>
      <c r="BT10" s="30" t="str">
        <f t="shared" si="11"/>
        <v/>
      </c>
      <c r="BU10" s="27"/>
      <c r="BV10" s="27" t="str">
        <f t="shared" si="12"/>
        <v/>
      </c>
      <c r="BW10" s="27" t="str">
        <f t="shared" si="13"/>
        <v/>
      </c>
      <c r="BX10" s="27"/>
      <c r="BY10" s="27"/>
      <c r="BZ10" s="27"/>
      <c r="CA10" s="27"/>
    </row>
    <row r="11" spans="1:79" ht="15.75" customHeight="1">
      <c r="A11" s="47" t="str">
        <f t="shared" si="7"/>
        <v/>
      </c>
      <c r="B11" s="8"/>
      <c r="C11" s="12"/>
      <c r="D11" s="12"/>
      <c r="E11" s="8"/>
      <c r="F11" s="8"/>
      <c r="G11" s="8"/>
      <c r="H11" s="8"/>
      <c r="I11" s="8"/>
      <c r="J11" s="8"/>
      <c r="K11" s="13"/>
      <c r="L11" s="14"/>
      <c r="M11" s="14"/>
      <c r="N11" s="14"/>
      <c r="O11" s="14"/>
      <c r="P11" s="14"/>
      <c r="Q11" s="14"/>
      <c r="R11" s="14">
        <f t="shared" ref="R11:T30" si="14">L11+O11</f>
        <v>0</v>
      </c>
      <c r="S11" s="14">
        <f t="shared" si="14"/>
        <v>0</v>
      </c>
      <c r="T11" s="14">
        <f t="shared" si="1"/>
        <v>0</v>
      </c>
      <c r="U11" s="15"/>
      <c r="V11" s="51"/>
      <c r="W11" s="15"/>
      <c r="X11" s="15" t="str">
        <f t="shared" si="2"/>
        <v/>
      </c>
      <c r="Y11" s="21"/>
      <c r="Z11" s="7"/>
      <c r="AA11" s="22"/>
      <c r="AB11" s="22"/>
      <c r="AC11" s="22"/>
      <c r="AD11" s="22"/>
      <c r="AE11" s="22"/>
      <c r="AF11" s="22"/>
      <c r="AG11" s="22"/>
      <c r="AH11" s="22"/>
      <c r="AI11" s="22"/>
      <c r="AJ11" s="22"/>
      <c r="AK11" s="22"/>
      <c r="AL11" s="22"/>
      <c r="AM11" s="22"/>
      <c r="AN11" s="22"/>
      <c r="AO11" s="28"/>
      <c r="AP11" s="27"/>
      <c r="AQ11" s="22"/>
      <c r="AR11" s="27"/>
      <c r="AS11" s="27"/>
      <c r="AT11" s="27"/>
      <c r="AU11" s="27"/>
      <c r="AV11" s="27"/>
      <c r="AW11" s="27"/>
      <c r="AX11" s="27"/>
      <c r="AY11" s="27"/>
      <c r="AZ11" s="27"/>
      <c r="BA11" s="27"/>
      <c r="BB11" s="27"/>
      <c r="BC11" s="27"/>
      <c r="BD11" s="27"/>
      <c r="BE11" s="27"/>
      <c r="BF11" s="27"/>
      <c r="BG11" s="27" t="str">
        <f t="shared" si="8"/>
        <v/>
      </c>
      <c r="BH11" s="27"/>
      <c r="BI11" s="27"/>
      <c r="BJ11" s="156"/>
      <c r="BK11" s="27" t="str">
        <f t="shared" si="3"/>
        <v/>
      </c>
      <c r="BL11" s="27"/>
      <c r="BM11" s="156">
        <f t="shared" si="9"/>
        <v>0</v>
      </c>
      <c r="BN11" s="27"/>
      <c r="BO11" s="27"/>
      <c r="BP11" s="156">
        <f t="shared" si="4"/>
        <v>0</v>
      </c>
      <c r="BQ11" s="156">
        <f t="shared" si="5"/>
        <v>0</v>
      </c>
      <c r="BR11" s="156">
        <f t="shared" si="10"/>
        <v>0</v>
      </c>
      <c r="BS11" s="27" t="str">
        <f t="shared" si="6"/>
        <v/>
      </c>
      <c r="BT11" s="30" t="str">
        <f t="shared" si="11"/>
        <v/>
      </c>
      <c r="BU11" s="27"/>
      <c r="BV11" s="27" t="str">
        <f t="shared" si="12"/>
        <v/>
      </c>
      <c r="BW11" s="27" t="str">
        <f t="shared" si="13"/>
        <v/>
      </c>
      <c r="BX11" s="27"/>
      <c r="BY11" s="27"/>
      <c r="BZ11" s="27"/>
      <c r="CA11" s="27"/>
    </row>
    <row r="12" spans="1:79" ht="15.75" customHeight="1">
      <c r="A12" s="47" t="str">
        <f t="shared" si="7"/>
        <v/>
      </c>
      <c r="B12" s="8"/>
      <c r="C12" s="12"/>
      <c r="D12" s="12"/>
      <c r="E12" s="8"/>
      <c r="F12" s="8"/>
      <c r="G12" s="8"/>
      <c r="H12" s="8"/>
      <c r="I12" s="8"/>
      <c r="J12" s="8"/>
      <c r="K12" s="13"/>
      <c r="L12" s="14"/>
      <c r="M12" s="14"/>
      <c r="N12" s="14"/>
      <c r="O12" s="14"/>
      <c r="P12" s="14"/>
      <c r="Q12" s="14"/>
      <c r="R12" s="14">
        <f t="shared" si="14"/>
        <v>0</v>
      </c>
      <c r="S12" s="14">
        <f t="shared" si="14"/>
        <v>0</v>
      </c>
      <c r="T12" s="14">
        <f t="shared" si="1"/>
        <v>0</v>
      </c>
      <c r="U12" s="15"/>
      <c r="V12" s="51"/>
      <c r="W12" s="15"/>
      <c r="X12" s="15" t="str">
        <f t="shared" si="2"/>
        <v/>
      </c>
      <c r="Y12" s="21"/>
      <c r="Z12" s="7"/>
      <c r="AA12" s="22"/>
      <c r="AB12" s="22"/>
      <c r="AC12" s="22"/>
      <c r="AD12" s="22"/>
      <c r="AE12" s="22"/>
      <c r="AF12" s="22"/>
      <c r="AG12" s="22"/>
      <c r="AH12" s="22"/>
      <c r="AI12" s="22"/>
      <c r="AJ12" s="22"/>
      <c r="AK12" s="22"/>
      <c r="AL12" s="22"/>
      <c r="AM12" s="22"/>
      <c r="AN12" s="22"/>
      <c r="AO12" s="28"/>
      <c r="AP12" s="27"/>
      <c r="AQ12" s="22"/>
      <c r="AR12" s="27"/>
      <c r="AS12" s="27"/>
      <c r="AT12" s="27"/>
      <c r="AU12" s="27"/>
      <c r="AV12" s="27"/>
      <c r="AW12" s="27"/>
      <c r="AX12" s="27"/>
      <c r="AY12" s="27"/>
      <c r="AZ12" s="27"/>
      <c r="BA12" s="27"/>
      <c r="BB12" s="27"/>
      <c r="BC12" s="27"/>
      <c r="BD12" s="27"/>
      <c r="BE12" s="27"/>
      <c r="BF12" s="27"/>
      <c r="BG12" s="27" t="str">
        <f t="shared" si="8"/>
        <v/>
      </c>
      <c r="BH12" s="27"/>
      <c r="BI12" s="27"/>
      <c r="BJ12" s="156"/>
      <c r="BK12" s="27" t="str">
        <f t="shared" si="3"/>
        <v/>
      </c>
      <c r="BL12" s="27"/>
      <c r="BM12" s="156">
        <f t="shared" si="9"/>
        <v>0</v>
      </c>
      <c r="BN12" s="27"/>
      <c r="BO12" s="27"/>
      <c r="BP12" s="156">
        <f t="shared" si="4"/>
        <v>0</v>
      </c>
      <c r="BQ12" s="156">
        <f t="shared" si="5"/>
        <v>0</v>
      </c>
      <c r="BR12" s="156">
        <f t="shared" si="10"/>
        <v>0</v>
      </c>
      <c r="BS12" s="27" t="str">
        <f t="shared" si="6"/>
        <v/>
      </c>
      <c r="BT12" s="30" t="str">
        <f t="shared" si="11"/>
        <v/>
      </c>
      <c r="BU12" s="27"/>
      <c r="BV12" s="27" t="str">
        <f t="shared" si="12"/>
        <v/>
      </c>
      <c r="BW12" s="27" t="str">
        <f t="shared" si="13"/>
        <v/>
      </c>
      <c r="BX12" s="27"/>
      <c r="BY12" s="27"/>
      <c r="BZ12" s="27"/>
      <c r="CA12" s="27"/>
    </row>
    <row r="13" spans="1:79" ht="15.75" customHeight="1">
      <c r="A13" s="47" t="str">
        <f t="shared" si="7"/>
        <v/>
      </c>
      <c r="B13" s="8"/>
      <c r="C13" s="12"/>
      <c r="D13" s="12"/>
      <c r="E13" s="8"/>
      <c r="F13" s="8"/>
      <c r="G13" s="8"/>
      <c r="H13" s="8"/>
      <c r="I13" s="8"/>
      <c r="J13" s="8"/>
      <c r="K13" s="13"/>
      <c r="L13" s="14"/>
      <c r="M13" s="14"/>
      <c r="N13" s="14"/>
      <c r="O13" s="14"/>
      <c r="P13" s="14"/>
      <c r="Q13" s="14"/>
      <c r="R13" s="14">
        <f t="shared" si="14"/>
        <v>0</v>
      </c>
      <c r="S13" s="14">
        <f t="shared" si="14"/>
        <v>0</v>
      </c>
      <c r="T13" s="14">
        <f t="shared" si="1"/>
        <v>0</v>
      </c>
      <c r="U13" s="15"/>
      <c r="V13" s="51"/>
      <c r="W13" s="15"/>
      <c r="X13" s="15" t="str">
        <f t="shared" si="2"/>
        <v/>
      </c>
      <c r="Y13" s="21"/>
      <c r="Z13" s="7"/>
      <c r="AA13" s="22"/>
      <c r="AB13" s="22"/>
      <c r="AC13" s="22"/>
      <c r="AD13" s="22"/>
      <c r="AE13" s="22"/>
      <c r="AF13" s="22"/>
      <c r="AG13" s="22"/>
      <c r="AH13" s="22"/>
      <c r="AI13" s="22"/>
      <c r="AJ13" s="22"/>
      <c r="AK13" s="22"/>
      <c r="AL13" s="22"/>
      <c r="AM13" s="22"/>
      <c r="AN13" s="22"/>
      <c r="AO13" s="28"/>
      <c r="AP13" s="27"/>
      <c r="AQ13" s="22"/>
      <c r="AR13" s="27"/>
      <c r="AS13" s="27"/>
      <c r="AT13" s="27"/>
      <c r="AU13" s="27"/>
      <c r="AV13" s="27"/>
      <c r="AW13" s="27"/>
      <c r="AX13" s="27"/>
      <c r="AY13" s="27"/>
      <c r="AZ13" s="27"/>
      <c r="BA13" s="27"/>
      <c r="BB13" s="27"/>
      <c r="BC13" s="27"/>
      <c r="BD13" s="27"/>
      <c r="BE13" s="27"/>
      <c r="BF13" s="27"/>
      <c r="BG13" s="27" t="str">
        <f t="shared" si="8"/>
        <v/>
      </c>
      <c r="BH13" s="27"/>
      <c r="BI13" s="27"/>
      <c r="BJ13" s="156"/>
      <c r="BK13" s="27" t="str">
        <f t="shared" si="3"/>
        <v/>
      </c>
      <c r="BL13" s="27"/>
      <c r="BM13" s="156">
        <f t="shared" si="9"/>
        <v>0</v>
      </c>
      <c r="BN13" s="27"/>
      <c r="BO13" s="27"/>
      <c r="BP13" s="156">
        <f t="shared" si="4"/>
        <v>0</v>
      </c>
      <c r="BQ13" s="156">
        <f t="shared" si="5"/>
        <v>0</v>
      </c>
      <c r="BR13" s="156">
        <f t="shared" si="10"/>
        <v>0</v>
      </c>
      <c r="BS13" s="27" t="str">
        <f t="shared" si="6"/>
        <v/>
      </c>
      <c r="BT13" s="30" t="str">
        <f t="shared" si="11"/>
        <v/>
      </c>
      <c r="BU13" s="27"/>
      <c r="BV13" s="27" t="str">
        <f t="shared" si="12"/>
        <v/>
      </c>
      <c r="BW13" s="27" t="str">
        <f t="shared" si="13"/>
        <v/>
      </c>
      <c r="BX13" s="27"/>
      <c r="BY13" s="27"/>
      <c r="BZ13" s="27"/>
      <c r="CA13" s="27"/>
    </row>
    <row r="14" spans="1:79" ht="15.75" customHeight="1">
      <c r="A14" s="47" t="str">
        <f t="shared" si="7"/>
        <v/>
      </c>
      <c r="B14" s="8"/>
      <c r="C14" s="12"/>
      <c r="D14" s="12"/>
      <c r="E14" s="8"/>
      <c r="F14" s="8"/>
      <c r="G14" s="8"/>
      <c r="H14" s="8"/>
      <c r="I14" s="8"/>
      <c r="J14" s="8"/>
      <c r="K14" s="13"/>
      <c r="L14" s="14"/>
      <c r="M14" s="14"/>
      <c r="N14" s="14"/>
      <c r="O14" s="14"/>
      <c r="P14" s="14"/>
      <c r="Q14" s="14"/>
      <c r="R14" s="14">
        <f t="shared" si="14"/>
        <v>0</v>
      </c>
      <c r="S14" s="14">
        <f t="shared" si="14"/>
        <v>0</v>
      </c>
      <c r="T14" s="14">
        <f t="shared" si="14"/>
        <v>0</v>
      </c>
      <c r="U14" s="15"/>
      <c r="V14" s="51"/>
      <c r="W14" s="15"/>
      <c r="X14" s="15" t="str">
        <f t="shared" si="2"/>
        <v/>
      </c>
      <c r="Y14" s="21"/>
      <c r="Z14" s="7"/>
      <c r="AA14" s="22"/>
      <c r="AB14" s="22"/>
      <c r="AC14" s="22"/>
      <c r="AD14" s="22"/>
      <c r="AE14" s="22"/>
      <c r="AF14" s="22"/>
      <c r="AG14" s="22"/>
      <c r="AH14" s="22"/>
      <c r="AI14" s="22"/>
      <c r="AJ14" s="22"/>
      <c r="AK14" s="22"/>
      <c r="AL14" s="22"/>
      <c r="AM14" s="22"/>
      <c r="AN14" s="22"/>
      <c r="AO14" s="28"/>
      <c r="AP14" s="27"/>
      <c r="AQ14" s="22"/>
      <c r="AR14" s="27"/>
      <c r="AS14" s="27"/>
      <c r="AT14" s="27"/>
      <c r="AU14" s="27"/>
      <c r="AV14" s="27"/>
      <c r="AW14" s="27"/>
      <c r="AX14" s="27"/>
      <c r="AY14" s="27"/>
      <c r="AZ14" s="27"/>
      <c r="BA14" s="27"/>
      <c r="BB14" s="27"/>
      <c r="BC14" s="27"/>
      <c r="BD14" s="27"/>
      <c r="BE14" s="27"/>
      <c r="BF14" s="27"/>
      <c r="BG14" s="27" t="str">
        <f t="shared" si="8"/>
        <v/>
      </c>
      <c r="BH14" s="27"/>
      <c r="BI14" s="27"/>
      <c r="BJ14" s="156"/>
      <c r="BK14" s="27" t="str">
        <f t="shared" si="3"/>
        <v/>
      </c>
      <c r="BL14" s="27"/>
      <c r="BM14" s="156">
        <f t="shared" si="9"/>
        <v>0</v>
      </c>
      <c r="BN14" s="27"/>
      <c r="BO14" s="27"/>
      <c r="BP14" s="156">
        <f t="shared" si="4"/>
        <v>0</v>
      </c>
      <c r="BQ14" s="156">
        <f t="shared" si="5"/>
        <v>0</v>
      </c>
      <c r="BR14" s="156">
        <f t="shared" si="10"/>
        <v>0</v>
      </c>
      <c r="BS14" s="27" t="str">
        <f t="shared" si="6"/>
        <v/>
      </c>
      <c r="BT14" s="30" t="str">
        <f t="shared" si="11"/>
        <v/>
      </c>
      <c r="BU14" s="27"/>
      <c r="BV14" s="27" t="str">
        <f t="shared" si="12"/>
        <v/>
      </c>
      <c r="BW14" s="27" t="str">
        <f t="shared" si="13"/>
        <v/>
      </c>
      <c r="BX14" s="27"/>
      <c r="BY14" s="27"/>
      <c r="BZ14" s="27"/>
      <c r="CA14" s="27"/>
    </row>
    <row r="15" spans="1:79" ht="15.75" customHeight="1">
      <c r="A15" s="47" t="str">
        <f t="shared" si="7"/>
        <v/>
      </c>
      <c r="B15" s="8"/>
      <c r="C15" s="12"/>
      <c r="D15" s="12"/>
      <c r="E15" s="8"/>
      <c r="F15" s="8"/>
      <c r="G15" s="8"/>
      <c r="H15" s="8"/>
      <c r="I15" s="8"/>
      <c r="J15" s="8"/>
      <c r="K15" s="13"/>
      <c r="L15" s="14"/>
      <c r="M15" s="14"/>
      <c r="N15" s="14"/>
      <c r="O15" s="14"/>
      <c r="P15" s="14"/>
      <c r="Q15" s="14"/>
      <c r="R15" s="14">
        <f t="shared" si="14"/>
        <v>0</v>
      </c>
      <c r="S15" s="14">
        <f t="shared" si="14"/>
        <v>0</v>
      </c>
      <c r="T15" s="14">
        <f t="shared" si="14"/>
        <v>0</v>
      </c>
      <c r="U15" s="15"/>
      <c r="V15" s="51"/>
      <c r="W15" s="15"/>
      <c r="X15" s="15" t="str">
        <f t="shared" si="2"/>
        <v/>
      </c>
      <c r="Y15" s="21"/>
      <c r="Z15" s="7"/>
      <c r="AA15" s="22"/>
      <c r="AB15" s="22"/>
      <c r="AC15" s="22"/>
      <c r="AD15" s="22"/>
      <c r="AE15" s="22"/>
      <c r="AF15" s="22"/>
      <c r="AG15" s="22"/>
      <c r="AH15" s="22"/>
      <c r="AI15" s="22"/>
      <c r="AJ15" s="22"/>
      <c r="AK15" s="22"/>
      <c r="AL15" s="22"/>
      <c r="AM15" s="22"/>
      <c r="AN15" s="22"/>
      <c r="AO15" s="28"/>
      <c r="AP15" s="27"/>
      <c r="AQ15" s="22"/>
      <c r="AR15" s="27"/>
      <c r="AS15" s="27"/>
      <c r="AT15" s="27"/>
      <c r="AU15" s="27"/>
      <c r="AV15" s="27"/>
      <c r="AW15" s="27"/>
      <c r="AX15" s="27"/>
      <c r="AY15" s="27"/>
      <c r="AZ15" s="27"/>
      <c r="BA15" s="27"/>
      <c r="BB15" s="27"/>
      <c r="BC15" s="27"/>
      <c r="BD15" s="27"/>
      <c r="BE15" s="27"/>
      <c r="BF15" s="27"/>
      <c r="BG15" s="27" t="str">
        <f t="shared" si="8"/>
        <v/>
      </c>
      <c r="BH15" s="27"/>
      <c r="BI15" s="27"/>
      <c r="BJ15" s="156"/>
      <c r="BK15" s="27" t="str">
        <f t="shared" si="3"/>
        <v/>
      </c>
      <c r="BL15" s="27"/>
      <c r="BM15" s="156">
        <f t="shared" si="9"/>
        <v>0</v>
      </c>
      <c r="BN15" s="27"/>
      <c r="BO15" s="27"/>
      <c r="BP15" s="156">
        <f t="shared" si="4"/>
        <v>0</v>
      </c>
      <c r="BQ15" s="156">
        <f t="shared" si="5"/>
        <v>0</v>
      </c>
      <c r="BR15" s="156">
        <f t="shared" si="10"/>
        <v>0</v>
      </c>
      <c r="BS15" s="27" t="str">
        <f t="shared" si="6"/>
        <v/>
      </c>
      <c r="BT15" s="30" t="str">
        <f t="shared" si="11"/>
        <v/>
      </c>
      <c r="BU15" s="27"/>
      <c r="BV15" s="27" t="str">
        <f t="shared" si="12"/>
        <v/>
      </c>
      <c r="BW15" s="27" t="str">
        <f t="shared" si="13"/>
        <v/>
      </c>
      <c r="BX15" s="27"/>
      <c r="BY15" s="27"/>
      <c r="BZ15" s="27"/>
      <c r="CA15" s="27"/>
    </row>
    <row r="16" spans="1:79" ht="15.75" customHeight="1">
      <c r="A16" s="47" t="str">
        <f t="shared" si="7"/>
        <v/>
      </c>
      <c r="B16" s="8"/>
      <c r="C16" s="12"/>
      <c r="D16" s="12"/>
      <c r="E16" s="8"/>
      <c r="F16" s="8"/>
      <c r="G16" s="8"/>
      <c r="H16" s="8"/>
      <c r="I16" s="8"/>
      <c r="J16" s="8"/>
      <c r="K16" s="13"/>
      <c r="L16" s="14"/>
      <c r="M16" s="14"/>
      <c r="N16" s="14"/>
      <c r="O16" s="14"/>
      <c r="P16" s="14"/>
      <c r="Q16" s="14"/>
      <c r="R16" s="14">
        <f t="shared" si="14"/>
        <v>0</v>
      </c>
      <c r="S16" s="14">
        <f t="shared" si="14"/>
        <v>0</v>
      </c>
      <c r="T16" s="14">
        <f t="shared" si="14"/>
        <v>0</v>
      </c>
      <c r="U16" s="15"/>
      <c r="V16" s="51"/>
      <c r="W16" s="15"/>
      <c r="X16" s="15" t="str">
        <f t="shared" si="2"/>
        <v/>
      </c>
      <c r="Y16" s="21"/>
      <c r="Z16" s="7"/>
      <c r="AA16" s="22"/>
      <c r="AB16" s="22"/>
      <c r="AC16" s="22"/>
      <c r="AD16" s="22"/>
      <c r="AE16" s="22"/>
      <c r="AF16" s="22"/>
      <c r="AG16" s="22"/>
      <c r="AH16" s="22"/>
      <c r="AI16" s="22"/>
      <c r="AJ16" s="22"/>
      <c r="AK16" s="22"/>
      <c r="AL16" s="22"/>
      <c r="AM16" s="22"/>
      <c r="AN16" s="22"/>
      <c r="AO16" s="28"/>
      <c r="AP16" s="27"/>
      <c r="AQ16" s="22"/>
      <c r="AR16" s="27"/>
      <c r="AS16" s="27"/>
      <c r="AT16" s="27"/>
      <c r="AU16" s="27"/>
      <c r="AV16" s="27"/>
      <c r="AW16" s="27"/>
      <c r="AX16" s="27"/>
      <c r="AY16" s="27"/>
      <c r="AZ16" s="27"/>
      <c r="BA16" s="27"/>
      <c r="BB16" s="27"/>
      <c r="BC16" s="27"/>
      <c r="BD16" s="27"/>
      <c r="BE16" s="27"/>
      <c r="BF16" s="27"/>
      <c r="BG16" s="27" t="str">
        <f t="shared" si="8"/>
        <v/>
      </c>
      <c r="BH16" s="27"/>
      <c r="BI16" s="27"/>
      <c r="BJ16" s="156"/>
      <c r="BK16" s="27" t="str">
        <f t="shared" si="3"/>
        <v/>
      </c>
      <c r="BL16" s="27"/>
      <c r="BM16" s="156">
        <f t="shared" si="9"/>
        <v>0</v>
      </c>
      <c r="BN16" s="27"/>
      <c r="BO16" s="27"/>
      <c r="BP16" s="156">
        <f t="shared" si="4"/>
        <v>0</v>
      </c>
      <c r="BQ16" s="156">
        <f t="shared" si="5"/>
        <v>0</v>
      </c>
      <c r="BR16" s="156">
        <f t="shared" si="10"/>
        <v>0</v>
      </c>
      <c r="BS16" s="27" t="str">
        <f t="shared" si="6"/>
        <v/>
      </c>
      <c r="BT16" s="30" t="str">
        <f t="shared" si="11"/>
        <v/>
      </c>
      <c r="BU16" s="27"/>
      <c r="BV16" s="27" t="str">
        <f t="shared" si="12"/>
        <v/>
      </c>
      <c r="BW16" s="27" t="str">
        <f t="shared" si="13"/>
        <v/>
      </c>
      <c r="BX16" s="27"/>
      <c r="BY16" s="27"/>
      <c r="BZ16" s="27"/>
      <c r="CA16" s="27"/>
    </row>
    <row r="17" spans="1:79" ht="15.75" customHeight="1">
      <c r="A17" s="47"/>
      <c r="B17" s="8"/>
      <c r="C17" s="12"/>
      <c r="D17" s="12"/>
      <c r="E17" s="8"/>
      <c r="F17" s="8"/>
      <c r="G17" s="8"/>
      <c r="H17" s="8"/>
      <c r="I17" s="8"/>
      <c r="J17" s="8"/>
      <c r="K17" s="13"/>
      <c r="L17" s="14"/>
      <c r="M17" s="14"/>
      <c r="N17" s="14"/>
      <c r="O17" s="14"/>
      <c r="P17" s="14"/>
      <c r="Q17" s="14"/>
      <c r="R17" s="14">
        <f t="shared" ref="R17:R19" si="15">L17+O17</f>
        <v>0</v>
      </c>
      <c r="S17" s="14">
        <f t="shared" ref="S17:S19" si="16">M17+P17</f>
        <v>0</v>
      </c>
      <c r="T17" s="14">
        <f t="shared" ref="T17:T19" si="17">N17+Q17</f>
        <v>0</v>
      </c>
      <c r="U17" s="15"/>
      <c r="V17" s="51"/>
      <c r="W17" s="15"/>
      <c r="X17" s="15" t="str">
        <f t="shared" ref="X17:X19" si="18">IF(S17-T17=0,"",(W17-S17+T17)/(S17-T17)*100)</f>
        <v/>
      </c>
      <c r="Y17" s="21"/>
      <c r="Z17" s="7"/>
      <c r="AA17" s="22"/>
      <c r="AB17" s="22"/>
      <c r="AC17" s="22"/>
      <c r="AD17" s="22"/>
      <c r="AE17" s="22"/>
      <c r="AF17" s="22"/>
      <c r="AG17" s="22"/>
      <c r="AH17" s="22"/>
      <c r="AI17" s="22"/>
      <c r="AJ17" s="22"/>
      <c r="AK17" s="22"/>
      <c r="AL17" s="22"/>
      <c r="AM17" s="22"/>
      <c r="AN17" s="22"/>
      <c r="AO17" s="28"/>
      <c r="AP17" s="27"/>
      <c r="AQ17" s="22"/>
      <c r="AR17" s="27"/>
      <c r="AS17" s="27"/>
      <c r="AT17" s="27"/>
      <c r="AU17" s="27"/>
      <c r="AV17" s="27"/>
      <c r="AW17" s="27"/>
      <c r="AX17" s="27"/>
      <c r="AY17" s="27"/>
      <c r="AZ17" s="27"/>
      <c r="BA17" s="27"/>
      <c r="BB17" s="27"/>
      <c r="BC17" s="27"/>
      <c r="BD17" s="27"/>
      <c r="BE17" s="27"/>
      <c r="BF17" s="27"/>
      <c r="BG17" s="27"/>
      <c r="BH17" s="27"/>
      <c r="BI17" s="27"/>
      <c r="BJ17" s="156"/>
      <c r="BK17" s="27"/>
      <c r="BL17" s="27"/>
      <c r="BM17" s="156"/>
      <c r="BN17" s="27"/>
      <c r="BO17" s="27"/>
      <c r="BP17" s="156"/>
      <c r="BQ17" s="156"/>
      <c r="BR17" s="156"/>
      <c r="BS17" s="27"/>
      <c r="BT17" s="30"/>
      <c r="BU17" s="27"/>
      <c r="BV17" s="27"/>
      <c r="BW17" s="27"/>
      <c r="BX17" s="27"/>
      <c r="BY17" s="27"/>
      <c r="BZ17" s="27"/>
      <c r="CA17" s="27"/>
    </row>
    <row r="18" spans="1:79" ht="15.75" customHeight="1">
      <c r="A18" s="47"/>
      <c r="B18" s="8"/>
      <c r="C18" s="12"/>
      <c r="D18" s="12"/>
      <c r="E18" s="8"/>
      <c r="F18" s="8"/>
      <c r="G18" s="8"/>
      <c r="H18" s="8"/>
      <c r="I18" s="8"/>
      <c r="J18" s="8"/>
      <c r="K18" s="13"/>
      <c r="L18" s="14"/>
      <c r="M18" s="14"/>
      <c r="N18" s="14"/>
      <c r="O18" s="14"/>
      <c r="P18" s="14"/>
      <c r="Q18" s="14"/>
      <c r="R18" s="14">
        <f t="shared" si="15"/>
        <v>0</v>
      </c>
      <c r="S18" s="14">
        <f t="shared" si="16"/>
        <v>0</v>
      </c>
      <c r="T18" s="14">
        <f t="shared" si="17"/>
        <v>0</v>
      </c>
      <c r="U18" s="15"/>
      <c r="V18" s="51"/>
      <c r="W18" s="15"/>
      <c r="X18" s="15" t="str">
        <f t="shared" si="18"/>
        <v/>
      </c>
      <c r="Y18" s="21"/>
      <c r="Z18" s="7"/>
      <c r="AA18" s="22"/>
      <c r="AB18" s="22"/>
      <c r="AC18" s="22"/>
      <c r="AD18" s="22"/>
      <c r="AE18" s="22"/>
      <c r="AF18" s="22"/>
      <c r="AG18" s="22"/>
      <c r="AH18" s="22"/>
      <c r="AI18" s="22"/>
      <c r="AJ18" s="22"/>
      <c r="AK18" s="22"/>
      <c r="AL18" s="22"/>
      <c r="AM18" s="22"/>
      <c r="AN18" s="22"/>
      <c r="AO18" s="28"/>
      <c r="AP18" s="27"/>
      <c r="AQ18" s="22"/>
      <c r="AR18" s="27"/>
      <c r="AS18" s="27"/>
      <c r="AT18" s="27"/>
      <c r="AU18" s="27"/>
      <c r="AV18" s="27"/>
      <c r="AW18" s="27"/>
      <c r="AX18" s="27"/>
      <c r="AY18" s="27"/>
      <c r="AZ18" s="27"/>
      <c r="BA18" s="27"/>
      <c r="BB18" s="27"/>
      <c r="BC18" s="27"/>
      <c r="BD18" s="27"/>
      <c r="BE18" s="27"/>
      <c r="BF18" s="27"/>
      <c r="BG18" s="27"/>
      <c r="BH18" s="27"/>
      <c r="BI18" s="27"/>
      <c r="BJ18" s="156"/>
      <c r="BK18" s="27"/>
      <c r="BL18" s="27"/>
      <c r="BM18" s="156"/>
      <c r="BN18" s="27"/>
      <c r="BO18" s="27"/>
      <c r="BP18" s="156"/>
      <c r="BQ18" s="156"/>
      <c r="BR18" s="156"/>
      <c r="BS18" s="27"/>
      <c r="BT18" s="30"/>
      <c r="BU18" s="27"/>
      <c r="BV18" s="27"/>
      <c r="BW18" s="27"/>
      <c r="BX18" s="27"/>
      <c r="BY18" s="27"/>
      <c r="BZ18" s="27"/>
      <c r="CA18" s="27"/>
    </row>
    <row r="19" spans="1:79" ht="15.75" customHeight="1">
      <c r="A19" s="47"/>
      <c r="B19" s="8"/>
      <c r="C19" s="12"/>
      <c r="D19" s="12"/>
      <c r="E19" s="8"/>
      <c r="F19" s="8"/>
      <c r="G19" s="8"/>
      <c r="H19" s="8"/>
      <c r="I19" s="8"/>
      <c r="J19" s="8"/>
      <c r="K19" s="13"/>
      <c r="L19" s="14"/>
      <c r="M19" s="14"/>
      <c r="N19" s="14"/>
      <c r="O19" s="14"/>
      <c r="P19" s="14"/>
      <c r="Q19" s="14"/>
      <c r="R19" s="14">
        <f t="shared" si="15"/>
        <v>0</v>
      </c>
      <c r="S19" s="14">
        <f t="shared" si="16"/>
        <v>0</v>
      </c>
      <c r="T19" s="14">
        <f t="shared" si="17"/>
        <v>0</v>
      </c>
      <c r="U19" s="15"/>
      <c r="V19" s="51"/>
      <c r="W19" s="15"/>
      <c r="X19" s="15" t="str">
        <f t="shared" si="18"/>
        <v/>
      </c>
      <c r="Y19" s="21"/>
      <c r="Z19" s="7"/>
      <c r="AA19" s="22"/>
      <c r="AB19" s="22"/>
      <c r="AC19" s="22"/>
      <c r="AD19" s="22"/>
      <c r="AE19" s="22"/>
      <c r="AF19" s="22"/>
      <c r="AG19" s="22"/>
      <c r="AH19" s="22"/>
      <c r="AI19" s="22"/>
      <c r="AJ19" s="22"/>
      <c r="AK19" s="22"/>
      <c r="AL19" s="22"/>
      <c r="AM19" s="22"/>
      <c r="AN19" s="22"/>
      <c r="AO19" s="28"/>
      <c r="AP19" s="27"/>
      <c r="AQ19" s="22"/>
      <c r="AR19" s="27"/>
      <c r="AS19" s="27"/>
      <c r="AT19" s="27"/>
      <c r="AU19" s="27"/>
      <c r="AV19" s="27"/>
      <c r="AW19" s="27"/>
      <c r="AX19" s="27"/>
      <c r="AY19" s="27"/>
      <c r="AZ19" s="27"/>
      <c r="BA19" s="27"/>
      <c r="BB19" s="27"/>
      <c r="BC19" s="27"/>
      <c r="BD19" s="27"/>
      <c r="BE19" s="27"/>
      <c r="BF19" s="27"/>
      <c r="BG19" s="27"/>
      <c r="BH19" s="27"/>
      <c r="BI19" s="27"/>
      <c r="BJ19" s="156"/>
      <c r="BK19" s="27"/>
      <c r="BL19" s="27"/>
      <c r="BM19" s="156"/>
      <c r="BN19" s="27"/>
      <c r="BO19" s="27"/>
      <c r="BP19" s="156"/>
      <c r="BQ19" s="156"/>
      <c r="BR19" s="156"/>
      <c r="BS19" s="27"/>
      <c r="BT19" s="30"/>
      <c r="BU19" s="27"/>
      <c r="BV19" s="27"/>
      <c r="BW19" s="27"/>
      <c r="BX19" s="27"/>
      <c r="BY19" s="27"/>
      <c r="BZ19" s="27"/>
      <c r="CA19" s="27"/>
    </row>
    <row r="20" spans="1:79" ht="15.75" customHeight="1">
      <c r="A20" s="47" t="str">
        <f t="shared" si="7"/>
        <v/>
      </c>
      <c r="B20" s="8"/>
      <c r="C20" s="12"/>
      <c r="D20" s="12"/>
      <c r="E20" s="8"/>
      <c r="F20" s="8"/>
      <c r="G20" s="8"/>
      <c r="H20" s="8"/>
      <c r="I20" s="8"/>
      <c r="J20" s="8"/>
      <c r="K20" s="13"/>
      <c r="L20" s="14"/>
      <c r="M20" s="14"/>
      <c r="N20" s="14"/>
      <c r="O20" s="14"/>
      <c r="P20" s="14"/>
      <c r="Q20" s="14"/>
      <c r="R20" s="14">
        <f t="shared" si="14"/>
        <v>0</v>
      </c>
      <c r="S20" s="14">
        <f t="shared" si="14"/>
        <v>0</v>
      </c>
      <c r="T20" s="14">
        <f t="shared" si="14"/>
        <v>0</v>
      </c>
      <c r="U20" s="15"/>
      <c r="V20" s="51"/>
      <c r="W20" s="15"/>
      <c r="X20" s="15" t="str">
        <f t="shared" si="2"/>
        <v/>
      </c>
      <c r="Y20" s="21"/>
      <c r="Z20" s="7"/>
      <c r="AA20" s="22"/>
      <c r="AB20" s="22"/>
      <c r="AC20" s="22"/>
      <c r="AD20" s="22"/>
      <c r="AE20" s="22"/>
      <c r="AF20" s="22"/>
      <c r="AG20" s="22"/>
      <c r="AH20" s="22"/>
      <c r="AI20" s="22"/>
      <c r="AJ20" s="22"/>
      <c r="AK20" s="22"/>
      <c r="AL20" s="22"/>
      <c r="AM20" s="22"/>
      <c r="AN20" s="22"/>
      <c r="AO20" s="28"/>
      <c r="AP20" s="27"/>
      <c r="AQ20" s="22"/>
      <c r="AR20" s="27"/>
      <c r="AS20" s="27"/>
      <c r="AT20" s="27"/>
      <c r="AU20" s="27"/>
      <c r="AV20" s="27"/>
      <c r="AW20" s="27"/>
      <c r="AX20" s="27"/>
      <c r="AY20" s="27"/>
      <c r="AZ20" s="27"/>
      <c r="BA20" s="27"/>
      <c r="BB20" s="27"/>
      <c r="BC20" s="27"/>
      <c r="BD20" s="27"/>
      <c r="BE20" s="27"/>
      <c r="BF20" s="27"/>
      <c r="BG20" s="27" t="str">
        <f t="shared" si="8"/>
        <v/>
      </c>
      <c r="BH20" s="27"/>
      <c r="BI20" s="27"/>
      <c r="BJ20" s="156"/>
      <c r="BK20" s="27" t="str">
        <f t="shared" si="3"/>
        <v/>
      </c>
      <c r="BL20" s="27"/>
      <c r="BM20" s="156">
        <f t="shared" si="9"/>
        <v>0</v>
      </c>
      <c r="BN20" s="27"/>
      <c r="BO20" s="27"/>
      <c r="BP20" s="156">
        <f t="shared" si="4"/>
        <v>0</v>
      </c>
      <c r="BQ20" s="156">
        <f t="shared" si="5"/>
        <v>0</v>
      </c>
      <c r="BR20" s="156">
        <f t="shared" si="10"/>
        <v>0</v>
      </c>
      <c r="BS20" s="27" t="str">
        <f t="shared" si="6"/>
        <v/>
      </c>
      <c r="BT20" s="30" t="str">
        <f t="shared" si="11"/>
        <v/>
      </c>
      <c r="BU20" s="27"/>
      <c r="BV20" s="27" t="str">
        <f t="shared" si="12"/>
        <v/>
      </c>
      <c r="BW20" s="27" t="str">
        <f t="shared" si="13"/>
        <v/>
      </c>
      <c r="BX20" s="27"/>
      <c r="BY20" s="27"/>
      <c r="BZ20" s="27"/>
      <c r="CA20" s="27"/>
    </row>
    <row r="21" spans="1:79" ht="15.75" customHeight="1">
      <c r="A21" s="47" t="str">
        <f t="shared" si="7"/>
        <v/>
      </c>
      <c r="B21" s="8"/>
      <c r="C21" s="12"/>
      <c r="D21" s="12"/>
      <c r="E21" s="8"/>
      <c r="F21" s="8"/>
      <c r="G21" s="8"/>
      <c r="H21" s="8"/>
      <c r="I21" s="8"/>
      <c r="J21" s="8"/>
      <c r="K21" s="13"/>
      <c r="L21" s="14"/>
      <c r="M21" s="14"/>
      <c r="N21" s="14"/>
      <c r="O21" s="14"/>
      <c r="P21" s="14"/>
      <c r="Q21" s="14"/>
      <c r="R21" s="14">
        <f t="shared" si="14"/>
        <v>0</v>
      </c>
      <c r="S21" s="14">
        <f t="shared" si="14"/>
        <v>0</v>
      </c>
      <c r="T21" s="14">
        <f t="shared" si="14"/>
        <v>0</v>
      </c>
      <c r="U21" s="15"/>
      <c r="V21" s="51"/>
      <c r="W21" s="15"/>
      <c r="X21" s="15" t="str">
        <f t="shared" si="2"/>
        <v/>
      </c>
      <c r="Y21" s="21"/>
      <c r="Z21" s="7"/>
      <c r="AA21" s="22"/>
      <c r="AB21" s="22"/>
      <c r="AC21" s="22"/>
      <c r="AD21" s="22"/>
      <c r="AE21" s="22"/>
      <c r="AF21" s="22"/>
      <c r="AG21" s="22"/>
      <c r="AH21" s="22"/>
      <c r="AI21" s="22"/>
      <c r="AJ21" s="22"/>
      <c r="AK21" s="22"/>
      <c r="AL21" s="22"/>
      <c r="AM21" s="22"/>
      <c r="AN21" s="22"/>
      <c r="AO21" s="28"/>
      <c r="AP21" s="27"/>
      <c r="AQ21" s="22"/>
      <c r="AR21" s="27"/>
      <c r="AS21" s="27"/>
      <c r="AT21" s="27"/>
      <c r="AU21" s="27"/>
      <c r="AV21" s="27"/>
      <c r="AW21" s="27"/>
      <c r="AX21" s="27"/>
      <c r="AY21" s="27"/>
      <c r="AZ21" s="27"/>
      <c r="BA21" s="27"/>
      <c r="BB21" s="27"/>
      <c r="BC21" s="27"/>
      <c r="BD21" s="27"/>
      <c r="BE21" s="27"/>
      <c r="BF21" s="27"/>
      <c r="BG21" s="27" t="str">
        <f t="shared" si="8"/>
        <v/>
      </c>
      <c r="BH21" s="27"/>
      <c r="BI21" s="27"/>
      <c r="BJ21" s="156"/>
      <c r="BK21" s="27" t="str">
        <f t="shared" si="3"/>
        <v/>
      </c>
      <c r="BL21" s="27"/>
      <c r="BM21" s="156">
        <f t="shared" si="9"/>
        <v>0</v>
      </c>
      <c r="BN21" s="27"/>
      <c r="BO21" s="27"/>
      <c r="BP21" s="156">
        <f t="shared" si="4"/>
        <v>0</v>
      </c>
      <c r="BQ21" s="156">
        <f t="shared" si="5"/>
        <v>0</v>
      </c>
      <c r="BR21" s="156">
        <f t="shared" si="10"/>
        <v>0</v>
      </c>
      <c r="BS21" s="27" t="str">
        <f t="shared" si="6"/>
        <v/>
      </c>
      <c r="BT21" s="30" t="str">
        <f t="shared" si="11"/>
        <v/>
      </c>
      <c r="BU21" s="27"/>
      <c r="BV21" s="27" t="str">
        <f t="shared" si="12"/>
        <v/>
      </c>
      <c r="BW21" s="27" t="str">
        <f t="shared" si="13"/>
        <v/>
      </c>
      <c r="BX21" s="27"/>
      <c r="BY21" s="27"/>
      <c r="BZ21" s="27"/>
      <c r="CA21" s="27"/>
    </row>
    <row r="22" spans="1:79" ht="15.75" customHeight="1">
      <c r="A22" s="47" t="str">
        <f t="shared" si="7"/>
        <v/>
      </c>
      <c r="B22" s="8"/>
      <c r="C22" s="12"/>
      <c r="D22" s="12"/>
      <c r="E22" s="8"/>
      <c r="F22" s="8"/>
      <c r="G22" s="8"/>
      <c r="H22" s="8"/>
      <c r="I22" s="8"/>
      <c r="J22" s="8"/>
      <c r="K22" s="8"/>
      <c r="L22" s="14"/>
      <c r="M22" s="14"/>
      <c r="N22" s="14"/>
      <c r="O22" s="14"/>
      <c r="P22" s="14"/>
      <c r="Q22" s="14"/>
      <c r="R22" s="14">
        <f t="shared" si="14"/>
        <v>0</v>
      </c>
      <c r="S22" s="14">
        <f t="shared" si="14"/>
        <v>0</v>
      </c>
      <c r="T22" s="14">
        <f t="shared" si="14"/>
        <v>0</v>
      </c>
      <c r="U22" s="15"/>
      <c r="V22" s="51"/>
      <c r="W22" s="15"/>
      <c r="X22" s="15" t="str">
        <f t="shared" si="2"/>
        <v/>
      </c>
      <c r="Y22" s="21"/>
      <c r="Z22" s="7"/>
      <c r="AA22" s="22"/>
      <c r="AB22" s="22"/>
      <c r="AC22" s="22"/>
      <c r="AD22" s="22"/>
      <c r="AE22" s="22"/>
      <c r="AF22" s="22"/>
      <c r="AG22" s="22"/>
      <c r="AH22" s="22"/>
      <c r="AI22" s="22"/>
      <c r="AJ22" s="22"/>
      <c r="AK22" s="22"/>
      <c r="AL22" s="22"/>
      <c r="AM22" s="22"/>
      <c r="AN22" s="22"/>
      <c r="AO22" s="28"/>
      <c r="AP22" s="27"/>
      <c r="AQ22" s="22"/>
      <c r="AR22" s="27"/>
      <c r="AS22" s="27"/>
      <c r="AT22" s="27"/>
      <c r="AU22" s="27"/>
      <c r="AV22" s="27"/>
      <c r="AW22" s="27"/>
      <c r="AX22" s="27"/>
      <c r="AY22" s="27"/>
      <c r="AZ22" s="27"/>
      <c r="BA22" s="27"/>
      <c r="BB22" s="27"/>
      <c r="BC22" s="27"/>
      <c r="BD22" s="27"/>
      <c r="BE22" s="27"/>
      <c r="BF22" s="27"/>
      <c r="BG22" s="27" t="str">
        <f t="shared" si="8"/>
        <v/>
      </c>
      <c r="BH22" s="27"/>
      <c r="BI22" s="27"/>
      <c r="BJ22" s="156"/>
      <c r="BK22" s="27" t="str">
        <f t="shared" si="3"/>
        <v/>
      </c>
      <c r="BL22" s="27"/>
      <c r="BM22" s="156">
        <f t="shared" si="9"/>
        <v>0</v>
      </c>
      <c r="BN22" s="27"/>
      <c r="BO22" s="27"/>
      <c r="BP22" s="156">
        <f t="shared" si="4"/>
        <v>0</v>
      </c>
      <c r="BQ22" s="156">
        <f t="shared" si="5"/>
        <v>0</v>
      </c>
      <c r="BR22" s="156">
        <f t="shared" si="10"/>
        <v>0</v>
      </c>
      <c r="BS22" s="27" t="str">
        <f t="shared" si="6"/>
        <v/>
      </c>
      <c r="BT22" s="30" t="str">
        <f t="shared" si="11"/>
        <v/>
      </c>
      <c r="BU22" s="27"/>
      <c r="BV22" s="27" t="str">
        <f t="shared" si="12"/>
        <v/>
      </c>
      <c r="BW22" s="27" t="str">
        <f t="shared" si="13"/>
        <v/>
      </c>
      <c r="BX22" s="27"/>
      <c r="BY22" s="27"/>
      <c r="BZ22" s="27"/>
      <c r="CA22" s="27"/>
    </row>
    <row r="23" spans="1:79" ht="15.75" customHeight="1">
      <c r="A23" s="47" t="str">
        <f t="shared" si="7"/>
        <v/>
      </c>
      <c r="B23" s="8"/>
      <c r="C23" s="12"/>
      <c r="D23" s="12"/>
      <c r="E23" s="8"/>
      <c r="F23" s="8"/>
      <c r="G23" s="8"/>
      <c r="H23" s="8"/>
      <c r="I23" s="8"/>
      <c r="J23" s="8"/>
      <c r="K23" s="8"/>
      <c r="L23" s="14"/>
      <c r="M23" s="14"/>
      <c r="N23" s="14"/>
      <c r="O23" s="14"/>
      <c r="P23" s="14"/>
      <c r="Q23" s="14"/>
      <c r="R23" s="14">
        <f t="shared" si="14"/>
        <v>0</v>
      </c>
      <c r="S23" s="14">
        <f t="shared" si="14"/>
        <v>0</v>
      </c>
      <c r="T23" s="14">
        <f t="shared" si="14"/>
        <v>0</v>
      </c>
      <c r="U23" s="15"/>
      <c r="V23" s="51"/>
      <c r="W23" s="15"/>
      <c r="X23" s="15" t="str">
        <f t="shared" si="2"/>
        <v/>
      </c>
      <c r="Y23" s="21"/>
      <c r="Z23" s="7"/>
      <c r="AA23" s="22"/>
      <c r="AB23" s="22"/>
      <c r="AC23" s="22"/>
      <c r="AD23" s="22"/>
      <c r="AE23" s="22"/>
      <c r="AF23" s="22"/>
      <c r="AG23" s="22"/>
      <c r="AH23" s="22"/>
      <c r="AI23" s="22"/>
      <c r="AJ23" s="22"/>
      <c r="AK23" s="22"/>
      <c r="AL23" s="22"/>
      <c r="AM23" s="22"/>
      <c r="AN23" s="22"/>
      <c r="AO23" s="28"/>
      <c r="AP23" s="27"/>
      <c r="AQ23" s="22"/>
      <c r="AR23" s="27"/>
      <c r="AS23" s="27"/>
      <c r="AT23" s="27"/>
      <c r="AU23" s="27"/>
      <c r="AV23" s="27"/>
      <c r="AW23" s="27"/>
      <c r="AX23" s="27"/>
      <c r="AY23" s="27"/>
      <c r="AZ23" s="27"/>
      <c r="BA23" s="27"/>
      <c r="BB23" s="27"/>
      <c r="BC23" s="27"/>
      <c r="BD23" s="27"/>
      <c r="BE23" s="27"/>
      <c r="BF23" s="27"/>
      <c r="BG23" s="27" t="str">
        <f t="shared" si="8"/>
        <v/>
      </c>
      <c r="BH23" s="27"/>
      <c r="BI23" s="27"/>
      <c r="BJ23" s="156"/>
      <c r="BK23" s="27" t="str">
        <f t="shared" si="3"/>
        <v/>
      </c>
      <c r="BL23" s="27"/>
      <c r="BM23" s="156">
        <f t="shared" si="9"/>
        <v>0</v>
      </c>
      <c r="BN23" s="27"/>
      <c r="BO23" s="27"/>
      <c r="BP23" s="156">
        <f t="shared" si="4"/>
        <v>0</v>
      </c>
      <c r="BQ23" s="156">
        <f t="shared" si="5"/>
        <v>0</v>
      </c>
      <c r="BR23" s="156">
        <f t="shared" si="10"/>
        <v>0</v>
      </c>
      <c r="BS23" s="27" t="str">
        <f t="shared" si="6"/>
        <v/>
      </c>
      <c r="BT23" s="30" t="str">
        <f t="shared" si="11"/>
        <v/>
      </c>
      <c r="BU23" s="27"/>
      <c r="BV23" s="27" t="str">
        <f t="shared" si="12"/>
        <v/>
      </c>
      <c r="BW23" s="27" t="str">
        <f t="shared" si="13"/>
        <v/>
      </c>
      <c r="BX23" s="27"/>
      <c r="BY23" s="27"/>
      <c r="BZ23" s="27"/>
      <c r="CA23" s="27"/>
    </row>
    <row r="24" spans="1:79" ht="15.75" customHeight="1">
      <c r="A24" s="47" t="str">
        <f t="shared" si="7"/>
        <v/>
      </c>
      <c r="B24" s="8"/>
      <c r="C24" s="12"/>
      <c r="D24" s="12"/>
      <c r="E24" s="8"/>
      <c r="F24" s="8"/>
      <c r="G24" s="8"/>
      <c r="H24" s="8"/>
      <c r="I24" s="8"/>
      <c r="J24" s="8"/>
      <c r="K24" s="8"/>
      <c r="L24" s="14"/>
      <c r="M24" s="14"/>
      <c r="N24" s="14"/>
      <c r="O24" s="14"/>
      <c r="P24" s="14"/>
      <c r="Q24" s="14"/>
      <c r="R24" s="14">
        <f t="shared" si="14"/>
        <v>0</v>
      </c>
      <c r="S24" s="14">
        <f t="shared" si="14"/>
        <v>0</v>
      </c>
      <c r="T24" s="14">
        <f t="shared" si="14"/>
        <v>0</v>
      </c>
      <c r="U24" s="15"/>
      <c r="V24" s="51"/>
      <c r="W24" s="15"/>
      <c r="X24" s="15" t="str">
        <f t="shared" si="2"/>
        <v/>
      </c>
      <c r="Y24" s="21"/>
      <c r="Z24" s="7"/>
      <c r="AA24" s="22"/>
      <c r="AB24" s="22"/>
      <c r="AC24" s="22"/>
      <c r="AD24" s="22"/>
      <c r="AE24" s="22"/>
      <c r="AF24" s="22"/>
      <c r="AG24" s="22"/>
      <c r="AH24" s="22"/>
      <c r="AI24" s="22"/>
      <c r="AJ24" s="22"/>
      <c r="AK24" s="22"/>
      <c r="AL24" s="22"/>
      <c r="AM24" s="22"/>
      <c r="AN24" s="22"/>
      <c r="AO24" s="28"/>
      <c r="AP24" s="27"/>
      <c r="AQ24" s="22"/>
      <c r="AR24" s="27"/>
      <c r="AS24" s="27"/>
      <c r="AT24" s="27"/>
      <c r="AU24" s="27"/>
      <c r="AV24" s="27"/>
      <c r="AW24" s="27"/>
      <c r="AX24" s="27"/>
      <c r="AY24" s="27"/>
      <c r="AZ24" s="27"/>
      <c r="BA24" s="27"/>
      <c r="BB24" s="27"/>
      <c r="BC24" s="27"/>
      <c r="BD24" s="27"/>
      <c r="BE24" s="27"/>
      <c r="BF24" s="27"/>
      <c r="BG24" s="27" t="str">
        <f t="shared" si="8"/>
        <v/>
      </c>
      <c r="BH24" s="27"/>
      <c r="BI24" s="27"/>
      <c r="BJ24" s="156"/>
      <c r="BK24" s="27" t="str">
        <f t="shared" si="3"/>
        <v/>
      </c>
      <c r="BL24" s="27"/>
      <c r="BM24" s="156">
        <f t="shared" si="9"/>
        <v>0</v>
      </c>
      <c r="BN24" s="27"/>
      <c r="BO24" s="27"/>
      <c r="BP24" s="156">
        <f t="shared" si="4"/>
        <v>0</v>
      </c>
      <c r="BQ24" s="156">
        <f t="shared" si="5"/>
        <v>0</v>
      </c>
      <c r="BR24" s="156">
        <f t="shared" si="10"/>
        <v>0</v>
      </c>
      <c r="BS24" s="27" t="str">
        <f t="shared" si="6"/>
        <v/>
      </c>
      <c r="BT24" s="30" t="str">
        <f t="shared" si="11"/>
        <v/>
      </c>
      <c r="BU24" s="27"/>
      <c r="BV24" s="27" t="str">
        <f t="shared" si="12"/>
        <v/>
      </c>
      <c r="BW24" s="27" t="str">
        <f t="shared" si="13"/>
        <v/>
      </c>
      <c r="BX24" s="27"/>
      <c r="BY24" s="27"/>
      <c r="BZ24" s="27"/>
      <c r="CA24" s="27"/>
    </row>
    <row r="25" spans="1:79" ht="15.75" customHeight="1">
      <c r="A25" s="47" t="str">
        <f t="shared" si="7"/>
        <v/>
      </c>
      <c r="B25" s="8"/>
      <c r="C25" s="12"/>
      <c r="D25" s="12"/>
      <c r="E25" s="8"/>
      <c r="F25" s="8"/>
      <c r="G25" s="8"/>
      <c r="H25" s="8"/>
      <c r="I25" s="8"/>
      <c r="J25" s="8"/>
      <c r="K25" s="8"/>
      <c r="L25" s="14"/>
      <c r="M25" s="14"/>
      <c r="N25" s="14"/>
      <c r="O25" s="14"/>
      <c r="P25" s="14"/>
      <c r="Q25" s="14"/>
      <c r="R25" s="14">
        <f t="shared" si="14"/>
        <v>0</v>
      </c>
      <c r="S25" s="14">
        <f t="shared" si="14"/>
        <v>0</v>
      </c>
      <c r="T25" s="14">
        <f t="shared" si="14"/>
        <v>0</v>
      </c>
      <c r="U25" s="15"/>
      <c r="V25" s="51"/>
      <c r="W25" s="15"/>
      <c r="X25" s="15" t="str">
        <f t="shared" si="2"/>
        <v/>
      </c>
      <c r="Y25" s="21"/>
      <c r="Z25" s="7"/>
      <c r="AA25" s="22"/>
      <c r="AB25" s="22"/>
      <c r="AC25" s="22"/>
      <c r="AD25" s="22"/>
      <c r="AE25" s="22"/>
      <c r="AF25" s="22"/>
      <c r="AG25" s="22"/>
      <c r="AH25" s="22"/>
      <c r="AI25" s="22"/>
      <c r="AJ25" s="22"/>
      <c r="AK25" s="22"/>
      <c r="AL25" s="22"/>
      <c r="AM25" s="22"/>
      <c r="AN25" s="22"/>
      <c r="AO25" s="28"/>
      <c r="AP25" s="27"/>
      <c r="AQ25" s="22"/>
      <c r="AR25" s="27"/>
      <c r="AS25" s="27"/>
      <c r="AT25" s="27"/>
      <c r="AU25" s="27"/>
      <c r="AV25" s="27"/>
      <c r="AW25" s="27"/>
      <c r="AX25" s="27"/>
      <c r="AY25" s="27"/>
      <c r="AZ25" s="27"/>
      <c r="BA25" s="27"/>
      <c r="BB25" s="27"/>
      <c r="BC25" s="27"/>
      <c r="BD25" s="27"/>
      <c r="BE25" s="27"/>
      <c r="BF25" s="27"/>
      <c r="BG25" s="27" t="str">
        <f t="shared" si="8"/>
        <v/>
      </c>
      <c r="BH25" s="27"/>
      <c r="BI25" s="27"/>
      <c r="BJ25" s="156"/>
      <c r="BK25" s="27" t="str">
        <f t="shared" si="3"/>
        <v/>
      </c>
      <c r="BL25" s="27"/>
      <c r="BM25" s="156">
        <f t="shared" si="9"/>
        <v>0</v>
      </c>
      <c r="BN25" s="27"/>
      <c r="BO25" s="27"/>
      <c r="BP25" s="156">
        <f t="shared" si="4"/>
        <v>0</v>
      </c>
      <c r="BQ25" s="156">
        <f t="shared" si="5"/>
        <v>0</v>
      </c>
      <c r="BR25" s="156">
        <f t="shared" si="10"/>
        <v>0</v>
      </c>
      <c r="BS25" s="27" t="str">
        <f t="shared" si="6"/>
        <v/>
      </c>
      <c r="BT25" s="30" t="str">
        <f t="shared" si="11"/>
        <v/>
      </c>
      <c r="BU25" s="27"/>
      <c r="BV25" s="27" t="str">
        <f t="shared" si="12"/>
        <v/>
      </c>
      <c r="BW25" s="27" t="str">
        <f t="shared" si="13"/>
        <v/>
      </c>
      <c r="BX25" s="27"/>
      <c r="BY25" s="27"/>
      <c r="BZ25" s="27"/>
      <c r="CA25" s="27"/>
    </row>
    <row r="26" spans="1:79" ht="15.75" customHeight="1">
      <c r="A26" s="47" t="str">
        <f t="shared" si="7"/>
        <v/>
      </c>
      <c r="B26" s="8"/>
      <c r="C26" s="12"/>
      <c r="D26" s="12"/>
      <c r="E26" s="8"/>
      <c r="F26" s="8"/>
      <c r="G26" s="8"/>
      <c r="H26" s="8"/>
      <c r="I26" s="8"/>
      <c r="J26" s="8"/>
      <c r="K26" s="8"/>
      <c r="L26" s="14"/>
      <c r="M26" s="14"/>
      <c r="N26" s="14"/>
      <c r="O26" s="14"/>
      <c r="P26" s="14"/>
      <c r="Q26" s="14"/>
      <c r="R26" s="14">
        <f t="shared" si="14"/>
        <v>0</v>
      </c>
      <c r="S26" s="14">
        <f t="shared" si="14"/>
        <v>0</v>
      </c>
      <c r="T26" s="14">
        <f t="shared" si="14"/>
        <v>0</v>
      </c>
      <c r="U26" s="15"/>
      <c r="V26" s="51"/>
      <c r="W26" s="15"/>
      <c r="X26" s="15" t="str">
        <f t="shared" si="2"/>
        <v/>
      </c>
      <c r="Y26" s="21"/>
      <c r="Z26" s="7"/>
      <c r="AA26" s="22"/>
      <c r="AB26" s="22"/>
      <c r="AC26" s="22"/>
      <c r="AD26" s="22"/>
      <c r="AE26" s="22"/>
      <c r="AF26" s="22"/>
      <c r="AG26" s="22"/>
      <c r="AH26" s="22"/>
      <c r="AI26" s="22"/>
      <c r="AJ26" s="22"/>
      <c r="AK26" s="22"/>
      <c r="AL26" s="22"/>
      <c r="AM26" s="22"/>
      <c r="AN26" s="22"/>
      <c r="AO26" s="28"/>
      <c r="AP26" s="27"/>
      <c r="AQ26" s="22"/>
      <c r="AR26" s="27"/>
      <c r="AS26" s="27"/>
      <c r="AT26" s="27"/>
      <c r="AU26" s="27"/>
      <c r="AV26" s="27"/>
      <c r="AW26" s="27"/>
      <c r="AX26" s="27"/>
      <c r="AY26" s="27"/>
      <c r="AZ26" s="27"/>
      <c r="BA26" s="27"/>
      <c r="BB26" s="27"/>
      <c r="BC26" s="27"/>
      <c r="BD26" s="27"/>
      <c r="BE26" s="27"/>
      <c r="BF26" s="27"/>
      <c r="BG26" s="27" t="str">
        <f t="shared" si="8"/>
        <v/>
      </c>
      <c r="BH26" s="27"/>
      <c r="BI26" s="27"/>
      <c r="BJ26" s="156"/>
      <c r="BK26" s="27" t="str">
        <f t="shared" si="3"/>
        <v/>
      </c>
      <c r="BL26" s="27"/>
      <c r="BM26" s="156">
        <f t="shared" si="9"/>
        <v>0</v>
      </c>
      <c r="BN26" s="27"/>
      <c r="BO26" s="27"/>
      <c r="BP26" s="156">
        <f t="shared" si="4"/>
        <v>0</v>
      </c>
      <c r="BQ26" s="156">
        <f t="shared" si="5"/>
        <v>0</v>
      </c>
      <c r="BR26" s="156">
        <f t="shared" si="10"/>
        <v>0</v>
      </c>
      <c r="BS26" s="27" t="str">
        <f t="shared" si="6"/>
        <v/>
      </c>
      <c r="BT26" s="30" t="str">
        <f t="shared" si="11"/>
        <v/>
      </c>
      <c r="BU26" s="27"/>
      <c r="BV26" s="27" t="str">
        <f t="shared" si="12"/>
        <v/>
      </c>
      <c r="BW26" s="27" t="str">
        <f t="shared" si="13"/>
        <v/>
      </c>
      <c r="BX26" s="27"/>
      <c r="BY26" s="27"/>
      <c r="BZ26" s="27"/>
      <c r="CA26" s="27"/>
    </row>
    <row r="27" spans="1:79" ht="15.75" customHeight="1">
      <c r="A27" s="47" t="str">
        <f t="shared" si="7"/>
        <v/>
      </c>
      <c r="B27" s="8"/>
      <c r="C27" s="12"/>
      <c r="D27" s="12"/>
      <c r="E27" s="8"/>
      <c r="F27" s="8"/>
      <c r="G27" s="8"/>
      <c r="H27" s="8"/>
      <c r="I27" s="8"/>
      <c r="J27" s="8"/>
      <c r="K27" s="8"/>
      <c r="L27" s="14"/>
      <c r="M27" s="14"/>
      <c r="N27" s="14"/>
      <c r="O27" s="14"/>
      <c r="P27" s="14"/>
      <c r="Q27" s="14"/>
      <c r="R27" s="14">
        <f t="shared" si="14"/>
        <v>0</v>
      </c>
      <c r="S27" s="14">
        <f t="shared" si="14"/>
        <v>0</v>
      </c>
      <c r="T27" s="14">
        <f t="shared" si="14"/>
        <v>0</v>
      </c>
      <c r="U27" s="15"/>
      <c r="V27" s="51"/>
      <c r="W27" s="15"/>
      <c r="X27" s="15" t="str">
        <f t="shared" si="2"/>
        <v/>
      </c>
      <c r="Y27" s="21"/>
      <c r="Z27" s="7"/>
      <c r="AA27" s="22"/>
      <c r="AB27" s="22"/>
      <c r="AC27" s="22"/>
      <c r="AD27" s="22"/>
      <c r="AE27" s="22"/>
      <c r="AF27" s="22"/>
      <c r="AG27" s="22"/>
      <c r="AH27" s="22"/>
      <c r="AI27" s="22"/>
      <c r="AJ27" s="22"/>
      <c r="AK27" s="22"/>
      <c r="AL27" s="22"/>
      <c r="AM27" s="22"/>
      <c r="AN27" s="22"/>
      <c r="AO27" s="28"/>
      <c r="AP27" s="27"/>
      <c r="AQ27" s="22"/>
      <c r="AR27" s="27"/>
      <c r="AS27" s="27"/>
      <c r="AT27" s="27"/>
      <c r="AU27" s="27"/>
      <c r="AV27" s="27"/>
      <c r="AW27" s="27"/>
      <c r="AX27" s="27"/>
      <c r="AY27" s="27"/>
      <c r="AZ27" s="27"/>
      <c r="BA27" s="27"/>
      <c r="BB27" s="27"/>
      <c r="BC27" s="27"/>
      <c r="BD27" s="27"/>
      <c r="BE27" s="27"/>
      <c r="BF27" s="27"/>
      <c r="BG27" s="27" t="str">
        <f t="shared" si="8"/>
        <v/>
      </c>
      <c r="BH27" s="27"/>
      <c r="BI27" s="27"/>
      <c r="BJ27" s="156"/>
      <c r="BK27" s="27" t="str">
        <f t="shared" si="3"/>
        <v/>
      </c>
      <c r="BL27" s="27"/>
      <c r="BM27" s="156">
        <f t="shared" si="9"/>
        <v>0</v>
      </c>
      <c r="BN27" s="27"/>
      <c r="BO27" s="27"/>
      <c r="BP27" s="156">
        <f t="shared" si="4"/>
        <v>0</v>
      </c>
      <c r="BQ27" s="156">
        <f t="shared" si="5"/>
        <v>0</v>
      </c>
      <c r="BR27" s="156">
        <f t="shared" si="10"/>
        <v>0</v>
      </c>
      <c r="BS27" s="27" t="str">
        <f t="shared" si="6"/>
        <v/>
      </c>
      <c r="BT27" s="30" t="str">
        <f t="shared" si="11"/>
        <v/>
      </c>
      <c r="BU27" s="27"/>
      <c r="BV27" s="27" t="str">
        <f t="shared" si="12"/>
        <v/>
      </c>
      <c r="BW27" s="27" t="str">
        <f t="shared" si="13"/>
        <v/>
      </c>
      <c r="BX27" s="27"/>
      <c r="BY27" s="27"/>
      <c r="BZ27" s="27"/>
      <c r="CA27" s="27"/>
    </row>
    <row r="28" spans="1:79" ht="15.75" customHeight="1">
      <c r="A28" s="47" t="str">
        <f t="shared" si="7"/>
        <v/>
      </c>
      <c r="B28" s="8"/>
      <c r="C28" s="12"/>
      <c r="D28" s="12"/>
      <c r="E28" s="8"/>
      <c r="F28" s="8"/>
      <c r="G28" s="8"/>
      <c r="H28" s="8"/>
      <c r="I28" s="8"/>
      <c r="J28" s="8"/>
      <c r="K28" s="8"/>
      <c r="L28" s="14"/>
      <c r="M28" s="14"/>
      <c r="N28" s="14"/>
      <c r="O28" s="14"/>
      <c r="P28" s="14"/>
      <c r="Q28" s="14"/>
      <c r="R28" s="14">
        <f t="shared" ref="R28:R29" si="19">L28+O28</f>
        <v>0</v>
      </c>
      <c r="S28" s="14">
        <f t="shared" ref="S28:S29" si="20">M28+P28</f>
        <v>0</v>
      </c>
      <c r="T28" s="14">
        <f t="shared" ref="T28:T29" si="21">N28+Q28</f>
        <v>0</v>
      </c>
      <c r="U28" s="15"/>
      <c r="V28" s="51"/>
      <c r="W28" s="15"/>
      <c r="X28" s="15" t="str">
        <f t="shared" ref="X28:X29" si="22">IF(S28-T28=0,"",(W28-S28+T28)/(S28-T28)*100)</f>
        <v/>
      </c>
      <c r="Y28" s="21"/>
      <c r="Z28" s="7"/>
      <c r="AA28" s="22"/>
      <c r="AB28" s="22"/>
      <c r="AC28" s="22"/>
      <c r="AD28" s="22"/>
      <c r="AE28" s="22"/>
      <c r="AF28" s="22"/>
      <c r="AG28" s="22"/>
      <c r="AH28" s="22"/>
      <c r="AI28" s="22"/>
      <c r="AJ28" s="22"/>
      <c r="AK28" s="22"/>
      <c r="AL28" s="22"/>
      <c r="AM28" s="22"/>
      <c r="AN28" s="22"/>
      <c r="AO28" s="28"/>
      <c r="AP28" s="27"/>
      <c r="AQ28" s="22"/>
      <c r="AR28" s="27"/>
      <c r="AS28" s="27"/>
      <c r="AT28" s="27"/>
      <c r="AU28" s="27"/>
      <c r="AV28" s="27"/>
      <c r="AW28" s="27"/>
      <c r="AX28" s="27"/>
      <c r="AY28" s="27"/>
      <c r="AZ28" s="27"/>
      <c r="BA28" s="27"/>
      <c r="BB28" s="27"/>
      <c r="BC28" s="27"/>
      <c r="BD28" s="27"/>
      <c r="BE28" s="27"/>
      <c r="BF28" s="27"/>
      <c r="BG28" s="27" t="str">
        <f t="shared" si="8"/>
        <v/>
      </c>
      <c r="BH28" s="27"/>
      <c r="BI28" s="27"/>
      <c r="BJ28" s="156"/>
      <c r="BK28" s="27" t="str">
        <f t="shared" si="3"/>
        <v/>
      </c>
      <c r="BL28" s="27"/>
      <c r="BM28" s="156">
        <f t="shared" si="9"/>
        <v>0</v>
      </c>
      <c r="BN28" s="27"/>
      <c r="BO28" s="27"/>
      <c r="BP28" s="156">
        <f t="shared" si="4"/>
        <v>0</v>
      </c>
      <c r="BQ28" s="156">
        <f t="shared" si="5"/>
        <v>0</v>
      </c>
      <c r="BR28" s="156">
        <f t="shared" si="10"/>
        <v>0</v>
      </c>
      <c r="BS28" s="27" t="str">
        <f t="shared" si="6"/>
        <v/>
      </c>
      <c r="BT28" s="30" t="str">
        <f t="shared" si="11"/>
        <v/>
      </c>
      <c r="BU28" s="27"/>
      <c r="BV28" s="27" t="str">
        <f t="shared" si="12"/>
        <v/>
      </c>
      <c r="BW28" s="27" t="str">
        <f t="shared" si="13"/>
        <v/>
      </c>
      <c r="BX28" s="27"/>
      <c r="BY28" s="27"/>
      <c r="BZ28" s="27"/>
      <c r="CA28" s="27"/>
    </row>
    <row r="29" spans="1:79" ht="15.75" customHeight="1">
      <c r="A29" s="47" t="str">
        <f t="shared" si="7"/>
        <v/>
      </c>
      <c r="B29" s="8"/>
      <c r="C29" s="12"/>
      <c r="D29" s="12"/>
      <c r="E29" s="8"/>
      <c r="F29" s="8"/>
      <c r="G29" s="8"/>
      <c r="H29" s="8"/>
      <c r="I29" s="8"/>
      <c r="J29" s="8"/>
      <c r="K29" s="8"/>
      <c r="L29" s="14"/>
      <c r="M29" s="14"/>
      <c r="N29" s="14"/>
      <c r="O29" s="14"/>
      <c r="P29" s="14"/>
      <c r="Q29" s="14"/>
      <c r="R29" s="14">
        <f t="shared" si="19"/>
        <v>0</v>
      </c>
      <c r="S29" s="14">
        <f t="shared" si="20"/>
        <v>0</v>
      </c>
      <c r="T29" s="14">
        <f t="shared" si="21"/>
        <v>0</v>
      </c>
      <c r="U29" s="15"/>
      <c r="V29" s="51"/>
      <c r="W29" s="15"/>
      <c r="X29" s="15" t="str">
        <f t="shared" si="22"/>
        <v/>
      </c>
      <c r="Y29" s="21"/>
      <c r="Z29" s="7"/>
      <c r="AA29" s="22"/>
      <c r="AB29" s="22"/>
      <c r="AC29" s="22"/>
      <c r="AD29" s="22"/>
      <c r="AE29" s="22"/>
      <c r="AF29" s="22"/>
      <c r="AG29" s="22"/>
      <c r="AH29" s="22"/>
      <c r="AI29" s="22"/>
      <c r="AJ29" s="22"/>
      <c r="AK29" s="22"/>
      <c r="AL29" s="22"/>
      <c r="AM29" s="22"/>
      <c r="AN29" s="22"/>
      <c r="AO29" s="28"/>
      <c r="AP29" s="27"/>
      <c r="AQ29" s="22"/>
      <c r="AR29" s="27"/>
      <c r="AS29" s="27"/>
      <c r="AT29" s="27"/>
      <c r="AU29" s="27"/>
      <c r="AV29" s="27"/>
      <c r="AW29" s="27"/>
      <c r="AX29" s="27"/>
      <c r="AY29" s="27"/>
      <c r="AZ29" s="27"/>
      <c r="BA29" s="27"/>
      <c r="BB29" s="27"/>
      <c r="BC29" s="27"/>
      <c r="BD29" s="27"/>
      <c r="BE29" s="27"/>
      <c r="BF29" s="27"/>
      <c r="BG29" s="27" t="str">
        <f t="shared" si="8"/>
        <v/>
      </c>
      <c r="BH29" s="27"/>
      <c r="BI29" s="27"/>
      <c r="BJ29" s="156"/>
      <c r="BK29" s="27" t="str">
        <f t="shared" si="3"/>
        <v/>
      </c>
      <c r="BL29" s="27"/>
      <c r="BM29" s="156">
        <f t="shared" si="9"/>
        <v>0</v>
      </c>
      <c r="BN29" s="27"/>
      <c r="BO29" s="27"/>
      <c r="BP29" s="156">
        <f t="shared" si="4"/>
        <v>0</v>
      </c>
      <c r="BQ29" s="156">
        <f t="shared" si="5"/>
        <v>0</v>
      </c>
      <c r="BR29" s="156">
        <f t="shared" si="10"/>
        <v>0</v>
      </c>
      <c r="BS29" s="27" t="str">
        <f t="shared" si="6"/>
        <v/>
      </c>
      <c r="BT29" s="30" t="str">
        <f t="shared" si="11"/>
        <v/>
      </c>
      <c r="BU29" s="27"/>
      <c r="BV29" s="27" t="str">
        <f t="shared" si="12"/>
        <v/>
      </c>
      <c r="BW29" s="27" t="str">
        <f t="shared" si="13"/>
        <v/>
      </c>
      <c r="BX29" s="27"/>
      <c r="BY29" s="27"/>
      <c r="BZ29" s="27"/>
      <c r="CA29" s="27"/>
    </row>
    <row r="30" spans="1:79" ht="15.75" customHeight="1">
      <c r="A30" s="47" t="str">
        <f t="shared" si="7"/>
        <v/>
      </c>
      <c r="B30" s="8"/>
      <c r="C30" s="12"/>
      <c r="D30" s="12"/>
      <c r="E30" s="8"/>
      <c r="F30" s="8"/>
      <c r="G30" s="8"/>
      <c r="H30" s="8"/>
      <c r="I30" s="8"/>
      <c r="J30" s="8"/>
      <c r="K30" s="8"/>
      <c r="L30" s="14"/>
      <c r="M30" s="14"/>
      <c r="N30" s="14"/>
      <c r="O30" s="14"/>
      <c r="P30" s="14"/>
      <c r="Q30" s="14"/>
      <c r="R30" s="14">
        <f t="shared" si="14"/>
        <v>0</v>
      </c>
      <c r="S30" s="14">
        <f t="shared" si="14"/>
        <v>0</v>
      </c>
      <c r="T30" s="14">
        <f t="shared" si="14"/>
        <v>0</v>
      </c>
      <c r="U30" s="15"/>
      <c r="V30" s="51"/>
      <c r="W30" s="15"/>
      <c r="X30" s="15" t="str">
        <f t="shared" si="2"/>
        <v/>
      </c>
      <c r="Y30" s="21"/>
      <c r="Z30" s="7"/>
      <c r="AA30" s="22"/>
      <c r="AB30" s="22"/>
      <c r="AC30" s="22"/>
      <c r="AD30" s="22"/>
      <c r="AE30" s="22"/>
      <c r="AF30" s="22"/>
      <c r="AG30" s="22"/>
      <c r="AH30" s="22"/>
      <c r="AI30" s="22"/>
      <c r="AJ30" s="22"/>
      <c r="AK30" s="22"/>
      <c r="AL30" s="22"/>
      <c r="AM30" s="22"/>
      <c r="AN30" s="22"/>
      <c r="AO30" s="28"/>
      <c r="AP30" s="27"/>
      <c r="AQ30" s="22"/>
      <c r="AR30" s="27"/>
      <c r="AS30" s="27"/>
      <c r="AT30" s="27"/>
      <c r="AU30" s="27"/>
      <c r="AV30" s="27"/>
      <c r="AW30" s="27"/>
      <c r="AX30" s="27"/>
      <c r="AY30" s="27"/>
      <c r="AZ30" s="27"/>
      <c r="BA30" s="27"/>
      <c r="BB30" s="27"/>
      <c r="BC30" s="27"/>
      <c r="BD30" s="27"/>
      <c r="BE30" s="27"/>
      <c r="BF30" s="27"/>
      <c r="BG30" s="27" t="str">
        <f t="shared" si="8"/>
        <v/>
      </c>
      <c r="BH30" s="27"/>
      <c r="BI30" s="27"/>
      <c r="BJ30" s="156"/>
      <c r="BK30" s="27" t="str">
        <f t="shared" si="3"/>
        <v/>
      </c>
      <c r="BL30" s="27"/>
      <c r="BM30" s="156">
        <f t="shared" si="9"/>
        <v>0</v>
      </c>
      <c r="BN30" s="27"/>
      <c r="BO30" s="27"/>
      <c r="BP30" s="156">
        <f t="shared" si="4"/>
        <v>0</v>
      </c>
      <c r="BQ30" s="156">
        <f t="shared" si="5"/>
        <v>0</v>
      </c>
      <c r="BR30" s="156">
        <f t="shared" si="10"/>
        <v>0</v>
      </c>
      <c r="BS30" s="27" t="str">
        <f t="shared" si="6"/>
        <v/>
      </c>
      <c r="BT30" s="30" t="str">
        <f t="shared" si="11"/>
        <v/>
      </c>
      <c r="BU30" s="27"/>
      <c r="BV30" s="27" t="str">
        <f t="shared" si="12"/>
        <v/>
      </c>
      <c r="BW30" s="27" t="str">
        <f t="shared" si="13"/>
        <v/>
      </c>
      <c r="BX30" s="27"/>
      <c r="BY30" s="27"/>
      <c r="BZ30" s="27"/>
      <c r="CA30" s="27"/>
    </row>
    <row r="31" spans="1:79" ht="15.75" customHeight="1">
      <c r="A31" s="562" t="s">
        <v>1086</v>
      </c>
      <c r="B31" s="562"/>
      <c r="C31" s="562"/>
      <c r="D31" s="562"/>
      <c r="E31" s="562"/>
      <c r="F31" s="147"/>
      <c r="G31" s="8"/>
      <c r="H31" s="8"/>
      <c r="I31" s="15"/>
      <c r="J31" s="15" t="s">
        <v>579</v>
      </c>
      <c r="K31" s="15"/>
      <c r="L31" s="15">
        <f t="shared" ref="L31:U31" si="23">SUM(L8:L30)</f>
        <v>0</v>
      </c>
      <c r="M31" s="15">
        <f t="shared" si="23"/>
        <v>0</v>
      </c>
      <c r="N31" s="15">
        <f t="shared" si="23"/>
        <v>0</v>
      </c>
      <c r="O31" s="15">
        <f t="shared" si="23"/>
        <v>0</v>
      </c>
      <c r="P31" s="15">
        <f t="shared" si="23"/>
        <v>0</v>
      </c>
      <c r="Q31" s="15">
        <f t="shared" si="23"/>
        <v>0</v>
      </c>
      <c r="R31" s="15">
        <f t="shared" si="23"/>
        <v>0</v>
      </c>
      <c r="S31" s="15">
        <f t="shared" si="23"/>
        <v>0</v>
      </c>
      <c r="T31" s="15">
        <f t="shared" si="23"/>
        <v>0</v>
      </c>
      <c r="U31" s="51">
        <f t="shared" si="23"/>
        <v>0</v>
      </c>
      <c r="V31" s="15"/>
      <c r="W31" s="51">
        <f>SUM(W8:W30)</f>
        <v>0</v>
      </c>
      <c r="X31" s="15" t="str">
        <f t="shared" si="2"/>
        <v/>
      </c>
      <c r="Y31" s="15"/>
      <c r="Z31" s="7"/>
      <c r="AA31" s="22"/>
      <c r="AB31" s="22"/>
      <c r="AC31" s="22"/>
      <c r="AD31" s="22"/>
      <c r="AE31" s="22"/>
      <c r="AF31" s="22"/>
      <c r="AG31" s="22"/>
      <c r="AH31" s="22"/>
      <c r="AI31" s="22"/>
      <c r="AJ31" s="22"/>
      <c r="AK31" s="22"/>
      <c r="AL31" s="22"/>
      <c r="AM31" s="22"/>
      <c r="AN31" s="22"/>
      <c r="AO31" s="28"/>
      <c r="AP31" s="27"/>
      <c r="AQ31" s="22"/>
      <c r="AR31" s="27"/>
      <c r="AS31" s="27"/>
      <c r="AT31" s="27"/>
      <c r="AU31" s="27"/>
      <c r="AV31" s="27"/>
      <c r="AW31" s="27"/>
      <c r="AX31" s="27"/>
      <c r="AY31" s="27"/>
      <c r="AZ31" s="27"/>
      <c r="BA31" s="27"/>
      <c r="BB31" s="27"/>
      <c r="BC31" s="27"/>
      <c r="BD31" s="27"/>
      <c r="BE31" s="27"/>
      <c r="BF31" s="27"/>
      <c r="BG31" s="27" t="str">
        <f t="shared" si="8"/>
        <v/>
      </c>
      <c r="BH31" s="27"/>
      <c r="BI31" s="27"/>
      <c r="BJ31" s="156"/>
      <c r="BK31" s="27" t="str">
        <f t="shared" si="3"/>
        <v/>
      </c>
      <c r="BL31" s="27"/>
      <c r="BM31" s="156">
        <f t="shared" si="9"/>
        <v>0</v>
      </c>
      <c r="BN31" s="27"/>
      <c r="BO31" s="27"/>
      <c r="BP31" s="156">
        <f t="shared" si="4"/>
        <v>0</v>
      </c>
      <c r="BQ31" s="156">
        <f t="shared" si="5"/>
        <v>0</v>
      </c>
      <c r="BR31" s="156">
        <f t="shared" si="10"/>
        <v>0</v>
      </c>
      <c r="BS31" s="27" t="str">
        <f t="shared" si="6"/>
        <v/>
      </c>
      <c r="BT31" s="30" t="str">
        <f t="shared" si="11"/>
        <v/>
      </c>
      <c r="BU31" s="27"/>
      <c r="BV31" s="27" t="str">
        <f t="shared" si="12"/>
        <v/>
      </c>
      <c r="BW31" s="27" t="str">
        <f t="shared" si="13"/>
        <v/>
      </c>
      <c r="BX31" s="27"/>
      <c r="BY31" s="27"/>
      <c r="BZ31" s="27"/>
      <c r="CA31" s="27"/>
    </row>
    <row r="32" spans="1:79" ht="15.75" customHeight="1">
      <c r="A32" s="562" t="s">
        <v>1087</v>
      </c>
      <c r="B32" s="562"/>
      <c r="C32" s="562"/>
      <c r="D32" s="562"/>
      <c r="E32" s="562"/>
      <c r="F32" s="15"/>
      <c r="G32" s="15"/>
      <c r="H32" s="15"/>
      <c r="I32" s="15"/>
      <c r="J32" s="15"/>
      <c r="K32" s="15"/>
      <c r="L32" s="15"/>
      <c r="M32" s="21">
        <f>N31</f>
        <v>0</v>
      </c>
      <c r="N32" s="21"/>
      <c r="O32" s="15"/>
      <c r="P32" s="21">
        <f>Q31</f>
        <v>0</v>
      </c>
      <c r="Q32" s="21"/>
      <c r="R32" s="15"/>
      <c r="S32" s="21">
        <f>T31</f>
        <v>0</v>
      </c>
      <c r="T32" s="21"/>
      <c r="U32" s="21"/>
      <c r="V32" s="21"/>
      <c r="W32" s="21"/>
      <c r="X32" s="66"/>
      <c r="Y32" s="21"/>
      <c r="AA32" s="22"/>
      <c r="AB32" s="22"/>
      <c r="AC32" s="22"/>
      <c r="AD32" s="22"/>
      <c r="AE32" s="22"/>
      <c r="AF32" s="22"/>
      <c r="AG32" s="22"/>
      <c r="AH32" s="22"/>
      <c r="AI32" s="22"/>
      <c r="AJ32" s="22"/>
      <c r="AK32" s="22"/>
      <c r="AL32" s="22"/>
      <c r="AM32" s="22"/>
      <c r="AN32" s="22"/>
      <c r="AO32" s="28"/>
      <c r="AP32" s="27"/>
      <c r="AQ32" s="22"/>
      <c r="AR32" s="27"/>
      <c r="AS32" s="27"/>
      <c r="AT32" s="27"/>
      <c r="AU32" s="27"/>
      <c r="AV32" s="27"/>
      <c r="AW32" s="27"/>
      <c r="AX32" s="27"/>
      <c r="AY32" s="27"/>
      <c r="AZ32" s="27"/>
      <c r="BA32" s="27"/>
      <c r="BB32" s="27"/>
      <c r="BC32" s="27"/>
      <c r="BD32" s="27"/>
      <c r="BE32" s="27"/>
      <c r="BF32" s="27"/>
      <c r="BG32" s="27" t="str">
        <f t="shared" si="8"/>
        <v/>
      </c>
      <c r="BH32" s="27"/>
      <c r="BI32" s="27"/>
      <c r="BJ32" s="156"/>
      <c r="BK32" s="27" t="str">
        <f t="shared" si="3"/>
        <v/>
      </c>
      <c r="BL32" s="27"/>
      <c r="BM32" s="156">
        <f t="shared" si="9"/>
        <v>0</v>
      </c>
      <c r="BN32" s="27"/>
      <c r="BO32" s="27"/>
      <c r="BP32" s="156">
        <f t="shared" si="4"/>
        <v>0</v>
      </c>
      <c r="BQ32" s="156">
        <f t="shared" si="5"/>
        <v>0</v>
      </c>
      <c r="BR32" s="156">
        <f t="shared" si="10"/>
        <v>0</v>
      </c>
      <c r="BS32" s="27" t="str">
        <f t="shared" ref="BS32:BS33" si="24">IFERROR(ROUND(BG32-BH32-BI32,0),"")</f>
        <v/>
      </c>
      <c r="BT32" s="30" t="str">
        <f t="shared" si="11"/>
        <v/>
      </c>
      <c r="BU32" s="27"/>
      <c r="BV32" s="27" t="str">
        <f t="shared" si="12"/>
        <v/>
      </c>
      <c r="BW32" s="27" t="str">
        <f t="shared" si="13"/>
        <v/>
      </c>
      <c r="BX32" s="27"/>
      <c r="BY32" s="27"/>
      <c r="BZ32" s="27"/>
      <c r="CA32" s="27"/>
    </row>
    <row r="33" spans="1:79" ht="15.75" customHeight="1">
      <c r="A33" s="562" t="s">
        <v>1088</v>
      </c>
      <c r="B33" s="562"/>
      <c r="C33" s="562"/>
      <c r="D33" s="562"/>
      <c r="E33" s="562"/>
      <c r="F33" s="147"/>
      <c r="G33" s="8"/>
      <c r="H33" s="8"/>
      <c r="I33" s="21"/>
      <c r="J33" s="15"/>
      <c r="K33" s="15"/>
      <c r="L33" s="15">
        <f>L31-L32</f>
        <v>0</v>
      </c>
      <c r="M33" s="15">
        <f>M31-M32</f>
        <v>0</v>
      </c>
      <c r="N33" s="15"/>
      <c r="O33" s="15">
        <f>O31-O32</f>
        <v>0</v>
      </c>
      <c r="P33" s="15">
        <f>P31-P32</f>
        <v>0</v>
      </c>
      <c r="Q33" s="15"/>
      <c r="R33" s="15">
        <f>R31-R32</f>
        <v>0</v>
      </c>
      <c r="S33" s="15">
        <f>S31-S32</f>
        <v>0</v>
      </c>
      <c r="T33" s="15"/>
      <c r="U33" s="51">
        <f>U31</f>
        <v>0</v>
      </c>
      <c r="V33" s="15"/>
      <c r="W33" s="51">
        <f>W31</f>
        <v>0</v>
      </c>
      <c r="X33" s="66" t="str">
        <f>IF(S33=0,"",(W33-S33)/S33*100)</f>
        <v/>
      </c>
      <c r="Y33" s="15"/>
      <c r="Z33" s="7"/>
      <c r="AA33" s="22"/>
      <c r="AB33" s="22"/>
      <c r="AC33" s="22"/>
      <c r="AD33" s="22"/>
      <c r="AE33" s="22"/>
      <c r="AF33" s="22"/>
      <c r="AG33" s="22"/>
      <c r="AH33" s="22"/>
      <c r="AI33" s="22"/>
      <c r="AJ33" s="22"/>
      <c r="AK33" s="22"/>
      <c r="AL33" s="22"/>
      <c r="AM33" s="22"/>
      <c r="AN33" s="22"/>
      <c r="AO33" s="28"/>
      <c r="AP33" s="27"/>
      <c r="AQ33" s="22"/>
      <c r="AR33" s="27"/>
      <c r="AS33" s="27"/>
      <c r="AT33" s="27"/>
      <c r="AU33" s="27"/>
      <c r="AV33" s="27"/>
      <c r="AW33" s="27"/>
      <c r="AX33" s="27"/>
      <c r="AY33" s="27"/>
      <c r="AZ33" s="27"/>
      <c r="BA33" s="27"/>
      <c r="BB33" s="27"/>
      <c r="BC33" s="27"/>
      <c r="BD33" s="27"/>
      <c r="BE33" s="27"/>
      <c r="BF33" s="27"/>
      <c r="BG33" s="27" t="str">
        <f t="shared" si="8"/>
        <v/>
      </c>
      <c r="BH33" s="27"/>
      <c r="BI33" s="27"/>
      <c r="BJ33" s="156"/>
      <c r="BK33" s="27" t="str">
        <f t="shared" si="3"/>
        <v/>
      </c>
      <c r="BL33" s="27"/>
      <c r="BM33" s="156">
        <f t="shared" si="9"/>
        <v>0</v>
      </c>
      <c r="BN33" s="27"/>
      <c r="BO33" s="27"/>
      <c r="BP33" s="156">
        <f t="shared" si="4"/>
        <v>0</v>
      </c>
      <c r="BQ33" s="156">
        <f t="shared" si="5"/>
        <v>0</v>
      </c>
      <c r="BR33" s="156">
        <f t="shared" si="10"/>
        <v>0</v>
      </c>
      <c r="BS33" s="27" t="str">
        <f t="shared" si="24"/>
        <v/>
      </c>
      <c r="BT33" s="30" t="str">
        <f t="shared" si="11"/>
        <v/>
      </c>
      <c r="BU33" s="27"/>
      <c r="BV33" s="27" t="str">
        <f t="shared" si="12"/>
        <v/>
      </c>
      <c r="BW33" s="27" t="str">
        <f t="shared" si="13"/>
        <v/>
      </c>
      <c r="BX33" s="27"/>
      <c r="BY33" s="27"/>
      <c r="BZ33" s="27"/>
      <c r="CA33" s="27"/>
    </row>
    <row r="34" spans="1:79" ht="15.75" customHeight="1">
      <c r="A34" s="3" t="str">
        <f>基本信息输入表!$K$6&amp;"填表人："&amp;基本信息输入表!$M$52</f>
        <v>被评估单位填表人：徐刚、杨灵芝</v>
      </c>
      <c r="W34" s="3" t="str">
        <f>"评估人员："&amp;基本信息输入表!$Q$52</f>
        <v>评估人员：雍国锋、路育</v>
      </c>
      <c r="Z34" s="3"/>
      <c r="BV34" s="3"/>
      <c r="BW34" s="3"/>
      <c r="BX34" s="3"/>
      <c r="BY34" s="3"/>
      <c r="BZ34" s="3"/>
      <c r="CA34" s="3"/>
    </row>
    <row r="35" spans="1:79" ht="15.75" customHeight="1">
      <c r="A35" s="3" t="str">
        <f>"填表日期："&amp;YEAR(基本信息输入表!$O$52)&amp;"年"&amp;MONTH(基本信息输入表!$O$52)&amp;"月"&amp;DAY(基本信息输入表!$O$52)&amp;"日"</f>
        <v>填表日期：2023年2月1日</v>
      </c>
      <c r="Z35" s="3"/>
    </row>
    <row r="36" spans="1:79" ht="15.75" customHeight="1">
      <c r="Z36" s="152" t="s">
        <v>461</v>
      </c>
    </row>
  </sheetData>
  <mergeCells count="50">
    <mergeCell ref="CA6:CA7"/>
    <mergeCell ref="AI6:AI7"/>
    <mergeCell ref="AU6:AU7"/>
    <mergeCell ref="AV6:AV7"/>
    <mergeCell ref="AW6:AW7"/>
    <mergeCell ref="BZ6:BZ7"/>
    <mergeCell ref="AD6:AD7"/>
    <mergeCell ref="AE6:AE7"/>
    <mergeCell ref="AF6:AF7"/>
    <mergeCell ref="AG6:AG7"/>
    <mergeCell ref="AH6:AH7"/>
    <mergeCell ref="K6:K7"/>
    <mergeCell ref="T6:T7"/>
    <mergeCell ref="X6:X7"/>
    <mergeCell ref="Y6:Y7"/>
    <mergeCell ref="AA6:AA7"/>
    <mergeCell ref="F6:F7"/>
    <mergeCell ref="G6:G7"/>
    <mergeCell ref="H6:H7"/>
    <mergeCell ref="I6:I7"/>
    <mergeCell ref="J6:J7"/>
    <mergeCell ref="A31:E31"/>
    <mergeCell ref="A32:E32"/>
    <mergeCell ref="A33:E33"/>
    <mergeCell ref="A6:A7"/>
    <mergeCell ref="B6:B7"/>
    <mergeCell ref="C6:C7"/>
    <mergeCell ref="D6:D7"/>
    <mergeCell ref="E6:E7"/>
    <mergeCell ref="AW5:BU5"/>
    <mergeCell ref="BV5:CA5"/>
    <mergeCell ref="L6:N6"/>
    <mergeCell ref="O6:Q6"/>
    <mergeCell ref="R6:S6"/>
    <mergeCell ref="U6:W6"/>
    <mergeCell ref="AJ6:AP6"/>
    <mergeCell ref="AQ6:AR6"/>
    <mergeCell ref="AS6:AT6"/>
    <mergeCell ref="AX6:AZ6"/>
    <mergeCell ref="BA6:BQ6"/>
    <mergeCell ref="BR6:BT6"/>
    <mergeCell ref="BV6:BW6"/>
    <mergeCell ref="BX6:BY6"/>
    <mergeCell ref="AB6:AB7"/>
    <mergeCell ref="AC6:AC7"/>
    <mergeCell ref="A2:Y2"/>
    <mergeCell ref="A3:Y3"/>
    <mergeCell ref="A5:G5"/>
    <mergeCell ref="AA5:AI5"/>
    <mergeCell ref="AJ5:AV5"/>
  </mergeCells>
  <phoneticPr fontId="13" type="noConversion"/>
  <dataValidations count="1">
    <dataValidation type="list" allowBlank="1" showInputMessage="1" showErrorMessage="1" sqref="AJ8:AN33" xr:uid="{00000000-0002-0000-3200-000002000000}">
      <formula1>$A$108:$A$109</formula1>
    </dataValidation>
  </dataValidations>
  <hyperlinks>
    <hyperlink ref="A1" location="索引目录!A1" display="返回索引目录" xr:uid="{00000000-0004-0000-3200-000000000000}"/>
  </hyperlinks>
  <printOptions horizontalCentered="1"/>
  <pageMargins left="0.98402777777777795" right="0.98402777777777795" top="0.98402777777777795" bottom="0.98402777777777795" header="0.31388888888888899" footer="0.35416666666666702"/>
  <pageSetup paperSize="9" scale="70"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3200-000000000000}">
          <x14:formula1>
            <xm:f>基本信息输入表!$A$162:$A$167</xm:f>
          </x14:formula1>
          <xm:sqref>BA8:BA33</xm:sqref>
        </x14:dataValidation>
        <x14:dataValidation type="list" allowBlank="1" showInputMessage="1" showErrorMessage="1" xr:uid="{00000000-0002-0000-3200-000001000000}">
          <x14:formula1>
            <xm:f>基本信息输入表!$A$121:$A$123</xm:f>
          </x14:formula1>
          <xm:sqref>AQ8:AQ33</xm:sqref>
        </x14:dataValidation>
        <x14:dataValidation type="list" allowBlank="1" showInputMessage="1" showErrorMessage="1" xr:uid="{00000000-0002-0000-3200-000003000000}">
          <x14:formula1>
            <xm:f>基本信息输入表!$A$124:$A$127</xm:f>
          </x14:formula1>
          <xm:sqref>AS8:AS33</xm:sqref>
        </x14:dataValidation>
        <x14:dataValidation type="list" allowBlank="1" showInputMessage="1" showErrorMessage="1" xr:uid="{00000000-0002-0000-3200-000004000000}">
          <x14:formula1>
            <xm:f>基本信息输入表!$A$143:$A$147</xm:f>
          </x14:formula1>
          <xm:sqref>AW8:AW33</xm:sqref>
        </x14:dataValidation>
        <x14:dataValidation type="list" allowBlank="1" showInputMessage="1" showErrorMessage="1" xr:uid="{00000000-0002-0000-3200-000005000000}">
          <x14:formula1>
            <xm:f>基本信息输入表!$A$109:$A$110</xm:f>
          </x14:formula1>
          <xm:sqref>AA8:AG33</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CW35"/>
  <sheetViews>
    <sheetView showGridLines="0" topLeftCell="D1" zoomScale="91" zoomScaleNormal="91" workbookViewId="0">
      <selection activeCell="AB22" sqref="AB22"/>
    </sheetView>
  </sheetViews>
  <sheetFormatPr defaultColWidth="9" defaultRowHeight="15.75" customHeight="1" outlineLevelCol="3"/>
  <cols>
    <col min="1" max="1" width="4.25" style="3" customWidth="1"/>
    <col min="2" max="2" width="9.5" style="3" customWidth="1"/>
    <col min="3" max="3" width="11" style="3" customWidth="1"/>
    <col min="4" max="4" width="11.75" style="3" customWidth="1"/>
    <col min="5" max="7" width="9" style="3"/>
    <col min="8" max="9" width="4.25" style="3" customWidth="1"/>
    <col min="10" max="10" width="8.83203125" style="3" customWidth="1"/>
    <col min="11" max="11" width="4.25" style="3" customWidth="1"/>
    <col min="12" max="13" width="4" style="3" customWidth="1"/>
    <col min="14" max="15" width="11.58203125" style="3" customWidth="1"/>
    <col min="16" max="21" width="12.58203125" style="3" hidden="1" customWidth="1" outlineLevel="1"/>
    <col min="22" max="22" width="12.58203125" style="3" customWidth="1" collapsed="1"/>
    <col min="23" max="27" width="12.58203125" style="3" customWidth="1"/>
    <col min="28" max="28" width="7.83203125" style="3" customWidth="1"/>
    <col min="29" max="29" width="5.5" style="3" customWidth="1"/>
    <col min="30" max="30" width="7.5" style="146" customWidth="1"/>
    <col min="31" max="36" width="5.58203125" style="4" customWidth="1" outlineLevel="1"/>
    <col min="37" max="37" width="14.75" style="4" customWidth="1" outlineLevel="1"/>
    <col min="38" max="38" width="13.58203125" style="4" customWidth="1"/>
    <col min="39" max="42" width="5.58203125" style="4" customWidth="1" outlineLevel="1"/>
    <col min="43" max="44" width="7.25" style="4" customWidth="1" outlineLevel="1"/>
    <col min="45" max="45" width="5.58203125" style="4" customWidth="1" outlineLevel="1"/>
    <col min="46" max="49" width="8.58203125" style="4" customWidth="1" outlineLevel="1"/>
    <col min="50" max="50" width="14.58203125" style="4" customWidth="1" outlineLevel="1"/>
    <col min="51" max="51" width="13.58203125" style="4" customWidth="1"/>
    <col min="52" max="53" width="8.58203125" style="4" customWidth="1" outlineLevel="1"/>
    <col min="54" max="55" width="11.25" style="4" customWidth="1" outlineLevel="1"/>
    <col min="56" max="64" width="8.58203125" style="4" customWidth="1" outlineLevel="2"/>
    <col min="65" max="70" width="8.58203125" style="4" hidden="1" customWidth="1" outlineLevel="3"/>
    <col min="71" max="71" width="8.58203125" style="4" customWidth="1" outlineLevel="2" collapsed="1"/>
    <col min="72" max="75" width="8.58203125" style="4" customWidth="1" outlineLevel="2"/>
    <col min="76" max="83" width="8.58203125" style="4" hidden="1" customWidth="1" outlineLevel="3"/>
    <col min="84" max="84" width="8.58203125" style="4" customWidth="1" outlineLevel="2" collapsed="1"/>
    <col min="85" max="90" width="8.58203125" style="4" customWidth="1" outlineLevel="2"/>
    <col min="91" max="91" width="10.25" style="4" customWidth="1" outlineLevel="2"/>
    <col min="92" max="93" width="8.58203125" style="4" customWidth="1" outlineLevel="1"/>
    <col min="94" max="94" width="8.58203125" style="4" customWidth="1"/>
    <col min="95" max="95" width="13.75" style="4" customWidth="1"/>
    <col min="96" max="100" width="13.58203125" style="4" customWidth="1" outlineLevel="1"/>
    <col min="101" max="101" width="13.58203125" style="4" customWidth="1"/>
    <col min="102" max="16384" width="9" style="3"/>
  </cols>
  <sheetData>
    <row r="1" spans="1:101" ht="15.75" customHeight="1">
      <c r="A1" s="5" t="s">
        <v>430</v>
      </c>
    </row>
    <row r="2" spans="1:101" s="1" customFormat="1" ht="30" customHeight="1">
      <c r="A2" s="519" t="s">
        <v>1089</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149"/>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row>
    <row r="3" spans="1:101"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150"/>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row>
    <row r="4" spans="1:101" ht="14.15" customHeight="1">
      <c r="A4" s="2"/>
      <c r="B4" s="2"/>
      <c r="C4" s="2"/>
      <c r="D4" s="2"/>
      <c r="E4" s="2"/>
      <c r="F4" s="2"/>
      <c r="G4" s="2"/>
      <c r="H4" s="2"/>
      <c r="I4" s="2"/>
      <c r="J4" s="2"/>
      <c r="K4" s="2"/>
      <c r="L4" s="2"/>
      <c r="M4" s="2"/>
      <c r="N4" s="2"/>
      <c r="O4" s="2"/>
      <c r="P4" s="2"/>
      <c r="Q4" s="2"/>
      <c r="R4" s="2"/>
      <c r="S4" s="2"/>
      <c r="T4" s="2"/>
      <c r="U4" s="2"/>
      <c r="V4" s="2"/>
      <c r="W4" s="2"/>
      <c r="X4" s="2"/>
      <c r="Y4" s="2"/>
      <c r="Z4" s="2"/>
      <c r="AA4" s="524" t="s">
        <v>1090</v>
      </c>
      <c r="AB4" s="524"/>
      <c r="AC4" s="524"/>
      <c r="AD4" s="41"/>
    </row>
    <row r="5" spans="1:101" ht="15.75" customHeight="1">
      <c r="A5" s="3" t="str">
        <f>基本信息输入表!K6&amp;"："&amp;基本信息输入表!M6</f>
        <v>被评估单位：贵州华能焦化制气股份有限公司</v>
      </c>
      <c r="Z5" s="525" t="s">
        <v>464</v>
      </c>
      <c r="AA5" s="525"/>
      <c r="AB5" s="525"/>
      <c r="AC5" s="525"/>
      <c r="AD5" s="41"/>
      <c r="AE5" s="531" t="s">
        <v>595</v>
      </c>
      <c r="AF5" s="531"/>
      <c r="AG5" s="531"/>
      <c r="AH5" s="531"/>
      <c r="AI5" s="531"/>
      <c r="AJ5" s="531"/>
      <c r="AK5" s="531"/>
      <c r="AL5" s="531"/>
      <c r="AM5" s="532" t="s">
        <v>596</v>
      </c>
      <c r="AN5" s="533"/>
      <c r="AO5" s="533"/>
      <c r="AP5" s="533"/>
      <c r="AQ5" s="533"/>
      <c r="AR5" s="533"/>
      <c r="AS5" s="533"/>
      <c r="AT5" s="533"/>
      <c r="AU5" s="533"/>
      <c r="AV5" s="533"/>
      <c r="AW5" s="533"/>
      <c r="AX5" s="533"/>
      <c r="AY5" s="534"/>
      <c r="AZ5" s="535" t="s">
        <v>597</v>
      </c>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6"/>
      <c r="CQ5" s="537"/>
      <c r="CR5" s="538" t="s">
        <v>598</v>
      </c>
      <c r="CS5" s="538"/>
      <c r="CT5" s="538"/>
      <c r="CU5" s="538"/>
      <c r="CV5" s="538"/>
      <c r="CW5" s="538"/>
    </row>
    <row r="6" spans="1:101" s="2" customFormat="1" ht="15.75" customHeight="1">
      <c r="A6" s="562" t="s">
        <v>465</v>
      </c>
      <c r="B6" s="565" t="s">
        <v>1023</v>
      </c>
      <c r="C6" s="580" t="s">
        <v>1091</v>
      </c>
      <c r="D6" s="580" t="s">
        <v>795</v>
      </c>
      <c r="E6" s="580" t="s">
        <v>1092</v>
      </c>
      <c r="F6" s="570" t="s">
        <v>1093</v>
      </c>
      <c r="G6" s="570" t="s">
        <v>1094</v>
      </c>
      <c r="H6" s="580" t="s">
        <v>769</v>
      </c>
      <c r="I6" s="580" t="s">
        <v>770</v>
      </c>
      <c r="J6" s="618" t="s">
        <v>1095</v>
      </c>
      <c r="K6" s="580" t="s">
        <v>1096</v>
      </c>
      <c r="L6" s="580" t="s">
        <v>818</v>
      </c>
      <c r="M6" s="574" t="s">
        <v>1029</v>
      </c>
      <c r="N6" s="577" t="s">
        <v>1097</v>
      </c>
      <c r="O6" s="577" t="s">
        <v>1098</v>
      </c>
      <c r="P6" s="597" t="s">
        <v>692</v>
      </c>
      <c r="Q6" s="598"/>
      <c r="R6" s="599"/>
      <c r="S6" s="597" t="s">
        <v>693</v>
      </c>
      <c r="T6" s="598"/>
      <c r="U6" s="599"/>
      <c r="V6" s="562" t="s">
        <v>437</v>
      </c>
      <c r="W6" s="562"/>
      <c r="X6" s="577" t="s">
        <v>780</v>
      </c>
      <c r="Y6" s="562" t="s">
        <v>438</v>
      </c>
      <c r="Z6" s="562"/>
      <c r="AA6" s="562"/>
      <c r="AB6" s="580" t="s">
        <v>440</v>
      </c>
      <c r="AC6" s="580" t="s">
        <v>585</v>
      </c>
      <c r="AD6" s="151"/>
      <c r="AE6" s="531" t="s">
        <v>599</v>
      </c>
      <c r="AF6" s="531" t="s">
        <v>651</v>
      </c>
      <c r="AG6" s="531" t="s">
        <v>694</v>
      </c>
      <c r="AH6" s="553" t="s">
        <v>1099</v>
      </c>
      <c r="AI6" s="542" t="s">
        <v>627</v>
      </c>
      <c r="AJ6" s="542" t="s">
        <v>601</v>
      </c>
      <c r="AK6" s="531" t="s">
        <v>602</v>
      </c>
      <c r="AL6" s="531"/>
      <c r="AM6" s="532" t="s">
        <v>603</v>
      </c>
      <c r="AN6" s="533"/>
      <c r="AO6" s="533"/>
      <c r="AP6" s="533"/>
      <c r="AQ6" s="533"/>
      <c r="AR6" s="533"/>
      <c r="AS6" s="534"/>
      <c r="AT6" s="538" t="s">
        <v>604</v>
      </c>
      <c r="AU6" s="538"/>
      <c r="AV6" s="538" t="s">
        <v>653</v>
      </c>
      <c r="AW6" s="538"/>
      <c r="AX6" s="538" t="s">
        <v>605</v>
      </c>
      <c r="AY6" s="543"/>
      <c r="AZ6" s="531" t="s">
        <v>606</v>
      </c>
      <c r="BA6" s="531" t="s">
        <v>654</v>
      </c>
      <c r="BB6" s="531"/>
      <c r="BC6" s="531"/>
      <c r="BD6" s="555" t="s">
        <v>821</v>
      </c>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c r="CN6" s="531" t="s">
        <v>438</v>
      </c>
      <c r="CO6" s="531"/>
      <c r="CP6" s="531"/>
      <c r="CQ6" s="36"/>
      <c r="CR6" s="538" t="s">
        <v>439</v>
      </c>
      <c r="CS6" s="538"/>
      <c r="CT6" s="532" t="s">
        <v>608</v>
      </c>
      <c r="CU6" s="534"/>
      <c r="CV6" s="538" t="s">
        <v>609</v>
      </c>
      <c r="CW6" s="543"/>
    </row>
    <row r="7" spans="1:101" s="2" customFormat="1" ht="29.25" customHeight="1">
      <c r="A7" s="562"/>
      <c r="B7" s="565"/>
      <c r="C7" s="562"/>
      <c r="D7" s="562"/>
      <c r="E7" s="562"/>
      <c r="F7" s="571"/>
      <c r="G7" s="571"/>
      <c r="H7" s="562"/>
      <c r="I7" s="562"/>
      <c r="J7" s="562"/>
      <c r="K7" s="562"/>
      <c r="L7" s="562"/>
      <c r="M7" s="565"/>
      <c r="N7" s="578"/>
      <c r="O7" s="578"/>
      <c r="P7" s="64" t="s">
        <v>836</v>
      </c>
      <c r="Q7" s="64" t="s">
        <v>838</v>
      </c>
      <c r="R7" s="64" t="s">
        <v>1031</v>
      </c>
      <c r="S7" s="64" t="s">
        <v>836</v>
      </c>
      <c r="T7" s="64" t="s">
        <v>838</v>
      </c>
      <c r="U7" s="64" t="s">
        <v>1031</v>
      </c>
      <c r="V7" s="13" t="s">
        <v>836</v>
      </c>
      <c r="W7" s="8" t="s">
        <v>838</v>
      </c>
      <c r="X7" s="578"/>
      <c r="Y7" s="8" t="s">
        <v>836</v>
      </c>
      <c r="Z7" s="51" t="s">
        <v>823</v>
      </c>
      <c r="AA7" s="8" t="s">
        <v>838</v>
      </c>
      <c r="AB7" s="562"/>
      <c r="AC7" s="562"/>
      <c r="AD7" s="150"/>
      <c r="AE7" s="531"/>
      <c r="AF7" s="531"/>
      <c r="AG7" s="531"/>
      <c r="AH7" s="531"/>
      <c r="AI7" s="531"/>
      <c r="AJ7" s="531"/>
      <c r="AK7" s="531"/>
      <c r="AL7" s="531"/>
      <c r="AM7" s="26" t="s">
        <v>614</v>
      </c>
      <c r="AN7" s="40" t="s">
        <v>1100</v>
      </c>
      <c r="AO7" s="40" t="s">
        <v>954</v>
      </c>
      <c r="AP7" s="40" t="s">
        <v>1032</v>
      </c>
      <c r="AQ7" s="26" t="s">
        <v>664</v>
      </c>
      <c r="AR7" s="26" t="s">
        <v>617</v>
      </c>
      <c r="AS7" s="24" t="s">
        <v>618</v>
      </c>
      <c r="AT7" s="26" t="s">
        <v>619</v>
      </c>
      <c r="AU7" s="26" t="s">
        <v>620</v>
      </c>
      <c r="AV7" s="26" t="s">
        <v>619</v>
      </c>
      <c r="AW7" s="26" t="s">
        <v>665</v>
      </c>
      <c r="AX7" s="538"/>
      <c r="AY7" s="544"/>
      <c r="AZ7" s="531"/>
      <c r="BA7" s="19" t="s">
        <v>666</v>
      </c>
      <c r="BB7" s="19" t="s">
        <v>824</v>
      </c>
      <c r="BC7" s="19" t="s">
        <v>667</v>
      </c>
      <c r="BD7" s="49" t="s">
        <v>783</v>
      </c>
      <c r="BE7" s="49" t="s">
        <v>825</v>
      </c>
      <c r="BF7" s="20" t="s">
        <v>1101</v>
      </c>
      <c r="BG7" s="20" t="s">
        <v>1102</v>
      </c>
      <c r="BH7" s="20" t="s">
        <v>827</v>
      </c>
      <c r="BI7" s="20" t="s">
        <v>828</v>
      </c>
      <c r="BJ7" s="20" t="s">
        <v>829</v>
      </c>
      <c r="BK7" s="20" t="s">
        <v>1038</v>
      </c>
      <c r="BL7" s="20" t="s">
        <v>1039</v>
      </c>
      <c r="BM7" s="155" t="s">
        <v>1103</v>
      </c>
      <c r="BN7" s="155" t="s">
        <v>1104</v>
      </c>
      <c r="BO7" s="155" t="s">
        <v>1105</v>
      </c>
      <c r="BP7" s="155" t="s">
        <v>1106</v>
      </c>
      <c r="BQ7" s="155" t="s">
        <v>1107</v>
      </c>
      <c r="BR7" s="155" t="s">
        <v>1108</v>
      </c>
      <c r="BS7" s="20" t="s">
        <v>1109</v>
      </c>
      <c r="BT7" s="49" t="s">
        <v>785</v>
      </c>
      <c r="BU7" s="49" t="s">
        <v>1110</v>
      </c>
      <c r="BV7" s="20" t="s">
        <v>1111</v>
      </c>
      <c r="BW7" s="20" t="s">
        <v>1112</v>
      </c>
      <c r="BX7" s="155" t="s">
        <v>1113</v>
      </c>
      <c r="BY7" s="155" t="s">
        <v>1114</v>
      </c>
      <c r="BZ7" s="155" t="s">
        <v>1115</v>
      </c>
      <c r="CA7" s="155" t="s">
        <v>1116</v>
      </c>
      <c r="CB7" s="155" t="s">
        <v>1117</v>
      </c>
      <c r="CC7" s="155" t="s">
        <v>1118</v>
      </c>
      <c r="CD7" s="155"/>
      <c r="CE7" s="155"/>
      <c r="CF7" s="20" t="s">
        <v>1119</v>
      </c>
      <c r="CG7" s="20" t="s">
        <v>1120</v>
      </c>
      <c r="CH7" s="49" t="s">
        <v>1048</v>
      </c>
      <c r="CI7" s="20" t="s">
        <v>1121</v>
      </c>
      <c r="CJ7" s="49" t="s">
        <v>1050</v>
      </c>
      <c r="CK7" s="20" t="s">
        <v>1122</v>
      </c>
      <c r="CL7" s="49" t="s">
        <v>834</v>
      </c>
      <c r="CM7" s="20" t="s">
        <v>1123</v>
      </c>
      <c r="CN7" s="19" t="s">
        <v>836</v>
      </c>
      <c r="CO7" s="19" t="s">
        <v>837</v>
      </c>
      <c r="CP7" s="19" t="s">
        <v>838</v>
      </c>
      <c r="CQ7" s="29"/>
      <c r="CR7" s="26" t="s">
        <v>839</v>
      </c>
      <c r="CS7" s="26" t="s">
        <v>840</v>
      </c>
      <c r="CT7" s="26" t="s">
        <v>836</v>
      </c>
      <c r="CU7" s="26" t="s">
        <v>838</v>
      </c>
      <c r="CV7" s="538"/>
      <c r="CW7" s="544"/>
    </row>
    <row r="8" spans="1:101" ht="15.75" customHeight="1">
      <c r="A8" s="47" t="str">
        <f>IF(C8="","",ROW()-7)</f>
        <v/>
      </c>
      <c r="B8" s="12"/>
      <c r="C8" s="12"/>
      <c r="D8" s="8"/>
      <c r="E8" s="12"/>
      <c r="F8" s="12"/>
      <c r="G8" s="12"/>
      <c r="H8" s="8"/>
      <c r="I8" s="8"/>
      <c r="J8" s="8"/>
      <c r="K8" s="8"/>
      <c r="L8" s="8"/>
      <c r="M8" s="13"/>
      <c r="N8" s="13"/>
      <c r="O8" s="13"/>
      <c r="P8" s="14"/>
      <c r="Q8" s="14"/>
      <c r="R8" s="14"/>
      <c r="S8" s="14"/>
      <c r="T8" s="14"/>
      <c r="U8" s="14"/>
      <c r="V8" s="14">
        <f t="shared" ref="V8:V10" si="0">P8+S8</f>
        <v>0</v>
      </c>
      <c r="W8" s="14">
        <f t="shared" ref="W8:X12" si="1">Q8+T8</f>
        <v>0</v>
      </c>
      <c r="X8" s="14">
        <f t="shared" si="1"/>
        <v>0</v>
      </c>
      <c r="Y8" s="15"/>
      <c r="Z8" s="51"/>
      <c r="AA8" s="15"/>
      <c r="AB8" s="15" t="str">
        <f t="shared" ref="AB8:AB30" si="2">IF(W8-X8=0,"",(AA8-W8+X8)/(W8-X8)*100)</f>
        <v/>
      </c>
      <c r="AC8" s="21"/>
      <c r="AD8" s="7"/>
      <c r="AE8" s="22"/>
      <c r="AF8" s="22"/>
      <c r="AG8" s="22"/>
      <c r="AH8" s="22"/>
      <c r="AI8" s="22"/>
      <c r="AJ8" s="22"/>
      <c r="AK8" s="22"/>
      <c r="AL8" s="22"/>
      <c r="AM8" s="22"/>
      <c r="AN8" s="22"/>
      <c r="AO8" s="22"/>
      <c r="AP8" s="22"/>
      <c r="AQ8" s="22"/>
      <c r="AR8" s="27"/>
      <c r="AS8" s="27"/>
      <c r="AT8" s="22"/>
      <c r="AU8" s="27"/>
      <c r="AV8" s="27"/>
      <c r="AW8" s="27"/>
      <c r="AX8" s="27"/>
      <c r="AY8" s="27"/>
      <c r="AZ8" s="27" t="s">
        <v>219</v>
      </c>
      <c r="BA8" s="27" t="s">
        <v>203</v>
      </c>
      <c r="BB8" s="27"/>
      <c r="BC8" s="27"/>
      <c r="BD8" s="27"/>
      <c r="BE8" s="27"/>
      <c r="BF8" s="153">
        <f>YEAR(K8)</f>
        <v>1900</v>
      </c>
      <c r="BG8" s="27"/>
      <c r="BH8" s="27">
        <f>(基本信息输入表!$M$7-'4-6-4机器设备'!L8)/365</f>
        <v>123.08493150684932</v>
      </c>
      <c r="BI8" s="27"/>
      <c r="BJ8" s="27">
        <f>IFERROR(BI8/(BH8+BI8)*100,"")</f>
        <v>0</v>
      </c>
      <c r="BK8" s="27"/>
      <c r="BL8" s="27"/>
      <c r="BM8" s="27"/>
      <c r="BN8" s="27"/>
      <c r="BO8" s="27"/>
      <c r="BP8" s="27"/>
      <c r="BQ8" s="27"/>
      <c r="BR8" s="27"/>
      <c r="BS8" s="27"/>
      <c r="BT8" s="27"/>
      <c r="BU8" s="27"/>
      <c r="BV8" s="27"/>
      <c r="BW8" s="27">
        <f>BS8*(1+BT8+BU8+BV8)</f>
        <v>0</v>
      </c>
      <c r="BX8" s="27"/>
      <c r="BY8" s="27"/>
      <c r="BZ8" s="27"/>
      <c r="CA8" s="27"/>
      <c r="CB8" s="27"/>
      <c r="CC8" s="27"/>
      <c r="CD8" s="27"/>
      <c r="CE8" s="27"/>
      <c r="CF8" s="27">
        <f>SUM(BX8:CE8)</f>
        <v>0</v>
      </c>
      <c r="CG8" s="27">
        <f>BW8*(CF8)</f>
        <v>0</v>
      </c>
      <c r="CH8" s="27"/>
      <c r="CI8" s="27"/>
      <c r="CJ8" s="156">
        <f t="shared" ref="CJ8:CJ32" si="3">(BS8*(1+BT8+BU8+BV8)+CG8)*CH8*CI8/2</f>
        <v>0</v>
      </c>
      <c r="CK8" s="27">
        <f t="shared" ref="CK8:CK32" si="4">BW8+CG8+CJ8</f>
        <v>0</v>
      </c>
      <c r="CL8" s="27">
        <f t="shared" ref="CL8:CL32" si="5">BS8/1.17*17%+BT8/1.11*11%</f>
        <v>0</v>
      </c>
      <c r="CM8" s="27">
        <f>CK8-CL8</f>
        <v>0</v>
      </c>
      <c r="CN8" s="27">
        <f>IF(CM8&lt;10,CM8,ROUND(CM8,-1))</f>
        <v>0</v>
      </c>
      <c r="CO8" s="11">
        <f>ROUND(BJ8-BK8-BL8,0)</f>
        <v>0</v>
      </c>
      <c r="CP8" s="154">
        <f>IFERROR(CN8*CO8/100,"")</f>
        <v>0</v>
      </c>
      <c r="CQ8" s="27"/>
      <c r="CR8" s="27" t="str">
        <f>IFERROR((CN8-V8)/V8*100,"")</f>
        <v/>
      </c>
      <c r="CS8" s="27" t="str">
        <f>IFERROR((CP8-W8+X8)/(W8-X8)*100,"")</f>
        <v/>
      </c>
      <c r="CT8" s="27"/>
      <c r="CU8" s="27"/>
      <c r="CV8" s="27"/>
      <c r="CW8" s="27"/>
    </row>
    <row r="9" spans="1:101" ht="15.75" customHeight="1">
      <c r="A9" s="47" t="str">
        <f t="shared" ref="A9:A29" si="6">IF(C9="","",ROW()-7)</f>
        <v/>
      </c>
      <c r="B9" s="12"/>
      <c r="C9" s="12"/>
      <c r="D9" s="8"/>
      <c r="E9" s="12"/>
      <c r="F9" s="12"/>
      <c r="G9" s="12"/>
      <c r="H9" s="8"/>
      <c r="I9" s="8"/>
      <c r="J9" s="8"/>
      <c r="K9" s="8"/>
      <c r="L9" s="8"/>
      <c r="M9" s="13"/>
      <c r="N9" s="13"/>
      <c r="O9" s="13"/>
      <c r="P9" s="14"/>
      <c r="Q9" s="14"/>
      <c r="R9" s="14"/>
      <c r="S9" s="14"/>
      <c r="T9" s="14"/>
      <c r="U9" s="14"/>
      <c r="V9" s="14">
        <f t="shared" si="0"/>
        <v>0</v>
      </c>
      <c r="W9" s="14">
        <f t="shared" si="1"/>
        <v>0</v>
      </c>
      <c r="X9" s="14">
        <f t="shared" si="1"/>
        <v>0</v>
      </c>
      <c r="Y9" s="15"/>
      <c r="Z9" s="51"/>
      <c r="AA9" s="15"/>
      <c r="AB9" s="15" t="str">
        <f t="shared" si="2"/>
        <v/>
      </c>
      <c r="AC9" s="21"/>
      <c r="AD9" s="7"/>
      <c r="AE9" s="22"/>
      <c r="AF9" s="22"/>
      <c r="AG9" s="22"/>
      <c r="AH9" s="22"/>
      <c r="AI9" s="22"/>
      <c r="AJ9" s="22"/>
      <c r="AK9" s="22"/>
      <c r="AL9" s="22"/>
      <c r="AM9" s="22"/>
      <c r="AN9" s="22"/>
      <c r="AO9" s="22"/>
      <c r="AP9" s="22"/>
      <c r="AQ9" s="22"/>
      <c r="AR9" s="28"/>
      <c r="AS9" s="27"/>
      <c r="AT9" s="22"/>
      <c r="AU9" s="27"/>
      <c r="AV9" s="27"/>
      <c r="AW9" s="27"/>
      <c r="AX9" s="27"/>
      <c r="AY9" s="27"/>
      <c r="AZ9" s="27" t="s">
        <v>219</v>
      </c>
      <c r="BA9" s="27"/>
      <c r="BB9" s="27"/>
      <c r="BC9" s="27"/>
      <c r="BD9" s="27"/>
      <c r="BE9" s="27"/>
      <c r="BF9" s="153">
        <f t="shared" ref="BF9:BF32" si="7">YEAR(K9)</f>
        <v>1900</v>
      </c>
      <c r="BG9" s="27"/>
      <c r="BH9" s="27">
        <f>(基本信息输入表!$M$7-'4-6-4机器设备'!L9)/365</f>
        <v>123.08493150684932</v>
      </c>
      <c r="BI9" s="27"/>
      <c r="BJ9" s="27">
        <f t="shared" ref="BJ9:BJ32" si="8">IFERROR(BI9/(BH9+BI9)*100,"")</f>
        <v>0</v>
      </c>
      <c r="BK9" s="27"/>
      <c r="BL9" s="27"/>
      <c r="BM9" s="27"/>
      <c r="BN9" s="27"/>
      <c r="BO9" s="27"/>
      <c r="BP9" s="27"/>
      <c r="BQ9" s="27"/>
      <c r="BR9" s="27"/>
      <c r="BS9" s="27"/>
      <c r="BT9" s="27"/>
      <c r="BU9" s="27"/>
      <c r="BV9" s="27"/>
      <c r="BW9" s="27">
        <f t="shared" ref="BW9:BW32" si="9">BS9*(1+BT9+BU9+BV9)</f>
        <v>0</v>
      </c>
      <c r="BX9" s="27"/>
      <c r="BY9" s="27"/>
      <c r="BZ9" s="27"/>
      <c r="CA9" s="27"/>
      <c r="CB9" s="27"/>
      <c r="CC9" s="27"/>
      <c r="CD9" s="27"/>
      <c r="CE9" s="27"/>
      <c r="CF9" s="27">
        <f t="shared" ref="CF9:CF32" si="10">SUM(BX9:CE9)</f>
        <v>0</v>
      </c>
      <c r="CG9" s="27">
        <f t="shared" ref="CG9:CG32" si="11">BW9*(CF9)</f>
        <v>0</v>
      </c>
      <c r="CH9" s="27"/>
      <c r="CI9" s="27"/>
      <c r="CJ9" s="156">
        <f t="shared" si="3"/>
        <v>0</v>
      </c>
      <c r="CK9" s="27">
        <f t="shared" si="4"/>
        <v>0</v>
      </c>
      <c r="CL9" s="27">
        <f t="shared" si="5"/>
        <v>0</v>
      </c>
      <c r="CM9" s="27">
        <f t="shared" ref="CM9:CM32" si="12">CK9-CL9</f>
        <v>0</v>
      </c>
      <c r="CN9" s="27">
        <f t="shared" ref="CN9:CN32" si="13">IF(CM9&lt;10,CM9,ROUND(CM9,-1))</f>
        <v>0</v>
      </c>
      <c r="CO9" s="11">
        <f t="shared" ref="CO9:CO32" si="14">ROUND(BJ9-BK9-BL9,0)</f>
        <v>0</v>
      </c>
      <c r="CP9" s="154">
        <f t="shared" ref="CP9:CP32" si="15">IFERROR(CN9*CO9/100,"")</f>
        <v>0</v>
      </c>
      <c r="CQ9" s="27"/>
      <c r="CR9" s="27" t="str">
        <f t="shared" ref="CR9:CR32" si="16">IFERROR((CN9-V9)/V9*100,"")</f>
        <v/>
      </c>
      <c r="CS9" s="27" t="str">
        <f t="shared" ref="CS9:CS32" si="17">IFERROR((CP9-W9+X9)/(W9-X9)*100,"")</f>
        <v/>
      </c>
      <c r="CT9" s="27"/>
      <c r="CU9" s="27"/>
      <c r="CV9" s="27"/>
      <c r="CW9" s="27"/>
    </row>
    <row r="10" spans="1:101" ht="15.75" customHeight="1">
      <c r="A10" s="47" t="str">
        <f t="shared" si="6"/>
        <v/>
      </c>
      <c r="B10" s="12"/>
      <c r="C10" s="12"/>
      <c r="D10" s="8"/>
      <c r="E10" s="12"/>
      <c r="F10" s="12"/>
      <c r="G10" s="12"/>
      <c r="H10" s="8"/>
      <c r="I10" s="8"/>
      <c r="J10" s="8"/>
      <c r="K10" s="8"/>
      <c r="L10" s="8"/>
      <c r="M10" s="13"/>
      <c r="N10" s="13"/>
      <c r="O10" s="13"/>
      <c r="P10" s="14"/>
      <c r="Q10" s="14"/>
      <c r="R10" s="14"/>
      <c r="S10" s="14"/>
      <c r="T10" s="14"/>
      <c r="U10" s="14"/>
      <c r="V10" s="14">
        <f t="shared" si="0"/>
        <v>0</v>
      </c>
      <c r="W10" s="14">
        <f t="shared" si="1"/>
        <v>0</v>
      </c>
      <c r="X10" s="14">
        <f t="shared" si="1"/>
        <v>0</v>
      </c>
      <c r="Y10" s="15"/>
      <c r="Z10" s="51"/>
      <c r="AA10" s="15"/>
      <c r="AB10" s="15" t="str">
        <f t="shared" si="2"/>
        <v/>
      </c>
      <c r="AC10" s="21"/>
      <c r="AD10" s="7"/>
      <c r="AE10" s="22"/>
      <c r="AF10" s="22"/>
      <c r="AG10" s="22"/>
      <c r="AH10" s="22"/>
      <c r="AI10" s="22"/>
      <c r="AJ10" s="22"/>
      <c r="AK10" s="22"/>
      <c r="AL10" s="22"/>
      <c r="AM10" s="22"/>
      <c r="AN10" s="22"/>
      <c r="AO10" s="22"/>
      <c r="AP10" s="22"/>
      <c r="AQ10" s="22"/>
      <c r="AR10" s="28"/>
      <c r="AS10" s="27"/>
      <c r="AT10" s="22"/>
      <c r="AU10" s="27"/>
      <c r="AV10" s="27"/>
      <c r="AW10" s="27"/>
      <c r="AX10" s="27"/>
      <c r="AY10" s="27"/>
      <c r="AZ10" s="27" t="s">
        <v>219</v>
      </c>
      <c r="BA10" s="27"/>
      <c r="BB10" s="27"/>
      <c r="BC10" s="27"/>
      <c r="BD10" s="27"/>
      <c r="BE10" s="27"/>
      <c r="BF10" s="153">
        <f t="shared" si="7"/>
        <v>1900</v>
      </c>
      <c r="BG10" s="27"/>
      <c r="BH10" s="27">
        <f>(基本信息输入表!$M$7-'4-6-4机器设备'!L10)/365</f>
        <v>123.08493150684932</v>
      </c>
      <c r="BI10" s="27"/>
      <c r="BJ10" s="27">
        <f t="shared" si="8"/>
        <v>0</v>
      </c>
      <c r="BK10" s="27"/>
      <c r="BL10" s="27"/>
      <c r="BM10" s="27"/>
      <c r="BN10" s="27"/>
      <c r="BO10" s="27"/>
      <c r="BP10" s="27"/>
      <c r="BQ10" s="27"/>
      <c r="BR10" s="27"/>
      <c r="BS10" s="27"/>
      <c r="BT10" s="27"/>
      <c r="BU10" s="27"/>
      <c r="BV10" s="27"/>
      <c r="BW10" s="27">
        <f t="shared" si="9"/>
        <v>0</v>
      </c>
      <c r="BX10" s="27"/>
      <c r="BY10" s="27"/>
      <c r="BZ10" s="27"/>
      <c r="CA10" s="27"/>
      <c r="CB10" s="27"/>
      <c r="CC10" s="27"/>
      <c r="CD10" s="27"/>
      <c r="CE10" s="27"/>
      <c r="CF10" s="27">
        <f t="shared" si="10"/>
        <v>0</v>
      </c>
      <c r="CG10" s="27">
        <f t="shared" si="11"/>
        <v>0</v>
      </c>
      <c r="CH10" s="27"/>
      <c r="CI10" s="27"/>
      <c r="CJ10" s="156">
        <f t="shared" si="3"/>
        <v>0</v>
      </c>
      <c r="CK10" s="27">
        <f t="shared" si="4"/>
        <v>0</v>
      </c>
      <c r="CL10" s="27">
        <f t="shared" si="5"/>
        <v>0</v>
      </c>
      <c r="CM10" s="27">
        <f t="shared" si="12"/>
        <v>0</v>
      </c>
      <c r="CN10" s="27">
        <f t="shared" si="13"/>
        <v>0</v>
      </c>
      <c r="CO10" s="11">
        <f t="shared" si="14"/>
        <v>0</v>
      </c>
      <c r="CP10" s="154">
        <f t="shared" si="15"/>
        <v>0</v>
      </c>
      <c r="CQ10" s="27"/>
      <c r="CR10" s="27" t="str">
        <f t="shared" si="16"/>
        <v/>
      </c>
      <c r="CS10" s="27" t="str">
        <f t="shared" si="17"/>
        <v/>
      </c>
      <c r="CT10" s="27"/>
      <c r="CU10" s="27"/>
      <c r="CV10" s="27"/>
      <c r="CW10" s="27"/>
    </row>
    <row r="11" spans="1:101" ht="15.75" customHeight="1">
      <c r="A11" s="47" t="str">
        <f t="shared" si="6"/>
        <v/>
      </c>
      <c r="B11" s="12"/>
      <c r="C11" s="12"/>
      <c r="D11" s="8"/>
      <c r="E11" s="12"/>
      <c r="F11" s="12"/>
      <c r="G11" s="12"/>
      <c r="H11" s="8"/>
      <c r="I11" s="8"/>
      <c r="J11" s="8"/>
      <c r="K11" s="8"/>
      <c r="L11" s="8"/>
      <c r="M11" s="13"/>
      <c r="N11" s="13"/>
      <c r="O11" s="13"/>
      <c r="P11" s="14"/>
      <c r="Q11" s="14"/>
      <c r="R11" s="14"/>
      <c r="S11" s="14"/>
      <c r="T11" s="14"/>
      <c r="U11" s="14"/>
      <c r="V11" s="14">
        <f t="shared" ref="V11:X29" si="18">P11+S11</f>
        <v>0</v>
      </c>
      <c r="W11" s="14">
        <f t="shared" si="18"/>
        <v>0</v>
      </c>
      <c r="X11" s="14">
        <f t="shared" si="1"/>
        <v>0</v>
      </c>
      <c r="Y11" s="15"/>
      <c r="Z11" s="51"/>
      <c r="AA11" s="15"/>
      <c r="AB11" s="15" t="str">
        <f t="shared" si="2"/>
        <v/>
      </c>
      <c r="AC11" s="21"/>
      <c r="AD11" s="7"/>
      <c r="AE11" s="22"/>
      <c r="AF11" s="22"/>
      <c r="AG11" s="22"/>
      <c r="AH11" s="22"/>
      <c r="AI11" s="22"/>
      <c r="AJ11" s="22"/>
      <c r="AK11" s="22"/>
      <c r="AL11" s="22"/>
      <c r="AM11" s="22"/>
      <c r="AN11" s="22"/>
      <c r="AO11" s="22"/>
      <c r="AP11" s="22"/>
      <c r="AQ11" s="22"/>
      <c r="AR11" s="28"/>
      <c r="AS11" s="27"/>
      <c r="AT11" s="22"/>
      <c r="AU11" s="27"/>
      <c r="AV11" s="27"/>
      <c r="AW11" s="27"/>
      <c r="AX11" s="27"/>
      <c r="AY11" s="27"/>
      <c r="AZ11" s="27" t="s">
        <v>219</v>
      </c>
      <c r="BA11" s="27"/>
      <c r="BB11" s="27"/>
      <c r="BC11" s="27"/>
      <c r="BD11" s="27"/>
      <c r="BE11" s="27"/>
      <c r="BF11" s="153">
        <f t="shared" si="7"/>
        <v>1900</v>
      </c>
      <c r="BG11" s="27"/>
      <c r="BH11" s="27">
        <f>(基本信息输入表!$M$7-'4-6-4机器设备'!L11)/365</f>
        <v>123.08493150684932</v>
      </c>
      <c r="BI11" s="27"/>
      <c r="BJ11" s="27">
        <f t="shared" si="8"/>
        <v>0</v>
      </c>
      <c r="BK11" s="27"/>
      <c r="BL11" s="27"/>
      <c r="BM11" s="27"/>
      <c r="BN11" s="27"/>
      <c r="BO11" s="27"/>
      <c r="BP11" s="27"/>
      <c r="BQ11" s="27"/>
      <c r="BR11" s="27"/>
      <c r="BS11" s="27"/>
      <c r="BT11" s="27"/>
      <c r="BU11" s="27"/>
      <c r="BV11" s="27"/>
      <c r="BW11" s="27">
        <f t="shared" si="9"/>
        <v>0</v>
      </c>
      <c r="BX11" s="27"/>
      <c r="BY11" s="27"/>
      <c r="BZ11" s="27"/>
      <c r="CA11" s="27"/>
      <c r="CB11" s="27"/>
      <c r="CC11" s="27"/>
      <c r="CD11" s="27"/>
      <c r="CE11" s="27"/>
      <c r="CF11" s="27">
        <f t="shared" si="10"/>
        <v>0</v>
      </c>
      <c r="CG11" s="27">
        <f t="shared" si="11"/>
        <v>0</v>
      </c>
      <c r="CH11" s="27"/>
      <c r="CI11" s="27"/>
      <c r="CJ11" s="156">
        <f t="shared" si="3"/>
        <v>0</v>
      </c>
      <c r="CK11" s="27">
        <f t="shared" si="4"/>
        <v>0</v>
      </c>
      <c r="CL11" s="27">
        <f t="shared" si="5"/>
        <v>0</v>
      </c>
      <c r="CM11" s="27">
        <f t="shared" si="12"/>
        <v>0</v>
      </c>
      <c r="CN11" s="27">
        <f t="shared" si="13"/>
        <v>0</v>
      </c>
      <c r="CO11" s="11">
        <f t="shared" si="14"/>
        <v>0</v>
      </c>
      <c r="CP11" s="154">
        <f t="shared" si="15"/>
        <v>0</v>
      </c>
      <c r="CQ11" s="27"/>
      <c r="CR11" s="27" t="str">
        <f t="shared" si="16"/>
        <v/>
      </c>
      <c r="CS11" s="27" t="str">
        <f t="shared" si="17"/>
        <v/>
      </c>
      <c r="CT11" s="27"/>
      <c r="CU11" s="27"/>
      <c r="CV11" s="27"/>
      <c r="CW11" s="27"/>
    </row>
    <row r="12" spans="1:101" ht="15.75" customHeight="1">
      <c r="A12" s="47" t="str">
        <f t="shared" si="6"/>
        <v/>
      </c>
      <c r="B12" s="12"/>
      <c r="C12" s="12"/>
      <c r="D12" s="8"/>
      <c r="E12" s="12"/>
      <c r="F12" s="12"/>
      <c r="G12" s="12"/>
      <c r="H12" s="8"/>
      <c r="I12" s="8"/>
      <c r="J12" s="8"/>
      <c r="K12" s="8"/>
      <c r="L12" s="8"/>
      <c r="M12" s="13"/>
      <c r="N12" s="13"/>
      <c r="O12" s="13"/>
      <c r="P12" s="14"/>
      <c r="Q12" s="14"/>
      <c r="R12" s="14"/>
      <c r="S12" s="14"/>
      <c r="T12" s="14"/>
      <c r="U12" s="14"/>
      <c r="V12" s="14">
        <f t="shared" si="18"/>
        <v>0</v>
      </c>
      <c r="W12" s="14">
        <f t="shared" si="18"/>
        <v>0</v>
      </c>
      <c r="X12" s="14">
        <f t="shared" si="1"/>
        <v>0</v>
      </c>
      <c r="Y12" s="15"/>
      <c r="Z12" s="51"/>
      <c r="AA12" s="15"/>
      <c r="AB12" s="15" t="str">
        <f t="shared" si="2"/>
        <v/>
      </c>
      <c r="AC12" s="21"/>
      <c r="AD12" s="7"/>
      <c r="AE12" s="22"/>
      <c r="AF12" s="22"/>
      <c r="AG12" s="22"/>
      <c r="AH12" s="22"/>
      <c r="AI12" s="22"/>
      <c r="AJ12" s="22"/>
      <c r="AK12" s="22"/>
      <c r="AL12" s="22"/>
      <c r="AM12" s="22"/>
      <c r="AN12" s="22"/>
      <c r="AO12" s="22"/>
      <c r="AP12" s="22"/>
      <c r="AQ12" s="22"/>
      <c r="AR12" s="28"/>
      <c r="AS12" s="27"/>
      <c r="AT12" s="22"/>
      <c r="AU12" s="27"/>
      <c r="AV12" s="27"/>
      <c r="AW12" s="27"/>
      <c r="AX12" s="27"/>
      <c r="AY12" s="27"/>
      <c r="AZ12" s="27" t="s">
        <v>219</v>
      </c>
      <c r="BA12" s="27"/>
      <c r="BB12" s="27"/>
      <c r="BC12" s="27"/>
      <c r="BD12" s="27"/>
      <c r="BE12" s="27"/>
      <c r="BF12" s="153">
        <f t="shared" si="7"/>
        <v>1900</v>
      </c>
      <c r="BG12" s="27"/>
      <c r="BH12" s="27">
        <f>(基本信息输入表!$M$7-'4-6-4机器设备'!L12)/365</f>
        <v>123.08493150684932</v>
      </c>
      <c r="BI12" s="27"/>
      <c r="BJ12" s="27">
        <f t="shared" si="8"/>
        <v>0</v>
      </c>
      <c r="BK12" s="27"/>
      <c r="BL12" s="27"/>
      <c r="BM12" s="27"/>
      <c r="BN12" s="27"/>
      <c r="BO12" s="27"/>
      <c r="BP12" s="27"/>
      <c r="BQ12" s="27"/>
      <c r="BR12" s="27"/>
      <c r="BS12" s="27"/>
      <c r="BT12" s="27"/>
      <c r="BU12" s="27"/>
      <c r="BV12" s="27"/>
      <c r="BW12" s="27">
        <f t="shared" si="9"/>
        <v>0</v>
      </c>
      <c r="BX12" s="27"/>
      <c r="BY12" s="27"/>
      <c r="BZ12" s="27"/>
      <c r="CA12" s="27"/>
      <c r="CB12" s="27"/>
      <c r="CC12" s="27"/>
      <c r="CD12" s="27"/>
      <c r="CE12" s="27"/>
      <c r="CF12" s="27">
        <f t="shared" si="10"/>
        <v>0</v>
      </c>
      <c r="CG12" s="27">
        <f t="shared" si="11"/>
        <v>0</v>
      </c>
      <c r="CH12" s="27"/>
      <c r="CI12" s="27"/>
      <c r="CJ12" s="156">
        <f t="shared" si="3"/>
        <v>0</v>
      </c>
      <c r="CK12" s="27">
        <f t="shared" si="4"/>
        <v>0</v>
      </c>
      <c r="CL12" s="27">
        <f t="shared" si="5"/>
        <v>0</v>
      </c>
      <c r="CM12" s="27">
        <f t="shared" si="12"/>
        <v>0</v>
      </c>
      <c r="CN12" s="27">
        <f t="shared" si="13"/>
        <v>0</v>
      </c>
      <c r="CO12" s="11">
        <f t="shared" si="14"/>
        <v>0</v>
      </c>
      <c r="CP12" s="154">
        <f t="shared" si="15"/>
        <v>0</v>
      </c>
      <c r="CQ12" s="27"/>
      <c r="CR12" s="27" t="str">
        <f t="shared" si="16"/>
        <v/>
      </c>
      <c r="CS12" s="27" t="str">
        <f t="shared" si="17"/>
        <v/>
      </c>
      <c r="CT12" s="27"/>
      <c r="CU12" s="27"/>
      <c r="CV12" s="27"/>
      <c r="CW12" s="27"/>
    </row>
    <row r="13" spans="1:101" ht="15.75" customHeight="1">
      <c r="A13" s="47" t="str">
        <f t="shared" si="6"/>
        <v/>
      </c>
      <c r="B13" s="12"/>
      <c r="C13" s="12"/>
      <c r="D13" s="8"/>
      <c r="E13" s="12"/>
      <c r="F13" s="12"/>
      <c r="G13" s="12"/>
      <c r="H13" s="8"/>
      <c r="I13" s="8"/>
      <c r="J13" s="8"/>
      <c r="K13" s="8"/>
      <c r="L13" s="8"/>
      <c r="M13" s="13"/>
      <c r="N13" s="13"/>
      <c r="O13" s="13"/>
      <c r="P13" s="14"/>
      <c r="Q13" s="14"/>
      <c r="R13" s="14"/>
      <c r="S13" s="14"/>
      <c r="T13" s="14"/>
      <c r="U13" s="14"/>
      <c r="V13" s="14">
        <f t="shared" si="18"/>
        <v>0</v>
      </c>
      <c r="W13" s="14">
        <f t="shared" si="18"/>
        <v>0</v>
      </c>
      <c r="X13" s="14">
        <f t="shared" si="18"/>
        <v>0</v>
      </c>
      <c r="Y13" s="15"/>
      <c r="Z13" s="51"/>
      <c r="AA13" s="15"/>
      <c r="AB13" s="15" t="str">
        <f t="shared" si="2"/>
        <v/>
      </c>
      <c r="AC13" s="21"/>
      <c r="AD13" s="7"/>
      <c r="AE13" s="22"/>
      <c r="AF13" s="22"/>
      <c r="AG13" s="22"/>
      <c r="AH13" s="22"/>
      <c r="AI13" s="22"/>
      <c r="AJ13" s="22"/>
      <c r="AK13" s="22"/>
      <c r="AL13" s="22"/>
      <c r="AM13" s="22"/>
      <c r="AN13" s="22"/>
      <c r="AO13" s="22"/>
      <c r="AP13" s="22"/>
      <c r="AQ13" s="22"/>
      <c r="AR13" s="28"/>
      <c r="AS13" s="27"/>
      <c r="AT13" s="22"/>
      <c r="AU13" s="27"/>
      <c r="AV13" s="27"/>
      <c r="AW13" s="27"/>
      <c r="AX13" s="27"/>
      <c r="AY13" s="27"/>
      <c r="AZ13" s="27" t="s">
        <v>219</v>
      </c>
      <c r="BA13" s="27"/>
      <c r="BB13" s="27"/>
      <c r="BC13" s="27"/>
      <c r="BD13" s="27"/>
      <c r="BE13" s="27"/>
      <c r="BF13" s="153">
        <f t="shared" si="7"/>
        <v>1900</v>
      </c>
      <c r="BG13" s="27"/>
      <c r="BH13" s="27">
        <f>(基本信息输入表!$M$7-'4-6-4机器设备'!L13)/365</f>
        <v>123.08493150684932</v>
      </c>
      <c r="BI13" s="27"/>
      <c r="BJ13" s="27">
        <f t="shared" si="8"/>
        <v>0</v>
      </c>
      <c r="BK13" s="27"/>
      <c r="BL13" s="27"/>
      <c r="BM13" s="27"/>
      <c r="BN13" s="27"/>
      <c r="BO13" s="27"/>
      <c r="BP13" s="27"/>
      <c r="BQ13" s="27"/>
      <c r="BR13" s="27"/>
      <c r="BS13" s="27"/>
      <c r="BT13" s="27"/>
      <c r="BU13" s="27"/>
      <c r="BV13" s="27"/>
      <c r="BW13" s="27">
        <f t="shared" si="9"/>
        <v>0</v>
      </c>
      <c r="BX13" s="27"/>
      <c r="BY13" s="27"/>
      <c r="BZ13" s="27"/>
      <c r="CA13" s="27"/>
      <c r="CB13" s="27"/>
      <c r="CC13" s="27"/>
      <c r="CD13" s="27"/>
      <c r="CE13" s="27"/>
      <c r="CF13" s="27">
        <f t="shared" si="10"/>
        <v>0</v>
      </c>
      <c r="CG13" s="27">
        <f t="shared" si="11"/>
        <v>0</v>
      </c>
      <c r="CH13" s="27"/>
      <c r="CI13" s="27"/>
      <c r="CJ13" s="156">
        <f t="shared" si="3"/>
        <v>0</v>
      </c>
      <c r="CK13" s="27">
        <f t="shared" si="4"/>
        <v>0</v>
      </c>
      <c r="CL13" s="27">
        <f t="shared" si="5"/>
        <v>0</v>
      </c>
      <c r="CM13" s="27">
        <f t="shared" si="12"/>
        <v>0</v>
      </c>
      <c r="CN13" s="27">
        <f t="shared" si="13"/>
        <v>0</v>
      </c>
      <c r="CO13" s="11">
        <f t="shared" si="14"/>
        <v>0</v>
      </c>
      <c r="CP13" s="154">
        <f t="shared" si="15"/>
        <v>0</v>
      </c>
      <c r="CQ13" s="27"/>
      <c r="CR13" s="27" t="str">
        <f t="shared" si="16"/>
        <v/>
      </c>
      <c r="CS13" s="27" t="str">
        <f t="shared" si="17"/>
        <v/>
      </c>
      <c r="CT13" s="27"/>
      <c r="CU13" s="27"/>
      <c r="CV13" s="27"/>
      <c r="CW13" s="27"/>
    </row>
    <row r="14" spans="1:101" ht="15.75" customHeight="1">
      <c r="A14" s="47" t="str">
        <f t="shared" si="6"/>
        <v/>
      </c>
      <c r="B14" s="12"/>
      <c r="C14" s="12"/>
      <c r="D14" s="8"/>
      <c r="E14" s="12"/>
      <c r="F14" s="12"/>
      <c r="G14" s="12"/>
      <c r="H14" s="8"/>
      <c r="I14" s="8"/>
      <c r="J14" s="8"/>
      <c r="K14" s="8"/>
      <c r="L14" s="8"/>
      <c r="M14" s="13"/>
      <c r="N14" s="13"/>
      <c r="O14" s="13"/>
      <c r="P14" s="14"/>
      <c r="Q14" s="14"/>
      <c r="R14" s="14"/>
      <c r="S14" s="14"/>
      <c r="T14" s="14"/>
      <c r="U14" s="14"/>
      <c r="V14" s="14">
        <f t="shared" si="18"/>
        <v>0</v>
      </c>
      <c r="W14" s="14">
        <f t="shared" si="18"/>
        <v>0</v>
      </c>
      <c r="X14" s="14">
        <f t="shared" si="18"/>
        <v>0</v>
      </c>
      <c r="Y14" s="15"/>
      <c r="Z14" s="51"/>
      <c r="AA14" s="15"/>
      <c r="AB14" s="15" t="str">
        <f t="shared" si="2"/>
        <v/>
      </c>
      <c r="AC14" s="21"/>
      <c r="AD14" s="7"/>
      <c r="AE14" s="22"/>
      <c r="AF14" s="22"/>
      <c r="AG14" s="22"/>
      <c r="AH14" s="22"/>
      <c r="AI14" s="22"/>
      <c r="AJ14" s="22"/>
      <c r="AK14" s="22"/>
      <c r="AL14" s="22"/>
      <c r="AM14" s="22"/>
      <c r="AN14" s="22"/>
      <c r="AO14" s="22"/>
      <c r="AP14" s="22"/>
      <c r="AQ14" s="22"/>
      <c r="AR14" s="28"/>
      <c r="AS14" s="27"/>
      <c r="AT14" s="22"/>
      <c r="AU14" s="27"/>
      <c r="AV14" s="27"/>
      <c r="AW14" s="27"/>
      <c r="AX14" s="27"/>
      <c r="AY14" s="27"/>
      <c r="AZ14" s="27" t="s">
        <v>219</v>
      </c>
      <c r="BA14" s="27"/>
      <c r="BB14" s="27"/>
      <c r="BC14" s="27"/>
      <c r="BD14" s="27"/>
      <c r="BE14" s="27"/>
      <c r="BF14" s="153">
        <f t="shared" si="7"/>
        <v>1900</v>
      </c>
      <c r="BG14" s="27"/>
      <c r="BH14" s="27">
        <f>(基本信息输入表!$M$7-'4-6-4机器设备'!L14)/365</f>
        <v>123.08493150684932</v>
      </c>
      <c r="BI14" s="27"/>
      <c r="BJ14" s="27">
        <f t="shared" si="8"/>
        <v>0</v>
      </c>
      <c r="BK14" s="27"/>
      <c r="BL14" s="27"/>
      <c r="BM14" s="27"/>
      <c r="BN14" s="27"/>
      <c r="BO14" s="27"/>
      <c r="BP14" s="27"/>
      <c r="BQ14" s="27"/>
      <c r="BR14" s="27"/>
      <c r="BS14" s="27"/>
      <c r="BT14" s="27"/>
      <c r="BU14" s="27"/>
      <c r="BV14" s="27"/>
      <c r="BW14" s="27">
        <f t="shared" si="9"/>
        <v>0</v>
      </c>
      <c r="BX14" s="27"/>
      <c r="BY14" s="27"/>
      <c r="BZ14" s="27"/>
      <c r="CA14" s="27"/>
      <c r="CB14" s="27"/>
      <c r="CC14" s="27"/>
      <c r="CD14" s="27"/>
      <c r="CE14" s="27"/>
      <c r="CF14" s="27">
        <f t="shared" si="10"/>
        <v>0</v>
      </c>
      <c r="CG14" s="27">
        <f t="shared" si="11"/>
        <v>0</v>
      </c>
      <c r="CH14" s="27"/>
      <c r="CI14" s="27"/>
      <c r="CJ14" s="156">
        <f t="shared" si="3"/>
        <v>0</v>
      </c>
      <c r="CK14" s="27">
        <f t="shared" si="4"/>
        <v>0</v>
      </c>
      <c r="CL14" s="27">
        <f t="shared" si="5"/>
        <v>0</v>
      </c>
      <c r="CM14" s="27">
        <f t="shared" si="12"/>
        <v>0</v>
      </c>
      <c r="CN14" s="27">
        <f t="shared" si="13"/>
        <v>0</v>
      </c>
      <c r="CO14" s="11">
        <f t="shared" si="14"/>
        <v>0</v>
      </c>
      <c r="CP14" s="154">
        <f t="shared" si="15"/>
        <v>0</v>
      </c>
      <c r="CQ14" s="27"/>
      <c r="CR14" s="27" t="str">
        <f t="shared" si="16"/>
        <v/>
      </c>
      <c r="CS14" s="27" t="str">
        <f t="shared" si="17"/>
        <v/>
      </c>
      <c r="CT14" s="27"/>
      <c r="CU14" s="27"/>
      <c r="CV14" s="27"/>
      <c r="CW14" s="27"/>
    </row>
    <row r="15" spans="1:101" ht="15.75" customHeight="1">
      <c r="A15" s="47" t="str">
        <f t="shared" si="6"/>
        <v/>
      </c>
      <c r="B15" s="12"/>
      <c r="C15" s="12"/>
      <c r="D15" s="8"/>
      <c r="E15" s="12"/>
      <c r="F15" s="12"/>
      <c r="G15" s="12"/>
      <c r="H15" s="8"/>
      <c r="I15" s="8"/>
      <c r="J15" s="8"/>
      <c r="K15" s="8"/>
      <c r="L15" s="8"/>
      <c r="M15" s="13"/>
      <c r="N15" s="13"/>
      <c r="O15" s="13"/>
      <c r="P15" s="14"/>
      <c r="Q15" s="14"/>
      <c r="R15" s="14"/>
      <c r="S15" s="14"/>
      <c r="T15" s="14"/>
      <c r="U15" s="14"/>
      <c r="V15" s="14">
        <f t="shared" si="18"/>
        <v>0</v>
      </c>
      <c r="W15" s="14">
        <f t="shared" si="18"/>
        <v>0</v>
      </c>
      <c r="X15" s="14">
        <f t="shared" si="18"/>
        <v>0</v>
      </c>
      <c r="Y15" s="15"/>
      <c r="Z15" s="51"/>
      <c r="AA15" s="15"/>
      <c r="AB15" s="15" t="str">
        <f t="shared" si="2"/>
        <v/>
      </c>
      <c r="AC15" s="21"/>
      <c r="AD15" s="7"/>
      <c r="AE15" s="22"/>
      <c r="AF15" s="22"/>
      <c r="AG15" s="22"/>
      <c r="AH15" s="22"/>
      <c r="AI15" s="22"/>
      <c r="AJ15" s="22"/>
      <c r="AK15" s="22"/>
      <c r="AL15" s="22"/>
      <c r="AM15" s="22"/>
      <c r="AN15" s="22"/>
      <c r="AO15" s="22"/>
      <c r="AP15" s="22"/>
      <c r="AQ15" s="22"/>
      <c r="AR15" s="28"/>
      <c r="AS15" s="27"/>
      <c r="AT15" s="22"/>
      <c r="AU15" s="27"/>
      <c r="AV15" s="27"/>
      <c r="AW15" s="27"/>
      <c r="AX15" s="27"/>
      <c r="AY15" s="27"/>
      <c r="AZ15" s="27" t="s">
        <v>219</v>
      </c>
      <c r="BA15" s="27"/>
      <c r="BB15" s="27"/>
      <c r="BC15" s="27"/>
      <c r="BD15" s="27"/>
      <c r="BE15" s="27"/>
      <c r="BF15" s="153">
        <f t="shared" si="7"/>
        <v>1900</v>
      </c>
      <c r="BG15" s="27"/>
      <c r="BH15" s="27">
        <f>(基本信息输入表!$M$7-'4-6-4机器设备'!L15)/365</f>
        <v>123.08493150684932</v>
      </c>
      <c r="BI15" s="27"/>
      <c r="BJ15" s="27">
        <f t="shared" si="8"/>
        <v>0</v>
      </c>
      <c r="BK15" s="27"/>
      <c r="BL15" s="27"/>
      <c r="BM15" s="27"/>
      <c r="BN15" s="27"/>
      <c r="BO15" s="27"/>
      <c r="BP15" s="27"/>
      <c r="BQ15" s="27"/>
      <c r="BR15" s="27"/>
      <c r="BS15" s="27"/>
      <c r="BT15" s="27"/>
      <c r="BU15" s="27"/>
      <c r="BV15" s="27"/>
      <c r="BW15" s="27">
        <f t="shared" si="9"/>
        <v>0</v>
      </c>
      <c r="BX15" s="27"/>
      <c r="BY15" s="27"/>
      <c r="BZ15" s="27"/>
      <c r="CA15" s="27"/>
      <c r="CB15" s="27"/>
      <c r="CC15" s="27"/>
      <c r="CD15" s="27"/>
      <c r="CE15" s="27"/>
      <c r="CF15" s="27">
        <f t="shared" si="10"/>
        <v>0</v>
      </c>
      <c r="CG15" s="27">
        <f t="shared" si="11"/>
        <v>0</v>
      </c>
      <c r="CH15" s="27"/>
      <c r="CI15" s="27"/>
      <c r="CJ15" s="156">
        <f t="shared" si="3"/>
        <v>0</v>
      </c>
      <c r="CK15" s="27">
        <f t="shared" si="4"/>
        <v>0</v>
      </c>
      <c r="CL15" s="27">
        <f t="shared" si="5"/>
        <v>0</v>
      </c>
      <c r="CM15" s="27">
        <f t="shared" si="12"/>
        <v>0</v>
      </c>
      <c r="CN15" s="27">
        <f t="shared" si="13"/>
        <v>0</v>
      </c>
      <c r="CO15" s="11">
        <f t="shared" si="14"/>
        <v>0</v>
      </c>
      <c r="CP15" s="154">
        <f t="shared" si="15"/>
        <v>0</v>
      </c>
      <c r="CQ15" s="27"/>
      <c r="CR15" s="27" t="str">
        <f t="shared" si="16"/>
        <v/>
      </c>
      <c r="CS15" s="27" t="str">
        <f t="shared" si="17"/>
        <v/>
      </c>
      <c r="CT15" s="27"/>
      <c r="CU15" s="27"/>
      <c r="CV15" s="27"/>
      <c r="CW15" s="27"/>
    </row>
    <row r="16" spans="1:101" ht="15.75" customHeight="1">
      <c r="A16" s="47" t="str">
        <f t="shared" si="6"/>
        <v/>
      </c>
      <c r="B16" s="12"/>
      <c r="C16" s="12"/>
      <c r="D16" s="8"/>
      <c r="E16" s="12"/>
      <c r="F16" s="12"/>
      <c r="G16" s="12"/>
      <c r="H16" s="8"/>
      <c r="I16" s="8"/>
      <c r="J16" s="8"/>
      <c r="K16" s="8"/>
      <c r="L16" s="8"/>
      <c r="M16" s="13"/>
      <c r="N16" s="13"/>
      <c r="O16" s="13"/>
      <c r="P16" s="14"/>
      <c r="Q16" s="14"/>
      <c r="R16" s="14"/>
      <c r="S16" s="14"/>
      <c r="T16" s="14"/>
      <c r="U16" s="14"/>
      <c r="V16" s="14">
        <f t="shared" si="18"/>
        <v>0</v>
      </c>
      <c r="W16" s="14">
        <f t="shared" si="18"/>
        <v>0</v>
      </c>
      <c r="X16" s="14">
        <f t="shared" si="18"/>
        <v>0</v>
      </c>
      <c r="Y16" s="15"/>
      <c r="Z16" s="51"/>
      <c r="AA16" s="15"/>
      <c r="AB16" s="15" t="str">
        <f t="shared" si="2"/>
        <v/>
      </c>
      <c r="AC16" s="21"/>
      <c r="AD16" s="7"/>
      <c r="AE16" s="22"/>
      <c r="AF16" s="22"/>
      <c r="AG16" s="22"/>
      <c r="AH16" s="22"/>
      <c r="AI16" s="22"/>
      <c r="AJ16" s="22"/>
      <c r="AK16" s="22"/>
      <c r="AL16" s="22"/>
      <c r="AM16" s="22"/>
      <c r="AN16" s="22"/>
      <c r="AO16" s="22"/>
      <c r="AP16" s="22"/>
      <c r="AQ16" s="22"/>
      <c r="AR16" s="28"/>
      <c r="AS16" s="27"/>
      <c r="AT16" s="22"/>
      <c r="AU16" s="27"/>
      <c r="AV16" s="27"/>
      <c r="AW16" s="27"/>
      <c r="AX16" s="27"/>
      <c r="AY16" s="27"/>
      <c r="AZ16" s="27" t="s">
        <v>219</v>
      </c>
      <c r="BA16" s="27"/>
      <c r="BB16" s="27"/>
      <c r="BC16" s="27"/>
      <c r="BD16" s="27"/>
      <c r="BE16" s="27"/>
      <c r="BF16" s="153">
        <f t="shared" si="7"/>
        <v>1900</v>
      </c>
      <c r="BG16" s="27"/>
      <c r="BH16" s="27">
        <f>(基本信息输入表!$M$7-'4-6-4机器设备'!L16)/365</f>
        <v>123.08493150684932</v>
      </c>
      <c r="BI16" s="27"/>
      <c r="BJ16" s="27">
        <f t="shared" si="8"/>
        <v>0</v>
      </c>
      <c r="BK16" s="27"/>
      <c r="BL16" s="27"/>
      <c r="BM16" s="27"/>
      <c r="BN16" s="27"/>
      <c r="BO16" s="27"/>
      <c r="BP16" s="27"/>
      <c r="BQ16" s="27"/>
      <c r="BR16" s="27"/>
      <c r="BS16" s="27"/>
      <c r="BT16" s="27"/>
      <c r="BU16" s="27"/>
      <c r="BV16" s="27"/>
      <c r="BW16" s="27">
        <f t="shared" si="9"/>
        <v>0</v>
      </c>
      <c r="BX16" s="27"/>
      <c r="BY16" s="27"/>
      <c r="BZ16" s="27"/>
      <c r="CA16" s="27"/>
      <c r="CB16" s="27"/>
      <c r="CC16" s="27"/>
      <c r="CD16" s="27"/>
      <c r="CE16" s="27"/>
      <c r="CF16" s="27">
        <f t="shared" si="10"/>
        <v>0</v>
      </c>
      <c r="CG16" s="27">
        <f t="shared" si="11"/>
        <v>0</v>
      </c>
      <c r="CH16" s="27"/>
      <c r="CI16" s="27"/>
      <c r="CJ16" s="156">
        <f t="shared" si="3"/>
        <v>0</v>
      </c>
      <c r="CK16" s="27">
        <f t="shared" si="4"/>
        <v>0</v>
      </c>
      <c r="CL16" s="27">
        <f t="shared" si="5"/>
        <v>0</v>
      </c>
      <c r="CM16" s="27">
        <f t="shared" si="12"/>
        <v>0</v>
      </c>
      <c r="CN16" s="27">
        <f t="shared" si="13"/>
        <v>0</v>
      </c>
      <c r="CO16" s="11">
        <f t="shared" si="14"/>
        <v>0</v>
      </c>
      <c r="CP16" s="154">
        <f t="shared" si="15"/>
        <v>0</v>
      </c>
      <c r="CQ16" s="27"/>
      <c r="CR16" s="27" t="str">
        <f t="shared" si="16"/>
        <v/>
      </c>
      <c r="CS16" s="27" t="str">
        <f t="shared" si="17"/>
        <v/>
      </c>
      <c r="CT16" s="27"/>
      <c r="CU16" s="27"/>
      <c r="CV16" s="27"/>
      <c r="CW16" s="27"/>
    </row>
    <row r="17" spans="1:101" ht="15.75" customHeight="1">
      <c r="A17" s="47" t="str">
        <f t="shared" si="6"/>
        <v/>
      </c>
      <c r="B17" s="12"/>
      <c r="C17" s="12"/>
      <c r="D17" s="8"/>
      <c r="E17" s="12"/>
      <c r="F17" s="12"/>
      <c r="G17" s="12"/>
      <c r="H17" s="8"/>
      <c r="I17" s="8"/>
      <c r="J17" s="8"/>
      <c r="K17" s="8"/>
      <c r="L17" s="8"/>
      <c r="M17" s="13"/>
      <c r="N17" s="13"/>
      <c r="O17" s="13"/>
      <c r="P17" s="14"/>
      <c r="Q17" s="14"/>
      <c r="R17" s="14"/>
      <c r="S17" s="14"/>
      <c r="T17" s="14"/>
      <c r="U17" s="14"/>
      <c r="V17" s="14">
        <f t="shared" si="18"/>
        <v>0</v>
      </c>
      <c r="W17" s="14">
        <f t="shared" si="18"/>
        <v>0</v>
      </c>
      <c r="X17" s="14">
        <f t="shared" si="18"/>
        <v>0</v>
      </c>
      <c r="Y17" s="15"/>
      <c r="Z17" s="51"/>
      <c r="AA17" s="15"/>
      <c r="AB17" s="15" t="str">
        <f t="shared" si="2"/>
        <v/>
      </c>
      <c r="AC17" s="21"/>
      <c r="AD17" s="7"/>
      <c r="AE17" s="22"/>
      <c r="AF17" s="22"/>
      <c r="AG17" s="22"/>
      <c r="AH17" s="22"/>
      <c r="AI17" s="22"/>
      <c r="AJ17" s="22"/>
      <c r="AK17" s="22"/>
      <c r="AL17" s="22"/>
      <c r="AM17" s="22"/>
      <c r="AN17" s="22"/>
      <c r="AO17" s="22"/>
      <c r="AP17" s="22"/>
      <c r="AQ17" s="22"/>
      <c r="AR17" s="28"/>
      <c r="AS17" s="27"/>
      <c r="AT17" s="22"/>
      <c r="AU17" s="27"/>
      <c r="AV17" s="27"/>
      <c r="AW17" s="27"/>
      <c r="AX17" s="27"/>
      <c r="AY17" s="27"/>
      <c r="AZ17" s="27" t="s">
        <v>219</v>
      </c>
      <c r="BA17" s="27"/>
      <c r="BB17" s="27"/>
      <c r="BC17" s="27"/>
      <c r="BD17" s="27"/>
      <c r="BE17" s="27"/>
      <c r="BF17" s="153">
        <f t="shared" si="7"/>
        <v>1900</v>
      </c>
      <c r="BG17" s="27"/>
      <c r="BH17" s="27">
        <f>(基本信息输入表!$M$7-'4-6-4机器设备'!L17)/365</f>
        <v>123.08493150684932</v>
      </c>
      <c r="BI17" s="27"/>
      <c r="BJ17" s="27">
        <f t="shared" si="8"/>
        <v>0</v>
      </c>
      <c r="BK17" s="27"/>
      <c r="BL17" s="27"/>
      <c r="BM17" s="27"/>
      <c r="BN17" s="27"/>
      <c r="BO17" s="27"/>
      <c r="BP17" s="27"/>
      <c r="BQ17" s="27"/>
      <c r="BR17" s="27"/>
      <c r="BS17" s="27"/>
      <c r="BT17" s="27"/>
      <c r="BU17" s="27"/>
      <c r="BV17" s="27"/>
      <c r="BW17" s="27">
        <f t="shared" si="9"/>
        <v>0</v>
      </c>
      <c r="BX17" s="27"/>
      <c r="BY17" s="27"/>
      <c r="BZ17" s="27"/>
      <c r="CA17" s="27"/>
      <c r="CB17" s="27"/>
      <c r="CC17" s="27"/>
      <c r="CD17" s="27"/>
      <c r="CE17" s="27"/>
      <c r="CF17" s="27">
        <f t="shared" si="10"/>
        <v>0</v>
      </c>
      <c r="CG17" s="27">
        <f t="shared" si="11"/>
        <v>0</v>
      </c>
      <c r="CH17" s="27"/>
      <c r="CI17" s="27"/>
      <c r="CJ17" s="156">
        <f t="shared" si="3"/>
        <v>0</v>
      </c>
      <c r="CK17" s="27">
        <f t="shared" si="4"/>
        <v>0</v>
      </c>
      <c r="CL17" s="27">
        <f t="shared" si="5"/>
        <v>0</v>
      </c>
      <c r="CM17" s="27">
        <f t="shared" si="12"/>
        <v>0</v>
      </c>
      <c r="CN17" s="27">
        <f t="shared" si="13"/>
        <v>0</v>
      </c>
      <c r="CO17" s="11">
        <f t="shared" si="14"/>
        <v>0</v>
      </c>
      <c r="CP17" s="154">
        <f t="shared" si="15"/>
        <v>0</v>
      </c>
      <c r="CQ17" s="27"/>
      <c r="CR17" s="27" t="str">
        <f t="shared" si="16"/>
        <v/>
      </c>
      <c r="CS17" s="27" t="str">
        <f t="shared" si="17"/>
        <v/>
      </c>
      <c r="CT17" s="27"/>
      <c r="CU17" s="27"/>
      <c r="CV17" s="27"/>
      <c r="CW17" s="27"/>
    </row>
    <row r="18" spans="1:101" ht="15.75" customHeight="1">
      <c r="A18" s="47" t="str">
        <f t="shared" si="6"/>
        <v/>
      </c>
      <c r="B18" s="12"/>
      <c r="C18" s="12"/>
      <c r="D18" s="8"/>
      <c r="E18" s="12"/>
      <c r="F18" s="12"/>
      <c r="G18" s="12"/>
      <c r="H18" s="8"/>
      <c r="I18" s="8"/>
      <c r="J18" s="8"/>
      <c r="K18" s="8"/>
      <c r="L18" s="8"/>
      <c r="M18" s="13"/>
      <c r="N18" s="13"/>
      <c r="O18" s="13"/>
      <c r="P18" s="14"/>
      <c r="Q18" s="14"/>
      <c r="R18" s="14"/>
      <c r="S18" s="14"/>
      <c r="T18" s="14"/>
      <c r="U18" s="14"/>
      <c r="V18" s="14">
        <f t="shared" si="18"/>
        <v>0</v>
      </c>
      <c r="W18" s="14">
        <f t="shared" si="18"/>
        <v>0</v>
      </c>
      <c r="X18" s="14">
        <f t="shared" si="18"/>
        <v>0</v>
      </c>
      <c r="Y18" s="15"/>
      <c r="Z18" s="51"/>
      <c r="AA18" s="15"/>
      <c r="AB18" s="15" t="str">
        <f t="shared" si="2"/>
        <v/>
      </c>
      <c r="AC18" s="21"/>
      <c r="AD18" s="7"/>
      <c r="AE18" s="22"/>
      <c r="AF18" s="22"/>
      <c r="AG18" s="22"/>
      <c r="AH18" s="22"/>
      <c r="AI18" s="22"/>
      <c r="AJ18" s="22"/>
      <c r="AK18" s="22"/>
      <c r="AL18" s="22"/>
      <c r="AM18" s="22"/>
      <c r="AN18" s="22"/>
      <c r="AO18" s="22"/>
      <c r="AP18" s="22"/>
      <c r="AQ18" s="22"/>
      <c r="AR18" s="28"/>
      <c r="AS18" s="27"/>
      <c r="AT18" s="22"/>
      <c r="AU18" s="27"/>
      <c r="AV18" s="27"/>
      <c r="AW18" s="27"/>
      <c r="AX18" s="27"/>
      <c r="AY18" s="27"/>
      <c r="AZ18" s="27" t="s">
        <v>219</v>
      </c>
      <c r="BA18" s="27"/>
      <c r="BB18" s="27"/>
      <c r="BC18" s="27"/>
      <c r="BD18" s="27"/>
      <c r="BE18" s="27"/>
      <c r="BF18" s="153">
        <f t="shared" si="7"/>
        <v>1900</v>
      </c>
      <c r="BG18" s="27"/>
      <c r="BH18" s="27">
        <f>(基本信息输入表!$M$7-'4-6-4机器设备'!L18)/365</f>
        <v>123.08493150684932</v>
      </c>
      <c r="BI18" s="27"/>
      <c r="BJ18" s="27">
        <f t="shared" si="8"/>
        <v>0</v>
      </c>
      <c r="BK18" s="27"/>
      <c r="BL18" s="27"/>
      <c r="BM18" s="27"/>
      <c r="BN18" s="27"/>
      <c r="BO18" s="27"/>
      <c r="BP18" s="27"/>
      <c r="BQ18" s="27"/>
      <c r="BR18" s="27"/>
      <c r="BS18" s="27"/>
      <c r="BT18" s="27"/>
      <c r="BU18" s="27"/>
      <c r="BV18" s="27"/>
      <c r="BW18" s="27">
        <f t="shared" si="9"/>
        <v>0</v>
      </c>
      <c r="BX18" s="27"/>
      <c r="BY18" s="27"/>
      <c r="BZ18" s="27"/>
      <c r="CA18" s="27"/>
      <c r="CB18" s="27"/>
      <c r="CC18" s="27"/>
      <c r="CD18" s="27"/>
      <c r="CE18" s="27"/>
      <c r="CF18" s="27">
        <f t="shared" si="10"/>
        <v>0</v>
      </c>
      <c r="CG18" s="27">
        <f t="shared" si="11"/>
        <v>0</v>
      </c>
      <c r="CH18" s="27"/>
      <c r="CI18" s="27"/>
      <c r="CJ18" s="156">
        <f t="shared" si="3"/>
        <v>0</v>
      </c>
      <c r="CK18" s="27">
        <f t="shared" si="4"/>
        <v>0</v>
      </c>
      <c r="CL18" s="27">
        <f t="shared" si="5"/>
        <v>0</v>
      </c>
      <c r="CM18" s="27">
        <f t="shared" si="12"/>
        <v>0</v>
      </c>
      <c r="CN18" s="27">
        <f t="shared" si="13"/>
        <v>0</v>
      </c>
      <c r="CO18" s="11">
        <f t="shared" si="14"/>
        <v>0</v>
      </c>
      <c r="CP18" s="154">
        <f t="shared" si="15"/>
        <v>0</v>
      </c>
      <c r="CQ18" s="27"/>
      <c r="CR18" s="27" t="str">
        <f t="shared" si="16"/>
        <v/>
      </c>
      <c r="CS18" s="27" t="str">
        <f t="shared" si="17"/>
        <v/>
      </c>
      <c r="CT18" s="27"/>
      <c r="CU18" s="27"/>
      <c r="CV18" s="27"/>
      <c r="CW18" s="27"/>
    </row>
    <row r="19" spans="1:101" ht="15.75" customHeight="1">
      <c r="A19" s="47" t="str">
        <f t="shared" si="6"/>
        <v/>
      </c>
      <c r="B19" s="12"/>
      <c r="C19" s="12"/>
      <c r="D19" s="8"/>
      <c r="E19" s="12"/>
      <c r="F19" s="12"/>
      <c r="G19" s="12"/>
      <c r="H19" s="8"/>
      <c r="I19" s="8"/>
      <c r="J19" s="8"/>
      <c r="K19" s="8"/>
      <c r="L19" s="8"/>
      <c r="M19" s="13"/>
      <c r="N19" s="13"/>
      <c r="O19" s="13"/>
      <c r="P19" s="14"/>
      <c r="Q19" s="14"/>
      <c r="R19" s="14"/>
      <c r="S19" s="14"/>
      <c r="T19" s="14"/>
      <c r="U19" s="14"/>
      <c r="V19" s="14">
        <f t="shared" si="18"/>
        <v>0</v>
      </c>
      <c r="W19" s="14">
        <f t="shared" si="18"/>
        <v>0</v>
      </c>
      <c r="X19" s="14">
        <f t="shared" si="18"/>
        <v>0</v>
      </c>
      <c r="Y19" s="15"/>
      <c r="Z19" s="51"/>
      <c r="AA19" s="15"/>
      <c r="AB19" s="15" t="str">
        <f t="shared" si="2"/>
        <v/>
      </c>
      <c r="AC19" s="21"/>
      <c r="AD19" s="7"/>
      <c r="AE19" s="22"/>
      <c r="AF19" s="22"/>
      <c r="AG19" s="22"/>
      <c r="AH19" s="22"/>
      <c r="AI19" s="22"/>
      <c r="AJ19" s="22"/>
      <c r="AK19" s="22"/>
      <c r="AL19" s="22"/>
      <c r="AM19" s="22"/>
      <c r="AN19" s="22"/>
      <c r="AO19" s="22"/>
      <c r="AP19" s="22"/>
      <c r="AQ19" s="22"/>
      <c r="AR19" s="28"/>
      <c r="AS19" s="27"/>
      <c r="AT19" s="22"/>
      <c r="AU19" s="27"/>
      <c r="AV19" s="27"/>
      <c r="AW19" s="27"/>
      <c r="AX19" s="27"/>
      <c r="AY19" s="27"/>
      <c r="AZ19" s="27" t="s">
        <v>219</v>
      </c>
      <c r="BA19" s="27"/>
      <c r="BB19" s="27"/>
      <c r="BC19" s="27"/>
      <c r="BD19" s="27"/>
      <c r="BE19" s="27"/>
      <c r="BF19" s="153">
        <f t="shared" si="7"/>
        <v>1900</v>
      </c>
      <c r="BG19" s="27"/>
      <c r="BH19" s="27">
        <f>(基本信息输入表!$M$7-'4-6-4机器设备'!L19)/365</f>
        <v>123.08493150684932</v>
      </c>
      <c r="BI19" s="27"/>
      <c r="BJ19" s="27">
        <f t="shared" si="8"/>
        <v>0</v>
      </c>
      <c r="BK19" s="27"/>
      <c r="BL19" s="27"/>
      <c r="BM19" s="27"/>
      <c r="BN19" s="27"/>
      <c r="BO19" s="27"/>
      <c r="BP19" s="27"/>
      <c r="BQ19" s="27"/>
      <c r="BR19" s="27"/>
      <c r="BS19" s="27"/>
      <c r="BT19" s="27"/>
      <c r="BU19" s="27"/>
      <c r="BV19" s="27"/>
      <c r="BW19" s="27">
        <f t="shared" si="9"/>
        <v>0</v>
      </c>
      <c r="BX19" s="27"/>
      <c r="BY19" s="27"/>
      <c r="BZ19" s="27"/>
      <c r="CA19" s="27"/>
      <c r="CB19" s="27"/>
      <c r="CC19" s="27"/>
      <c r="CD19" s="27"/>
      <c r="CE19" s="27"/>
      <c r="CF19" s="27">
        <f t="shared" si="10"/>
        <v>0</v>
      </c>
      <c r="CG19" s="27">
        <f t="shared" si="11"/>
        <v>0</v>
      </c>
      <c r="CH19" s="27"/>
      <c r="CI19" s="27"/>
      <c r="CJ19" s="156">
        <f t="shared" si="3"/>
        <v>0</v>
      </c>
      <c r="CK19" s="27">
        <f t="shared" si="4"/>
        <v>0</v>
      </c>
      <c r="CL19" s="27">
        <f t="shared" si="5"/>
        <v>0</v>
      </c>
      <c r="CM19" s="27">
        <f t="shared" si="12"/>
        <v>0</v>
      </c>
      <c r="CN19" s="27">
        <f t="shared" si="13"/>
        <v>0</v>
      </c>
      <c r="CO19" s="11">
        <f t="shared" si="14"/>
        <v>0</v>
      </c>
      <c r="CP19" s="154">
        <f t="shared" si="15"/>
        <v>0</v>
      </c>
      <c r="CQ19" s="27"/>
      <c r="CR19" s="27" t="str">
        <f t="shared" si="16"/>
        <v/>
      </c>
      <c r="CS19" s="27" t="str">
        <f t="shared" si="17"/>
        <v/>
      </c>
      <c r="CT19" s="27"/>
      <c r="CU19" s="27"/>
      <c r="CV19" s="27"/>
      <c r="CW19" s="27"/>
    </row>
    <row r="20" spans="1:101" ht="15.75" customHeight="1">
      <c r="A20" s="47" t="str">
        <f t="shared" si="6"/>
        <v/>
      </c>
      <c r="B20" s="12"/>
      <c r="C20" s="12"/>
      <c r="D20" s="8"/>
      <c r="E20" s="12"/>
      <c r="F20" s="12"/>
      <c r="G20" s="12"/>
      <c r="H20" s="8"/>
      <c r="I20" s="8"/>
      <c r="J20" s="8"/>
      <c r="K20" s="8"/>
      <c r="L20" s="8"/>
      <c r="M20" s="13"/>
      <c r="N20" s="13"/>
      <c r="O20" s="13"/>
      <c r="P20" s="14"/>
      <c r="Q20" s="14"/>
      <c r="R20" s="14"/>
      <c r="S20" s="14"/>
      <c r="T20" s="14"/>
      <c r="U20" s="14"/>
      <c r="V20" s="14">
        <f t="shared" si="18"/>
        <v>0</v>
      </c>
      <c r="W20" s="14">
        <f t="shared" si="18"/>
        <v>0</v>
      </c>
      <c r="X20" s="14">
        <f t="shared" si="18"/>
        <v>0</v>
      </c>
      <c r="Y20" s="15"/>
      <c r="Z20" s="51"/>
      <c r="AA20" s="15"/>
      <c r="AB20" s="15" t="str">
        <f t="shared" si="2"/>
        <v/>
      </c>
      <c r="AC20" s="21"/>
      <c r="AD20" s="7"/>
      <c r="AE20" s="22"/>
      <c r="AF20" s="22"/>
      <c r="AG20" s="22"/>
      <c r="AH20" s="22"/>
      <c r="AI20" s="22"/>
      <c r="AJ20" s="22"/>
      <c r="AK20" s="22"/>
      <c r="AL20" s="22"/>
      <c r="AM20" s="22"/>
      <c r="AN20" s="22"/>
      <c r="AO20" s="22"/>
      <c r="AP20" s="22"/>
      <c r="AQ20" s="22"/>
      <c r="AR20" s="28"/>
      <c r="AS20" s="27"/>
      <c r="AT20" s="22"/>
      <c r="AU20" s="27"/>
      <c r="AV20" s="27"/>
      <c r="AW20" s="27"/>
      <c r="AX20" s="27"/>
      <c r="AY20" s="27"/>
      <c r="AZ20" s="27" t="s">
        <v>219</v>
      </c>
      <c r="BA20" s="27"/>
      <c r="BB20" s="27"/>
      <c r="BC20" s="27"/>
      <c r="BD20" s="27"/>
      <c r="BE20" s="27"/>
      <c r="BF20" s="153">
        <f t="shared" si="7"/>
        <v>1900</v>
      </c>
      <c r="BG20" s="27"/>
      <c r="BH20" s="27">
        <f>(基本信息输入表!$M$7-'4-6-4机器设备'!L20)/365</f>
        <v>123.08493150684932</v>
      </c>
      <c r="BI20" s="27"/>
      <c r="BJ20" s="27">
        <f t="shared" si="8"/>
        <v>0</v>
      </c>
      <c r="BK20" s="27"/>
      <c r="BL20" s="27"/>
      <c r="BM20" s="27"/>
      <c r="BN20" s="27"/>
      <c r="BO20" s="27"/>
      <c r="BP20" s="27"/>
      <c r="BQ20" s="27"/>
      <c r="BR20" s="27"/>
      <c r="BS20" s="27"/>
      <c r="BT20" s="27"/>
      <c r="BU20" s="27"/>
      <c r="BV20" s="27"/>
      <c r="BW20" s="27">
        <f t="shared" si="9"/>
        <v>0</v>
      </c>
      <c r="BX20" s="27"/>
      <c r="BY20" s="27"/>
      <c r="BZ20" s="27"/>
      <c r="CA20" s="27"/>
      <c r="CB20" s="27"/>
      <c r="CC20" s="27"/>
      <c r="CD20" s="27"/>
      <c r="CE20" s="27"/>
      <c r="CF20" s="27">
        <f t="shared" si="10"/>
        <v>0</v>
      </c>
      <c r="CG20" s="27">
        <f t="shared" si="11"/>
        <v>0</v>
      </c>
      <c r="CH20" s="27"/>
      <c r="CI20" s="27"/>
      <c r="CJ20" s="156">
        <f t="shared" si="3"/>
        <v>0</v>
      </c>
      <c r="CK20" s="27">
        <f t="shared" si="4"/>
        <v>0</v>
      </c>
      <c r="CL20" s="27">
        <f t="shared" si="5"/>
        <v>0</v>
      </c>
      <c r="CM20" s="27">
        <f t="shared" si="12"/>
        <v>0</v>
      </c>
      <c r="CN20" s="27">
        <f t="shared" si="13"/>
        <v>0</v>
      </c>
      <c r="CO20" s="11">
        <f t="shared" si="14"/>
        <v>0</v>
      </c>
      <c r="CP20" s="154">
        <f t="shared" si="15"/>
        <v>0</v>
      </c>
      <c r="CQ20" s="27"/>
      <c r="CR20" s="27" t="str">
        <f t="shared" si="16"/>
        <v/>
      </c>
      <c r="CS20" s="27" t="str">
        <f t="shared" si="17"/>
        <v/>
      </c>
      <c r="CT20" s="27"/>
      <c r="CU20" s="27"/>
      <c r="CV20" s="27"/>
      <c r="CW20" s="27"/>
    </row>
    <row r="21" spans="1:101" ht="15.75" customHeight="1">
      <c r="A21" s="47" t="str">
        <f t="shared" si="6"/>
        <v/>
      </c>
      <c r="B21" s="12"/>
      <c r="C21" s="12"/>
      <c r="D21" s="8"/>
      <c r="E21" s="12"/>
      <c r="F21" s="12"/>
      <c r="G21" s="12"/>
      <c r="H21" s="8"/>
      <c r="I21" s="8"/>
      <c r="J21" s="8"/>
      <c r="K21" s="8"/>
      <c r="L21" s="8"/>
      <c r="M21" s="8"/>
      <c r="N21" s="8"/>
      <c r="O21" s="8"/>
      <c r="P21" s="14"/>
      <c r="Q21" s="14"/>
      <c r="R21" s="14"/>
      <c r="S21" s="14"/>
      <c r="T21" s="14"/>
      <c r="U21" s="14"/>
      <c r="V21" s="14">
        <f t="shared" si="18"/>
        <v>0</v>
      </c>
      <c r="W21" s="14">
        <f t="shared" si="18"/>
        <v>0</v>
      </c>
      <c r="X21" s="14">
        <f t="shared" si="18"/>
        <v>0</v>
      </c>
      <c r="Y21" s="15"/>
      <c r="Z21" s="51"/>
      <c r="AA21" s="15"/>
      <c r="AB21" s="15" t="str">
        <f t="shared" si="2"/>
        <v/>
      </c>
      <c r="AC21" s="21"/>
      <c r="AD21" s="7"/>
      <c r="AE21" s="22"/>
      <c r="AF21" s="22"/>
      <c r="AG21" s="22"/>
      <c r="AH21" s="22"/>
      <c r="AI21" s="22"/>
      <c r="AJ21" s="22"/>
      <c r="AK21" s="22"/>
      <c r="AL21" s="22"/>
      <c r="AM21" s="22"/>
      <c r="AN21" s="22"/>
      <c r="AO21" s="22"/>
      <c r="AP21" s="22"/>
      <c r="AQ21" s="22"/>
      <c r="AR21" s="28"/>
      <c r="AS21" s="27"/>
      <c r="AT21" s="22"/>
      <c r="AU21" s="27"/>
      <c r="AV21" s="27"/>
      <c r="AW21" s="27"/>
      <c r="AX21" s="27"/>
      <c r="AY21" s="27"/>
      <c r="AZ21" s="27" t="s">
        <v>219</v>
      </c>
      <c r="BA21" s="27"/>
      <c r="BB21" s="27"/>
      <c r="BC21" s="27"/>
      <c r="BD21" s="27"/>
      <c r="BE21" s="27"/>
      <c r="BF21" s="153">
        <f t="shared" si="7"/>
        <v>1900</v>
      </c>
      <c r="BG21" s="27"/>
      <c r="BH21" s="27">
        <f>(基本信息输入表!$M$7-'4-6-4机器设备'!L21)/365</f>
        <v>123.08493150684932</v>
      </c>
      <c r="BI21" s="27"/>
      <c r="BJ21" s="27">
        <f t="shared" si="8"/>
        <v>0</v>
      </c>
      <c r="BK21" s="27"/>
      <c r="BL21" s="27"/>
      <c r="BM21" s="27"/>
      <c r="BN21" s="27"/>
      <c r="BO21" s="27"/>
      <c r="BP21" s="27"/>
      <c r="BQ21" s="27"/>
      <c r="BR21" s="27"/>
      <c r="BS21" s="27"/>
      <c r="BT21" s="27"/>
      <c r="BU21" s="27"/>
      <c r="BV21" s="27"/>
      <c r="BW21" s="27">
        <f t="shared" si="9"/>
        <v>0</v>
      </c>
      <c r="BX21" s="27"/>
      <c r="BY21" s="27"/>
      <c r="BZ21" s="27"/>
      <c r="CA21" s="27"/>
      <c r="CB21" s="27"/>
      <c r="CC21" s="27"/>
      <c r="CD21" s="27"/>
      <c r="CE21" s="27"/>
      <c r="CF21" s="27">
        <f t="shared" si="10"/>
        <v>0</v>
      </c>
      <c r="CG21" s="27">
        <f t="shared" si="11"/>
        <v>0</v>
      </c>
      <c r="CH21" s="27"/>
      <c r="CI21" s="27"/>
      <c r="CJ21" s="156">
        <f t="shared" si="3"/>
        <v>0</v>
      </c>
      <c r="CK21" s="27">
        <f t="shared" si="4"/>
        <v>0</v>
      </c>
      <c r="CL21" s="27">
        <f t="shared" si="5"/>
        <v>0</v>
      </c>
      <c r="CM21" s="27">
        <f t="shared" si="12"/>
        <v>0</v>
      </c>
      <c r="CN21" s="27">
        <f t="shared" si="13"/>
        <v>0</v>
      </c>
      <c r="CO21" s="11">
        <f t="shared" si="14"/>
        <v>0</v>
      </c>
      <c r="CP21" s="154">
        <f t="shared" si="15"/>
        <v>0</v>
      </c>
      <c r="CQ21" s="27"/>
      <c r="CR21" s="27" t="str">
        <f t="shared" si="16"/>
        <v/>
      </c>
      <c r="CS21" s="27" t="str">
        <f t="shared" si="17"/>
        <v/>
      </c>
      <c r="CT21" s="27"/>
      <c r="CU21" s="27"/>
      <c r="CV21" s="27"/>
      <c r="CW21" s="27"/>
    </row>
    <row r="22" spans="1:101" ht="15.75" customHeight="1">
      <c r="A22" s="47" t="str">
        <f t="shared" si="6"/>
        <v/>
      </c>
      <c r="B22" s="12"/>
      <c r="C22" s="12"/>
      <c r="D22" s="8"/>
      <c r="E22" s="12"/>
      <c r="F22" s="12"/>
      <c r="G22" s="12"/>
      <c r="H22" s="8"/>
      <c r="I22" s="8"/>
      <c r="J22" s="8"/>
      <c r="K22" s="8"/>
      <c r="L22" s="8"/>
      <c r="M22" s="8"/>
      <c r="N22" s="8"/>
      <c r="O22" s="8"/>
      <c r="P22" s="14"/>
      <c r="Q22" s="14"/>
      <c r="R22" s="14"/>
      <c r="S22" s="14"/>
      <c r="T22" s="14"/>
      <c r="U22" s="14"/>
      <c r="V22" s="14">
        <f>P22+S22</f>
        <v>0</v>
      </c>
      <c r="W22" s="14">
        <f t="shared" si="18"/>
        <v>0</v>
      </c>
      <c r="X22" s="14">
        <f t="shared" si="18"/>
        <v>0</v>
      </c>
      <c r="Y22" s="15"/>
      <c r="Z22" s="51"/>
      <c r="AA22" s="15"/>
      <c r="AB22" s="15" t="str">
        <f t="shared" si="2"/>
        <v/>
      </c>
      <c r="AC22" s="21"/>
      <c r="AD22" s="7"/>
      <c r="AE22" s="22"/>
      <c r="AF22" s="22"/>
      <c r="AG22" s="22"/>
      <c r="AH22" s="22"/>
      <c r="AI22" s="22"/>
      <c r="AJ22" s="22"/>
      <c r="AK22" s="22"/>
      <c r="AL22" s="22"/>
      <c r="AM22" s="22"/>
      <c r="AN22" s="22"/>
      <c r="AO22" s="22"/>
      <c r="AP22" s="22"/>
      <c r="AQ22" s="22"/>
      <c r="AR22" s="28"/>
      <c r="AS22" s="27"/>
      <c r="AT22" s="22"/>
      <c r="AU22" s="27"/>
      <c r="AV22" s="27"/>
      <c r="AW22" s="27"/>
      <c r="AX22" s="27"/>
      <c r="AY22" s="27"/>
      <c r="AZ22" s="27" t="s">
        <v>219</v>
      </c>
      <c r="BA22" s="27"/>
      <c r="BB22" s="27"/>
      <c r="BC22" s="27"/>
      <c r="BD22" s="27"/>
      <c r="BE22" s="27"/>
      <c r="BF22" s="153">
        <f t="shared" si="7"/>
        <v>1900</v>
      </c>
      <c r="BG22" s="27"/>
      <c r="BH22" s="27">
        <f>(基本信息输入表!$M$7-'4-6-4机器设备'!L22)/365</f>
        <v>123.08493150684932</v>
      </c>
      <c r="BI22" s="27"/>
      <c r="BJ22" s="27">
        <f t="shared" si="8"/>
        <v>0</v>
      </c>
      <c r="BK22" s="27"/>
      <c r="BL22" s="27"/>
      <c r="BM22" s="27"/>
      <c r="BN22" s="27"/>
      <c r="BO22" s="27"/>
      <c r="BP22" s="27"/>
      <c r="BQ22" s="27"/>
      <c r="BR22" s="27"/>
      <c r="BS22" s="27"/>
      <c r="BT22" s="27"/>
      <c r="BU22" s="27"/>
      <c r="BV22" s="27"/>
      <c r="BW22" s="27">
        <f t="shared" si="9"/>
        <v>0</v>
      </c>
      <c r="BX22" s="27"/>
      <c r="BY22" s="27"/>
      <c r="BZ22" s="27"/>
      <c r="CA22" s="27"/>
      <c r="CB22" s="27"/>
      <c r="CC22" s="27"/>
      <c r="CD22" s="27"/>
      <c r="CE22" s="27"/>
      <c r="CF22" s="27">
        <f t="shared" si="10"/>
        <v>0</v>
      </c>
      <c r="CG22" s="27">
        <f t="shared" si="11"/>
        <v>0</v>
      </c>
      <c r="CH22" s="27"/>
      <c r="CI22" s="27"/>
      <c r="CJ22" s="156">
        <f t="shared" si="3"/>
        <v>0</v>
      </c>
      <c r="CK22" s="27">
        <f t="shared" si="4"/>
        <v>0</v>
      </c>
      <c r="CL22" s="27">
        <f t="shared" si="5"/>
        <v>0</v>
      </c>
      <c r="CM22" s="27">
        <f t="shared" si="12"/>
        <v>0</v>
      </c>
      <c r="CN22" s="27">
        <f t="shared" si="13"/>
        <v>0</v>
      </c>
      <c r="CO22" s="11">
        <f t="shared" si="14"/>
        <v>0</v>
      </c>
      <c r="CP22" s="154">
        <f t="shared" si="15"/>
        <v>0</v>
      </c>
      <c r="CQ22" s="27"/>
      <c r="CR22" s="27" t="str">
        <f t="shared" si="16"/>
        <v/>
      </c>
      <c r="CS22" s="27" t="str">
        <f t="shared" si="17"/>
        <v/>
      </c>
      <c r="CT22" s="27"/>
      <c r="CU22" s="27"/>
      <c r="CV22" s="27"/>
      <c r="CW22" s="27"/>
    </row>
    <row r="23" spans="1:101" ht="15.75" customHeight="1">
      <c r="A23" s="47"/>
      <c r="B23" s="12"/>
      <c r="C23" s="12"/>
      <c r="D23" s="8"/>
      <c r="E23" s="12"/>
      <c r="F23" s="12"/>
      <c r="G23" s="12"/>
      <c r="H23" s="8"/>
      <c r="I23" s="8"/>
      <c r="J23" s="8"/>
      <c r="K23" s="8"/>
      <c r="L23" s="8"/>
      <c r="M23" s="8"/>
      <c r="N23" s="8"/>
      <c r="O23" s="8"/>
      <c r="P23" s="14"/>
      <c r="Q23" s="14"/>
      <c r="R23" s="14"/>
      <c r="S23" s="14"/>
      <c r="T23" s="14"/>
      <c r="U23" s="14"/>
      <c r="V23" s="14">
        <f t="shared" ref="V23:V25" si="19">P23+S23</f>
        <v>0</v>
      </c>
      <c r="W23" s="14">
        <f t="shared" ref="W23:W25" si="20">Q23+T23</f>
        <v>0</v>
      </c>
      <c r="X23" s="14">
        <f t="shared" ref="X23:X25" si="21">R23+U23</f>
        <v>0</v>
      </c>
      <c r="Y23" s="15"/>
      <c r="Z23" s="51"/>
      <c r="AA23" s="15"/>
      <c r="AB23" s="15"/>
      <c r="AC23" s="21"/>
      <c r="AD23" s="7"/>
      <c r="AE23" s="22"/>
      <c r="AF23" s="22"/>
      <c r="AG23" s="22"/>
      <c r="AH23" s="22"/>
      <c r="AI23" s="22"/>
      <c r="AJ23" s="22"/>
      <c r="AK23" s="22"/>
      <c r="AL23" s="22"/>
      <c r="AM23" s="22"/>
      <c r="AN23" s="22"/>
      <c r="AO23" s="22"/>
      <c r="AP23" s="22"/>
      <c r="AQ23" s="22"/>
      <c r="AR23" s="28"/>
      <c r="AS23" s="27"/>
      <c r="AT23" s="22"/>
      <c r="AU23" s="27"/>
      <c r="AV23" s="27"/>
      <c r="AW23" s="27"/>
      <c r="AX23" s="27"/>
      <c r="AY23" s="27"/>
      <c r="AZ23" s="27"/>
      <c r="BA23" s="27"/>
      <c r="BB23" s="27"/>
      <c r="BC23" s="27"/>
      <c r="BD23" s="27"/>
      <c r="BE23" s="27"/>
      <c r="BF23" s="153"/>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156"/>
      <c r="CK23" s="27"/>
      <c r="CL23" s="27"/>
      <c r="CM23" s="27"/>
      <c r="CN23" s="27"/>
      <c r="CO23" s="11"/>
      <c r="CP23" s="154"/>
      <c r="CQ23" s="27"/>
      <c r="CR23" s="27"/>
      <c r="CS23" s="27"/>
      <c r="CT23" s="27"/>
      <c r="CU23" s="27"/>
      <c r="CV23" s="27"/>
      <c r="CW23" s="27"/>
    </row>
    <row r="24" spans="1:101" ht="15.75" customHeight="1">
      <c r="A24" s="47"/>
      <c r="B24" s="12"/>
      <c r="C24" s="12"/>
      <c r="D24" s="8"/>
      <c r="E24" s="12"/>
      <c r="F24" s="12"/>
      <c r="G24" s="12"/>
      <c r="H24" s="8"/>
      <c r="I24" s="8"/>
      <c r="J24" s="8"/>
      <c r="K24" s="8"/>
      <c r="L24" s="8"/>
      <c r="M24" s="8"/>
      <c r="N24" s="8"/>
      <c r="O24" s="8"/>
      <c r="P24" s="14"/>
      <c r="Q24" s="14"/>
      <c r="R24" s="14"/>
      <c r="S24" s="14"/>
      <c r="T24" s="14"/>
      <c r="U24" s="14"/>
      <c r="V24" s="14">
        <f t="shared" si="19"/>
        <v>0</v>
      </c>
      <c r="W24" s="14">
        <f t="shared" si="20"/>
        <v>0</v>
      </c>
      <c r="X24" s="14">
        <f t="shared" si="21"/>
        <v>0</v>
      </c>
      <c r="Y24" s="15"/>
      <c r="Z24" s="51"/>
      <c r="AA24" s="15"/>
      <c r="AB24" s="15"/>
      <c r="AC24" s="21"/>
      <c r="AD24" s="7"/>
      <c r="AE24" s="22"/>
      <c r="AF24" s="22"/>
      <c r="AG24" s="22"/>
      <c r="AH24" s="22"/>
      <c r="AI24" s="22"/>
      <c r="AJ24" s="22"/>
      <c r="AK24" s="22"/>
      <c r="AL24" s="22"/>
      <c r="AM24" s="22"/>
      <c r="AN24" s="22"/>
      <c r="AO24" s="22"/>
      <c r="AP24" s="22"/>
      <c r="AQ24" s="22"/>
      <c r="AR24" s="28"/>
      <c r="AS24" s="27"/>
      <c r="AT24" s="22"/>
      <c r="AU24" s="27"/>
      <c r="AV24" s="27"/>
      <c r="AW24" s="27"/>
      <c r="AX24" s="27"/>
      <c r="AY24" s="27"/>
      <c r="AZ24" s="27"/>
      <c r="BA24" s="27"/>
      <c r="BB24" s="27"/>
      <c r="BC24" s="27"/>
      <c r="BD24" s="27"/>
      <c r="BE24" s="27"/>
      <c r="BF24" s="153"/>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156"/>
      <c r="CK24" s="27"/>
      <c r="CL24" s="27"/>
      <c r="CM24" s="27"/>
      <c r="CN24" s="27"/>
      <c r="CO24" s="11"/>
      <c r="CP24" s="154"/>
      <c r="CQ24" s="27"/>
      <c r="CR24" s="27"/>
      <c r="CS24" s="27"/>
      <c r="CT24" s="27"/>
      <c r="CU24" s="27"/>
      <c r="CV24" s="27"/>
      <c r="CW24" s="27"/>
    </row>
    <row r="25" spans="1:101" ht="15.75" customHeight="1">
      <c r="A25" s="47" t="str">
        <f t="shared" si="6"/>
        <v/>
      </c>
      <c r="B25" s="12"/>
      <c r="C25" s="12"/>
      <c r="D25" s="8"/>
      <c r="E25" s="12"/>
      <c r="F25" s="12"/>
      <c r="G25" s="12"/>
      <c r="H25" s="8"/>
      <c r="I25" s="8"/>
      <c r="J25" s="8"/>
      <c r="K25" s="8"/>
      <c r="L25" s="8"/>
      <c r="M25" s="8"/>
      <c r="N25" s="8"/>
      <c r="O25" s="8"/>
      <c r="P25" s="14"/>
      <c r="Q25" s="14"/>
      <c r="R25" s="14"/>
      <c r="S25" s="14"/>
      <c r="T25" s="14"/>
      <c r="U25" s="14"/>
      <c r="V25" s="14">
        <f t="shared" si="19"/>
        <v>0</v>
      </c>
      <c r="W25" s="14">
        <f t="shared" si="20"/>
        <v>0</v>
      </c>
      <c r="X25" s="14">
        <f t="shared" si="21"/>
        <v>0</v>
      </c>
      <c r="Y25" s="15"/>
      <c r="Z25" s="51"/>
      <c r="AA25" s="15"/>
      <c r="AB25" s="15" t="str">
        <f t="shared" si="2"/>
        <v/>
      </c>
      <c r="AC25" s="21"/>
      <c r="AD25" s="7"/>
      <c r="AE25" s="22"/>
      <c r="AF25" s="22"/>
      <c r="AG25" s="22"/>
      <c r="AH25" s="22"/>
      <c r="AI25" s="22"/>
      <c r="AJ25" s="22"/>
      <c r="AK25" s="22"/>
      <c r="AL25" s="22"/>
      <c r="AM25" s="22"/>
      <c r="AN25" s="22"/>
      <c r="AO25" s="22"/>
      <c r="AP25" s="22"/>
      <c r="AQ25" s="22"/>
      <c r="AR25" s="28"/>
      <c r="AS25" s="27"/>
      <c r="AT25" s="22"/>
      <c r="AU25" s="27"/>
      <c r="AV25" s="27"/>
      <c r="AW25" s="27"/>
      <c r="AX25" s="27"/>
      <c r="AY25" s="27"/>
      <c r="AZ25" s="27" t="s">
        <v>219</v>
      </c>
      <c r="BA25" s="27"/>
      <c r="BB25" s="27"/>
      <c r="BC25" s="27"/>
      <c r="BD25" s="27"/>
      <c r="BE25" s="27"/>
      <c r="BF25" s="153">
        <f t="shared" si="7"/>
        <v>1900</v>
      </c>
      <c r="BG25" s="27"/>
      <c r="BH25" s="27">
        <f>(基本信息输入表!$M$7-'4-6-4机器设备'!L25)/365</f>
        <v>123.08493150684932</v>
      </c>
      <c r="BI25" s="27"/>
      <c r="BJ25" s="27">
        <f t="shared" si="8"/>
        <v>0</v>
      </c>
      <c r="BK25" s="27"/>
      <c r="BL25" s="27"/>
      <c r="BM25" s="27"/>
      <c r="BN25" s="27"/>
      <c r="BO25" s="27"/>
      <c r="BP25" s="27"/>
      <c r="BQ25" s="27"/>
      <c r="BR25" s="27"/>
      <c r="BS25" s="27"/>
      <c r="BT25" s="27"/>
      <c r="BU25" s="27"/>
      <c r="BV25" s="27"/>
      <c r="BW25" s="27">
        <f t="shared" si="9"/>
        <v>0</v>
      </c>
      <c r="BX25" s="27"/>
      <c r="BY25" s="27"/>
      <c r="BZ25" s="27"/>
      <c r="CA25" s="27"/>
      <c r="CB25" s="27"/>
      <c r="CC25" s="27"/>
      <c r="CD25" s="27"/>
      <c r="CE25" s="27"/>
      <c r="CF25" s="27">
        <f t="shared" si="10"/>
        <v>0</v>
      </c>
      <c r="CG25" s="27">
        <f t="shared" si="11"/>
        <v>0</v>
      </c>
      <c r="CH25" s="27"/>
      <c r="CI25" s="27"/>
      <c r="CJ25" s="156">
        <f t="shared" si="3"/>
        <v>0</v>
      </c>
      <c r="CK25" s="27">
        <f t="shared" si="4"/>
        <v>0</v>
      </c>
      <c r="CL25" s="27">
        <f t="shared" si="5"/>
        <v>0</v>
      </c>
      <c r="CM25" s="27">
        <f t="shared" si="12"/>
        <v>0</v>
      </c>
      <c r="CN25" s="27">
        <f t="shared" si="13"/>
        <v>0</v>
      </c>
      <c r="CO25" s="11">
        <f t="shared" si="14"/>
        <v>0</v>
      </c>
      <c r="CP25" s="154">
        <f t="shared" si="15"/>
        <v>0</v>
      </c>
      <c r="CQ25" s="27"/>
      <c r="CR25" s="27" t="str">
        <f t="shared" si="16"/>
        <v/>
      </c>
      <c r="CS25" s="27" t="str">
        <f t="shared" si="17"/>
        <v/>
      </c>
      <c r="CT25" s="27"/>
      <c r="CU25" s="27"/>
      <c r="CV25" s="27"/>
      <c r="CW25" s="27"/>
    </row>
    <row r="26" spans="1:101" ht="15.75" customHeight="1">
      <c r="A26" s="47" t="str">
        <f t="shared" si="6"/>
        <v/>
      </c>
      <c r="B26" s="12"/>
      <c r="C26" s="12"/>
      <c r="D26" s="8"/>
      <c r="E26" s="12"/>
      <c r="F26" s="12"/>
      <c r="G26" s="12"/>
      <c r="H26" s="8"/>
      <c r="I26" s="8"/>
      <c r="J26" s="8"/>
      <c r="K26" s="8"/>
      <c r="L26" s="8"/>
      <c r="M26" s="8"/>
      <c r="N26" s="8"/>
      <c r="O26" s="8"/>
      <c r="P26" s="14"/>
      <c r="Q26" s="14"/>
      <c r="R26" s="14"/>
      <c r="S26" s="14"/>
      <c r="T26" s="14"/>
      <c r="U26" s="14"/>
      <c r="V26" s="14">
        <f t="shared" si="18"/>
        <v>0</v>
      </c>
      <c r="W26" s="14">
        <f t="shared" si="18"/>
        <v>0</v>
      </c>
      <c r="X26" s="14">
        <f t="shared" si="18"/>
        <v>0</v>
      </c>
      <c r="Y26" s="15"/>
      <c r="Z26" s="51"/>
      <c r="AA26" s="15"/>
      <c r="AB26" s="15" t="str">
        <f t="shared" si="2"/>
        <v/>
      </c>
      <c r="AC26" s="21"/>
      <c r="AD26" s="7"/>
      <c r="AE26" s="22"/>
      <c r="AF26" s="22"/>
      <c r="AG26" s="22"/>
      <c r="AH26" s="22"/>
      <c r="AI26" s="22"/>
      <c r="AJ26" s="22"/>
      <c r="AK26" s="22"/>
      <c r="AL26" s="22"/>
      <c r="AM26" s="22"/>
      <c r="AN26" s="22"/>
      <c r="AO26" s="22"/>
      <c r="AP26" s="22"/>
      <c r="AQ26" s="22"/>
      <c r="AR26" s="28"/>
      <c r="AS26" s="27"/>
      <c r="AT26" s="22"/>
      <c r="AU26" s="27"/>
      <c r="AV26" s="27"/>
      <c r="AW26" s="27"/>
      <c r="AX26" s="27"/>
      <c r="AY26" s="27"/>
      <c r="AZ26" s="27" t="s">
        <v>219</v>
      </c>
      <c r="BA26" s="27"/>
      <c r="BB26" s="27"/>
      <c r="BC26" s="27"/>
      <c r="BD26" s="27"/>
      <c r="BE26" s="27"/>
      <c r="BF26" s="153">
        <f t="shared" si="7"/>
        <v>1900</v>
      </c>
      <c r="BG26" s="27"/>
      <c r="BH26" s="27">
        <f>(基本信息输入表!$M$7-'4-6-4机器设备'!L26)/365</f>
        <v>123.08493150684932</v>
      </c>
      <c r="BI26" s="27"/>
      <c r="BJ26" s="27">
        <f t="shared" si="8"/>
        <v>0</v>
      </c>
      <c r="BK26" s="27"/>
      <c r="BL26" s="27"/>
      <c r="BM26" s="27"/>
      <c r="BN26" s="27"/>
      <c r="BO26" s="27"/>
      <c r="BP26" s="27"/>
      <c r="BQ26" s="27"/>
      <c r="BR26" s="27"/>
      <c r="BS26" s="27"/>
      <c r="BT26" s="27"/>
      <c r="BU26" s="27"/>
      <c r="BV26" s="27"/>
      <c r="BW26" s="27">
        <f t="shared" si="9"/>
        <v>0</v>
      </c>
      <c r="BX26" s="27"/>
      <c r="BY26" s="27"/>
      <c r="BZ26" s="27"/>
      <c r="CA26" s="27"/>
      <c r="CB26" s="27"/>
      <c r="CC26" s="27"/>
      <c r="CD26" s="27"/>
      <c r="CE26" s="27"/>
      <c r="CF26" s="27">
        <f t="shared" si="10"/>
        <v>0</v>
      </c>
      <c r="CG26" s="27">
        <f t="shared" si="11"/>
        <v>0</v>
      </c>
      <c r="CH26" s="27"/>
      <c r="CI26" s="27"/>
      <c r="CJ26" s="156">
        <f t="shared" si="3"/>
        <v>0</v>
      </c>
      <c r="CK26" s="27">
        <f t="shared" si="4"/>
        <v>0</v>
      </c>
      <c r="CL26" s="27">
        <f t="shared" si="5"/>
        <v>0</v>
      </c>
      <c r="CM26" s="27">
        <f t="shared" si="12"/>
        <v>0</v>
      </c>
      <c r="CN26" s="27">
        <f t="shared" si="13"/>
        <v>0</v>
      </c>
      <c r="CO26" s="11">
        <f t="shared" si="14"/>
        <v>0</v>
      </c>
      <c r="CP26" s="154">
        <f t="shared" si="15"/>
        <v>0</v>
      </c>
      <c r="CQ26" s="27"/>
      <c r="CR26" s="27" t="str">
        <f t="shared" si="16"/>
        <v/>
      </c>
      <c r="CS26" s="27" t="str">
        <f t="shared" si="17"/>
        <v/>
      </c>
      <c r="CT26" s="27"/>
      <c r="CU26" s="27"/>
      <c r="CV26" s="27"/>
      <c r="CW26" s="27"/>
    </row>
    <row r="27" spans="1:101" ht="15.75" customHeight="1">
      <c r="A27" s="47" t="str">
        <f t="shared" si="6"/>
        <v/>
      </c>
      <c r="B27" s="12"/>
      <c r="C27" s="12"/>
      <c r="D27" s="8"/>
      <c r="E27" s="12"/>
      <c r="F27" s="12"/>
      <c r="G27" s="12"/>
      <c r="H27" s="8"/>
      <c r="I27" s="8"/>
      <c r="J27" s="8"/>
      <c r="K27" s="8"/>
      <c r="L27" s="8"/>
      <c r="M27" s="8"/>
      <c r="N27" s="8"/>
      <c r="O27" s="8"/>
      <c r="P27" s="14"/>
      <c r="Q27" s="14"/>
      <c r="R27" s="14"/>
      <c r="S27" s="14"/>
      <c r="T27" s="14"/>
      <c r="U27" s="14"/>
      <c r="V27" s="14">
        <f t="shared" si="18"/>
        <v>0</v>
      </c>
      <c r="W27" s="14">
        <f t="shared" si="18"/>
        <v>0</v>
      </c>
      <c r="X27" s="14">
        <f t="shared" si="18"/>
        <v>0</v>
      </c>
      <c r="Y27" s="15"/>
      <c r="Z27" s="51"/>
      <c r="AA27" s="15"/>
      <c r="AB27" s="15" t="str">
        <f t="shared" si="2"/>
        <v/>
      </c>
      <c r="AC27" s="21"/>
      <c r="AD27" s="7"/>
      <c r="AE27" s="22"/>
      <c r="AF27" s="22"/>
      <c r="AG27" s="22"/>
      <c r="AH27" s="22"/>
      <c r="AI27" s="22"/>
      <c r="AJ27" s="22"/>
      <c r="AK27" s="22"/>
      <c r="AL27" s="22"/>
      <c r="AM27" s="22"/>
      <c r="AN27" s="22"/>
      <c r="AO27" s="22"/>
      <c r="AP27" s="22"/>
      <c r="AQ27" s="22"/>
      <c r="AR27" s="28"/>
      <c r="AS27" s="27"/>
      <c r="AT27" s="22"/>
      <c r="AU27" s="27"/>
      <c r="AV27" s="27"/>
      <c r="AW27" s="27"/>
      <c r="AX27" s="27"/>
      <c r="AY27" s="27"/>
      <c r="AZ27" s="27" t="s">
        <v>219</v>
      </c>
      <c r="BA27" s="27"/>
      <c r="BB27" s="27"/>
      <c r="BC27" s="27"/>
      <c r="BD27" s="27"/>
      <c r="BE27" s="27"/>
      <c r="BF27" s="153">
        <f t="shared" si="7"/>
        <v>1900</v>
      </c>
      <c r="BG27" s="27"/>
      <c r="BH27" s="27">
        <f>(基本信息输入表!$M$7-'4-6-4机器设备'!L27)/365</f>
        <v>123.08493150684932</v>
      </c>
      <c r="BI27" s="27"/>
      <c r="BJ27" s="27">
        <f t="shared" si="8"/>
        <v>0</v>
      </c>
      <c r="BK27" s="27"/>
      <c r="BL27" s="27"/>
      <c r="BM27" s="27"/>
      <c r="BN27" s="27"/>
      <c r="BO27" s="27"/>
      <c r="BP27" s="27"/>
      <c r="BQ27" s="27"/>
      <c r="BR27" s="27"/>
      <c r="BS27" s="27"/>
      <c r="BT27" s="27"/>
      <c r="BU27" s="27"/>
      <c r="BV27" s="27"/>
      <c r="BW27" s="27">
        <f t="shared" si="9"/>
        <v>0</v>
      </c>
      <c r="BX27" s="27"/>
      <c r="BY27" s="27"/>
      <c r="BZ27" s="27"/>
      <c r="CA27" s="27"/>
      <c r="CB27" s="27"/>
      <c r="CC27" s="27"/>
      <c r="CD27" s="27"/>
      <c r="CE27" s="27"/>
      <c r="CF27" s="27">
        <f t="shared" si="10"/>
        <v>0</v>
      </c>
      <c r="CG27" s="27">
        <f t="shared" si="11"/>
        <v>0</v>
      </c>
      <c r="CH27" s="27"/>
      <c r="CI27" s="27"/>
      <c r="CJ27" s="156">
        <f t="shared" si="3"/>
        <v>0</v>
      </c>
      <c r="CK27" s="27">
        <f t="shared" si="4"/>
        <v>0</v>
      </c>
      <c r="CL27" s="27">
        <f t="shared" si="5"/>
        <v>0</v>
      </c>
      <c r="CM27" s="27">
        <f t="shared" si="12"/>
        <v>0</v>
      </c>
      <c r="CN27" s="27">
        <f t="shared" si="13"/>
        <v>0</v>
      </c>
      <c r="CO27" s="11">
        <f t="shared" si="14"/>
        <v>0</v>
      </c>
      <c r="CP27" s="154">
        <f t="shared" si="15"/>
        <v>0</v>
      </c>
      <c r="CQ27" s="27"/>
      <c r="CR27" s="27" t="str">
        <f t="shared" si="16"/>
        <v/>
      </c>
      <c r="CS27" s="27" t="str">
        <f t="shared" si="17"/>
        <v/>
      </c>
      <c r="CT27" s="27"/>
      <c r="CU27" s="27"/>
      <c r="CV27" s="27"/>
      <c r="CW27" s="27"/>
    </row>
    <row r="28" spans="1:101" ht="15.75" customHeight="1">
      <c r="A28" s="47" t="str">
        <f t="shared" si="6"/>
        <v/>
      </c>
      <c r="B28" s="12"/>
      <c r="C28" s="12"/>
      <c r="D28" s="8"/>
      <c r="E28" s="12"/>
      <c r="F28" s="12"/>
      <c r="G28" s="12"/>
      <c r="H28" s="8"/>
      <c r="I28" s="8"/>
      <c r="J28" s="8"/>
      <c r="K28" s="8"/>
      <c r="L28" s="8"/>
      <c r="M28" s="8"/>
      <c r="N28" s="8"/>
      <c r="O28" s="8"/>
      <c r="P28" s="14"/>
      <c r="Q28" s="14"/>
      <c r="R28" s="14"/>
      <c r="S28" s="14"/>
      <c r="T28" s="14"/>
      <c r="U28" s="14"/>
      <c r="V28" s="14">
        <f t="shared" si="18"/>
        <v>0</v>
      </c>
      <c r="W28" s="14">
        <f t="shared" si="18"/>
        <v>0</v>
      </c>
      <c r="X28" s="14">
        <f t="shared" si="18"/>
        <v>0</v>
      </c>
      <c r="Y28" s="15"/>
      <c r="Z28" s="51"/>
      <c r="AA28" s="15"/>
      <c r="AB28" s="15" t="str">
        <f t="shared" si="2"/>
        <v/>
      </c>
      <c r="AC28" s="21"/>
      <c r="AD28" s="7"/>
      <c r="AE28" s="22"/>
      <c r="AF28" s="22"/>
      <c r="AG28" s="22"/>
      <c r="AH28" s="22"/>
      <c r="AI28" s="22"/>
      <c r="AJ28" s="22"/>
      <c r="AK28" s="22"/>
      <c r="AL28" s="22"/>
      <c r="AM28" s="22"/>
      <c r="AN28" s="22"/>
      <c r="AO28" s="22"/>
      <c r="AP28" s="22"/>
      <c r="AQ28" s="22"/>
      <c r="AR28" s="28"/>
      <c r="AS28" s="27"/>
      <c r="AT28" s="22"/>
      <c r="AU28" s="27"/>
      <c r="AV28" s="27"/>
      <c r="AW28" s="27"/>
      <c r="AX28" s="27"/>
      <c r="AY28" s="27"/>
      <c r="AZ28" s="27" t="s">
        <v>219</v>
      </c>
      <c r="BA28" s="27"/>
      <c r="BB28" s="27"/>
      <c r="BC28" s="27"/>
      <c r="BD28" s="27"/>
      <c r="BE28" s="27"/>
      <c r="BF28" s="153">
        <f t="shared" si="7"/>
        <v>1900</v>
      </c>
      <c r="BG28" s="27"/>
      <c r="BH28" s="27">
        <f>(基本信息输入表!$M$7-'4-6-4机器设备'!L28)/365</f>
        <v>123.08493150684932</v>
      </c>
      <c r="BI28" s="27"/>
      <c r="BJ28" s="27">
        <f t="shared" si="8"/>
        <v>0</v>
      </c>
      <c r="BK28" s="27"/>
      <c r="BL28" s="27"/>
      <c r="BM28" s="27"/>
      <c r="BN28" s="27"/>
      <c r="BO28" s="27"/>
      <c r="BP28" s="27"/>
      <c r="BQ28" s="27"/>
      <c r="BR28" s="27"/>
      <c r="BS28" s="27"/>
      <c r="BT28" s="27"/>
      <c r="BU28" s="27"/>
      <c r="BV28" s="27"/>
      <c r="BW28" s="27">
        <f t="shared" si="9"/>
        <v>0</v>
      </c>
      <c r="BX28" s="27"/>
      <c r="BY28" s="27"/>
      <c r="BZ28" s="27"/>
      <c r="CA28" s="27"/>
      <c r="CB28" s="27"/>
      <c r="CC28" s="27"/>
      <c r="CD28" s="27"/>
      <c r="CE28" s="27"/>
      <c r="CF28" s="27">
        <f t="shared" si="10"/>
        <v>0</v>
      </c>
      <c r="CG28" s="27">
        <f t="shared" si="11"/>
        <v>0</v>
      </c>
      <c r="CH28" s="27"/>
      <c r="CI28" s="27"/>
      <c r="CJ28" s="156">
        <f t="shared" si="3"/>
        <v>0</v>
      </c>
      <c r="CK28" s="27">
        <f t="shared" si="4"/>
        <v>0</v>
      </c>
      <c r="CL28" s="27">
        <f t="shared" si="5"/>
        <v>0</v>
      </c>
      <c r="CM28" s="27">
        <f t="shared" si="12"/>
        <v>0</v>
      </c>
      <c r="CN28" s="27">
        <f t="shared" si="13"/>
        <v>0</v>
      </c>
      <c r="CO28" s="11">
        <f t="shared" si="14"/>
        <v>0</v>
      </c>
      <c r="CP28" s="154">
        <f t="shared" si="15"/>
        <v>0</v>
      </c>
      <c r="CQ28" s="27"/>
      <c r="CR28" s="27" t="str">
        <f t="shared" si="16"/>
        <v/>
      </c>
      <c r="CS28" s="27" t="str">
        <f t="shared" si="17"/>
        <v/>
      </c>
      <c r="CT28" s="27"/>
      <c r="CU28" s="27"/>
      <c r="CV28" s="27"/>
      <c r="CW28" s="27"/>
    </row>
    <row r="29" spans="1:101" ht="17.25" customHeight="1">
      <c r="A29" s="47" t="str">
        <f t="shared" si="6"/>
        <v/>
      </c>
      <c r="B29" s="12"/>
      <c r="C29" s="12"/>
      <c r="D29" s="8"/>
      <c r="E29" s="12"/>
      <c r="F29" s="12"/>
      <c r="G29" s="12"/>
      <c r="H29" s="8"/>
      <c r="I29" s="8"/>
      <c r="J29" s="8"/>
      <c r="K29" s="8"/>
      <c r="L29" s="8"/>
      <c r="M29" s="8"/>
      <c r="N29" s="8"/>
      <c r="O29" s="8"/>
      <c r="P29" s="14"/>
      <c r="Q29" s="14"/>
      <c r="R29" s="14"/>
      <c r="S29" s="14"/>
      <c r="T29" s="14"/>
      <c r="U29" s="14"/>
      <c r="V29" s="14">
        <f t="shared" si="18"/>
        <v>0</v>
      </c>
      <c r="W29" s="14">
        <f t="shared" si="18"/>
        <v>0</v>
      </c>
      <c r="X29" s="14">
        <f t="shared" si="18"/>
        <v>0</v>
      </c>
      <c r="Y29" s="15"/>
      <c r="Z29" s="51"/>
      <c r="AA29" s="15"/>
      <c r="AB29" s="15" t="str">
        <f t="shared" si="2"/>
        <v/>
      </c>
      <c r="AC29" s="21"/>
      <c r="AD29" s="7"/>
      <c r="AE29" s="22"/>
      <c r="AF29" s="22"/>
      <c r="AG29" s="22"/>
      <c r="AH29" s="22"/>
      <c r="AI29" s="22"/>
      <c r="AJ29" s="22"/>
      <c r="AK29" s="22"/>
      <c r="AL29" s="22"/>
      <c r="AM29" s="22"/>
      <c r="AN29" s="22"/>
      <c r="AO29" s="22"/>
      <c r="AP29" s="22"/>
      <c r="AQ29" s="22"/>
      <c r="AR29" s="28"/>
      <c r="AS29" s="27"/>
      <c r="AT29" s="22"/>
      <c r="AU29" s="27"/>
      <c r="AV29" s="27"/>
      <c r="AW29" s="27"/>
      <c r="AX29" s="27"/>
      <c r="AY29" s="27"/>
      <c r="AZ29" s="27" t="s">
        <v>219</v>
      </c>
      <c r="BA29" s="27"/>
      <c r="BB29" s="27"/>
      <c r="BC29" s="27"/>
      <c r="BD29" s="27"/>
      <c r="BE29" s="27"/>
      <c r="BF29" s="153">
        <f t="shared" si="7"/>
        <v>1900</v>
      </c>
      <c r="BG29" s="27"/>
      <c r="BH29" s="27">
        <f>(基本信息输入表!$M$7-'4-6-4机器设备'!L29)/365</f>
        <v>123.08493150684932</v>
      </c>
      <c r="BI29" s="27"/>
      <c r="BJ29" s="27">
        <f t="shared" si="8"/>
        <v>0</v>
      </c>
      <c r="BK29" s="27"/>
      <c r="BL29" s="27"/>
      <c r="BM29" s="27"/>
      <c r="BN29" s="27"/>
      <c r="BO29" s="27"/>
      <c r="BP29" s="27"/>
      <c r="BQ29" s="27"/>
      <c r="BR29" s="27"/>
      <c r="BS29" s="27"/>
      <c r="BT29" s="27"/>
      <c r="BU29" s="27"/>
      <c r="BV29" s="27"/>
      <c r="BW29" s="27">
        <f t="shared" si="9"/>
        <v>0</v>
      </c>
      <c r="BX29" s="27"/>
      <c r="BY29" s="27"/>
      <c r="BZ29" s="27"/>
      <c r="CA29" s="27"/>
      <c r="CB29" s="27"/>
      <c r="CC29" s="27"/>
      <c r="CD29" s="27"/>
      <c r="CE29" s="27"/>
      <c r="CF29" s="27">
        <f t="shared" si="10"/>
        <v>0</v>
      </c>
      <c r="CG29" s="27">
        <f t="shared" si="11"/>
        <v>0</v>
      </c>
      <c r="CH29" s="27"/>
      <c r="CI29" s="27"/>
      <c r="CJ29" s="156">
        <f t="shared" si="3"/>
        <v>0</v>
      </c>
      <c r="CK29" s="27">
        <f t="shared" si="4"/>
        <v>0</v>
      </c>
      <c r="CL29" s="27">
        <f t="shared" si="5"/>
        <v>0</v>
      </c>
      <c r="CM29" s="27">
        <f t="shared" si="12"/>
        <v>0</v>
      </c>
      <c r="CN29" s="27">
        <f t="shared" si="13"/>
        <v>0</v>
      </c>
      <c r="CO29" s="11">
        <f t="shared" si="14"/>
        <v>0</v>
      </c>
      <c r="CP29" s="154">
        <f t="shared" si="15"/>
        <v>0</v>
      </c>
      <c r="CQ29" s="27"/>
      <c r="CR29" s="27" t="str">
        <f t="shared" si="16"/>
        <v/>
      </c>
      <c r="CS29" s="27" t="str">
        <f t="shared" si="17"/>
        <v/>
      </c>
      <c r="CT29" s="27"/>
      <c r="CU29" s="27"/>
      <c r="CV29" s="27"/>
      <c r="CW29" s="27"/>
    </row>
    <row r="30" spans="1:101" ht="15.75" customHeight="1">
      <c r="A30" s="562" t="s">
        <v>1124</v>
      </c>
      <c r="B30" s="562"/>
      <c r="C30" s="562"/>
      <c r="D30" s="147"/>
      <c r="E30" s="8"/>
      <c r="F30" s="8"/>
      <c r="G30" s="8"/>
      <c r="H30" s="8"/>
      <c r="I30" s="15"/>
      <c r="J30" s="15"/>
      <c r="K30" s="15"/>
      <c r="L30" s="15"/>
      <c r="M30" s="15"/>
      <c r="N30" s="15"/>
      <c r="O30" s="15"/>
      <c r="P30" s="15">
        <f t="shared" ref="P30:AA30" si="22">SUM(P8:P29)</f>
        <v>0</v>
      </c>
      <c r="Q30" s="15">
        <f t="shared" si="22"/>
        <v>0</v>
      </c>
      <c r="R30" s="15">
        <f t="shared" si="22"/>
        <v>0</v>
      </c>
      <c r="S30" s="15">
        <f t="shared" si="22"/>
        <v>0</v>
      </c>
      <c r="T30" s="15">
        <f t="shared" si="22"/>
        <v>0</v>
      </c>
      <c r="U30" s="15">
        <f t="shared" si="22"/>
        <v>0</v>
      </c>
      <c r="V30" s="15">
        <f t="shared" si="22"/>
        <v>0</v>
      </c>
      <c r="W30" s="15">
        <f t="shared" si="22"/>
        <v>0</v>
      </c>
      <c r="X30" s="15">
        <f t="shared" si="22"/>
        <v>0</v>
      </c>
      <c r="Y30" s="51">
        <f t="shared" si="22"/>
        <v>0</v>
      </c>
      <c r="Z30" s="15"/>
      <c r="AA30" s="51">
        <f t="shared" si="22"/>
        <v>0</v>
      </c>
      <c r="AB30" s="15" t="str">
        <f t="shared" si="2"/>
        <v/>
      </c>
      <c r="AC30" s="12"/>
      <c r="AD30" s="7"/>
      <c r="AE30" s="22"/>
      <c r="AF30" s="22"/>
      <c r="AG30" s="22"/>
      <c r="AH30" s="22"/>
      <c r="AI30" s="22"/>
      <c r="AJ30" s="22"/>
      <c r="AK30" s="22"/>
      <c r="AL30" s="22"/>
      <c r="AM30" s="22"/>
      <c r="AN30" s="22"/>
      <c r="AO30" s="22"/>
      <c r="AP30" s="22"/>
      <c r="AQ30" s="22"/>
      <c r="AR30" s="28"/>
      <c r="AS30" s="27"/>
      <c r="AT30" s="22"/>
      <c r="AU30" s="27"/>
      <c r="AV30" s="27"/>
      <c r="AW30" s="27"/>
      <c r="AX30" s="27"/>
      <c r="AY30" s="27"/>
      <c r="AZ30" s="27" t="s">
        <v>219</v>
      </c>
      <c r="BA30" s="27"/>
      <c r="BB30" s="27"/>
      <c r="BC30" s="27"/>
      <c r="BD30" s="27"/>
      <c r="BE30" s="27"/>
      <c r="BF30" s="153">
        <f t="shared" si="7"/>
        <v>1900</v>
      </c>
      <c r="BG30" s="27"/>
      <c r="BH30" s="27">
        <f>(基本信息输入表!$M$7-'4-6-4机器设备'!L30)/365</f>
        <v>123.08493150684932</v>
      </c>
      <c r="BI30" s="27"/>
      <c r="BJ30" s="27">
        <f t="shared" si="8"/>
        <v>0</v>
      </c>
      <c r="BK30" s="27"/>
      <c r="BL30" s="27"/>
      <c r="BM30" s="27"/>
      <c r="BN30" s="27"/>
      <c r="BO30" s="27"/>
      <c r="BP30" s="27"/>
      <c r="BQ30" s="27"/>
      <c r="BR30" s="27"/>
      <c r="BS30" s="27"/>
      <c r="BT30" s="27"/>
      <c r="BU30" s="27"/>
      <c r="BV30" s="27"/>
      <c r="BW30" s="27">
        <f t="shared" si="9"/>
        <v>0</v>
      </c>
      <c r="BX30" s="27"/>
      <c r="BY30" s="27"/>
      <c r="BZ30" s="27"/>
      <c r="CA30" s="27"/>
      <c r="CB30" s="27"/>
      <c r="CC30" s="27"/>
      <c r="CD30" s="27"/>
      <c r="CE30" s="27"/>
      <c r="CF30" s="27">
        <f t="shared" si="10"/>
        <v>0</v>
      </c>
      <c r="CG30" s="27">
        <f t="shared" si="11"/>
        <v>0</v>
      </c>
      <c r="CH30" s="27"/>
      <c r="CI30" s="27"/>
      <c r="CJ30" s="156">
        <f t="shared" si="3"/>
        <v>0</v>
      </c>
      <c r="CK30" s="27">
        <f t="shared" si="4"/>
        <v>0</v>
      </c>
      <c r="CL30" s="27">
        <f t="shared" si="5"/>
        <v>0</v>
      </c>
      <c r="CM30" s="27">
        <f t="shared" si="12"/>
        <v>0</v>
      </c>
      <c r="CN30" s="27">
        <f t="shared" si="13"/>
        <v>0</v>
      </c>
      <c r="CO30" s="11">
        <f t="shared" si="14"/>
        <v>0</v>
      </c>
      <c r="CP30" s="154">
        <f t="shared" si="15"/>
        <v>0</v>
      </c>
      <c r="CQ30" s="27"/>
      <c r="CR30" s="27" t="str">
        <f t="shared" si="16"/>
        <v/>
      </c>
      <c r="CS30" s="27" t="str">
        <f t="shared" si="17"/>
        <v/>
      </c>
      <c r="CT30" s="27"/>
      <c r="CU30" s="27"/>
      <c r="CV30" s="27"/>
      <c r="CW30" s="27"/>
    </row>
    <row r="31" spans="1:101" ht="15.75" customHeight="1">
      <c r="A31" s="562" t="s">
        <v>1125</v>
      </c>
      <c r="B31" s="562"/>
      <c r="C31" s="562"/>
      <c r="D31" s="15"/>
      <c r="E31" s="15"/>
      <c r="F31" s="15"/>
      <c r="G31" s="15"/>
      <c r="H31" s="15"/>
      <c r="I31" s="15"/>
      <c r="J31" s="15"/>
      <c r="K31" s="15"/>
      <c r="L31" s="15"/>
      <c r="M31" s="15"/>
      <c r="N31" s="15"/>
      <c r="O31" s="15"/>
      <c r="P31" s="15"/>
      <c r="Q31" s="21">
        <f>R30</f>
        <v>0</v>
      </c>
      <c r="R31" s="21"/>
      <c r="S31" s="15"/>
      <c r="T31" s="21">
        <f>U30</f>
        <v>0</v>
      </c>
      <c r="U31" s="21"/>
      <c r="V31" s="15"/>
      <c r="W31" s="21">
        <f>X30</f>
        <v>0</v>
      </c>
      <c r="X31" s="21"/>
      <c r="Y31" s="21"/>
      <c r="Z31" s="21"/>
      <c r="AA31" s="21"/>
      <c r="AB31" s="66"/>
      <c r="AC31" s="21"/>
      <c r="AE31" s="22"/>
      <c r="AF31" s="22"/>
      <c r="AG31" s="22"/>
      <c r="AH31" s="22"/>
      <c r="AI31" s="22"/>
      <c r="AJ31" s="22"/>
      <c r="AK31" s="27"/>
      <c r="AL31" s="27"/>
      <c r="AM31" s="22"/>
      <c r="AN31" s="22"/>
      <c r="AO31" s="22"/>
      <c r="AP31" s="22"/>
      <c r="AQ31" s="22"/>
      <c r="AR31" s="27"/>
      <c r="AS31" s="27"/>
      <c r="AT31" s="22"/>
      <c r="AU31" s="27"/>
      <c r="AV31" s="27"/>
      <c r="AW31" s="27"/>
      <c r="AX31" s="27"/>
      <c r="AY31" s="27"/>
      <c r="AZ31" s="27" t="s">
        <v>219</v>
      </c>
      <c r="BA31" s="27"/>
      <c r="BB31" s="27"/>
      <c r="BC31" s="27"/>
      <c r="BD31" s="27"/>
      <c r="BE31" s="27"/>
      <c r="BF31" s="153">
        <f t="shared" si="7"/>
        <v>1900</v>
      </c>
      <c r="BG31" s="27"/>
      <c r="BH31" s="27">
        <f>(基本信息输入表!$M$7-'4-6-4机器设备'!L31)/365</f>
        <v>123.08493150684932</v>
      </c>
      <c r="BI31" s="27"/>
      <c r="BJ31" s="27">
        <f t="shared" si="8"/>
        <v>0</v>
      </c>
      <c r="BK31" s="27"/>
      <c r="BL31" s="27"/>
      <c r="BM31" s="27"/>
      <c r="BN31" s="27"/>
      <c r="BO31" s="27"/>
      <c r="BP31" s="27"/>
      <c r="BQ31" s="27"/>
      <c r="BR31" s="27"/>
      <c r="BS31" s="27"/>
      <c r="BT31" s="27"/>
      <c r="BU31" s="27"/>
      <c r="BV31" s="27"/>
      <c r="BW31" s="27">
        <f t="shared" si="9"/>
        <v>0</v>
      </c>
      <c r="BX31" s="27"/>
      <c r="BY31" s="27"/>
      <c r="BZ31" s="27"/>
      <c r="CA31" s="27"/>
      <c r="CB31" s="27"/>
      <c r="CC31" s="27"/>
      <c r="CD31" s="27"/>
      <c r="CE31" s="27"/>
      <c r="CF31" s="27">
        <f t="shared" si="10"/>
        <v>0</v>
      </c>
      <c r="CG31" s="27">
        <f t="shared" si="11"/>
        <v>0</v>
      </c>
      <c r="CH31" s="27"/>
      <c r="CI31" s="27"/>
      <c r="CJ31" s="156">
        <f t="shared" si="3"/>
        <v>0</v>
      </c>
      <c r="CK31" s="27">
        <f t="shared" si="4"/>
        <v>0</v>
      </c>
      <c r="CL31" s="27">
        <f t="shared" si="5"/>
        <v>0</v>
      </c>
      <c r="CM31" s="27">
        <f t="shared" si="12"/>
        <v>0</v>
      </c>
      <c r="CN31" s="27">
        <f t="shared" si="13"/>
        <v>0</v>
      </c>
      <c r="CO31" s="11">
        <f t="shared" si="14"/>
        <v>0</v>
      </c>
      <c r="CP31" s="154">
        <f t="shared" si="15"/>
        <v>0</v>
      </c>
      <c r="CQ31" s="27"/>
      <c r="CR31" s="27" t="str">
        <f t="shared" si="16"/>
        <v/>
      </c>
      <c r="CS31" s="27" t="str">
        <f t="shared" si="17"/>
        <v/>
      </c>
      <c r="CT31" s="27"/>
      <c r="CU31" s="27"/>
      <c r="CV31" s="27"/>
      <c r="CW31" s="27"/>
    </row>
    <row r="32" spans="1:101" ht="15.75" customHeight="1">
      <c r="A32" s="562" t="s">
        <v>1126</v>
      </c>
      <c r="B32" s="562"/>
      <c r="C32" s="562"/>
      <c r="D32" s="147"/>
      <c r="E32" s="8"/>
      <c r="F32" s="8"/>
      <c r="G32" s="8"/>
      <c r="H32" s="8"/>
      <c r="I32" s="21"/>
      <c r="J32" s="21"/>
      <c r="K32" s="15"/>
      <c r="L32" s="15"/>
      <c r="M32" s="15"/>
      <c r="N32" s="15"/>
      <c r="O32" s="15"/>
      <c r="P32" s="15">
        <f>P30-P31</f>
        <v>0</v>
      </c>
      <c r="Q32" s="15">
        <f>Q30-Q31</f>
        <v>0</v>
      </c>
      <c r="R32" s="15"/>
      <c r="S32" s="15">
        <f>S30-S31</f>
        <v>0</v>
      </c>
      <c r="T32" s="15">
        <f>T30-T31</f>
        <v>0</v>
      </c>
      <c r="U32" s="15"/>
      <c r="V32" s="15">
        <f>V30-V31</f>
        <v>0</v>
      </c>
      <c r="W32" s="15">
        <f>W30-W31</f>
        <v>0</v>
      </c>
      <c r="X32" s="15"/>
      <c r="Y32" s="51">
        <f>Y30</f>
        <v>0</v>
      </c>
      <c r="Z32" s="15"/>
      <c r="AA32" s="51">
        <f>AA30</f>
        <v>0</v>
      </c>
      <c r="AB32" s="66" t="str">
        <f>IF(W32=0,"",(AA32-W32)/W32*100)</f>
        <v/>
      </c>
      <c r="AC32" s="12"/>
      <c r="AD32" s="7"/>
      <c r="AE32" s="22"/>
      <c r="AF32" s="22"/>
      <c r="AG32" s="22"/>
      <c r="AH32" s="22"/>
      <c r="AI32" s="22"/>
      <c r="AJ32" s="22"/>
      <c r="AK32" s="27"/>
      <c r="AL32" s="27"/>
      <c r="AM32" s="22"/>
      <c r="AN32" s="22"/>
      <c r="AO32" s="22"/>
      <c r="AP32" s="22"/>
      <c r="AQ32" s="22"/>
      <c r="AR32" s="27"/>
      <c r="AS32" s="27"/>
      <c r="AT32" s="22"/>
      <c r="AU32" s="27"/>
      <c r="AV32" s="27"/>
      <c r="AW32" s="27"/>
      <c r="AX32" s="27"/>
      <c r="AY32" s="27"/>
      <c r="AZ32" s="27" t="s">
        <v>219</v>
      </c>
      <c r="BA32" s="27"/>
      <c r="BB32" s="27"/>
      <c r="BC32" s="27"/>
      <c r="BD32" s="27"/>
      <c r="BE32" s="27"/>
      <c r="BF32" s="153">
        <f t="shared" si="7"/>
        <v>1900</v>
      </c>
      <c r="BG32" s="27"/>
      <c r="BH32" s="27">
        <f>(基本信息输入表!$M$7-'4-6-4机器设备'!L32)/365</f>
        <v>123.08493150684932</v>
      </c>
      <c r="BI32" s="27"/>
      <c r="BJ32" s="27">
        <f t="shared" si="8"/>
        <v>0</v>
      </c>
      <c r="BK32" s="27"/>
      <c r="BL32" s="27"/>
      <c r="BM32" s="27"/>
      <c r="BN32" s="27"/>
      <c r="BO32" s="27"/>
      <c r="BP32" s="27"/>
      <c r="BQ32" s="27"/>
      <c r="BR32" s="27"/>
      <c r="BS32" s="27"/>
      <c r="BT32" s="27"/>
      <c r="BU32" s="27"/>
      <c r="BV32" s="27"/>
      <c r="BW32" s="27">
        <f t="shared" si="9"/>
        <v>0</v>
      </c>
      <c r="BX32" s="27"/>
      <c r="BY32" s="27"/>
      <c r="BZ32" s="27"/>
      <c r="CA32" s="27"/>
      <c r="CB32" s="27"/>
      <c r="CC32" s="27"/>
      <c r="CD32" s="27"/>
      <c r="CE32" s="27"/>
      <c r="CF32" s="27">
        <f t="shared" si="10"/>
        <v>0</v>
      </c>
      <c r="CG32" s="27">
        <f t="shared" si="11"/>
        <v>0</v>
      </c>
      <c r="CH32" s="27"/>
      <c r="CI32" s="27"/>
      <c r="CJ32" s="156">
        <f t="shared" si="3"/>
        <v>0</v>
      </c>
      <c r="CK32" s="27">
        <f t="shared" si="4"/>
        <v>0</v>
      </c>
      <c r="CL32" s="27">
        <f t="shared" si="5"/>
        <v>0</v>
      </c>
      <c r="CM32" s="27">
        <f t="shared" si="12"/>
        <v>0</v>
      </c>
      <c r="CN32" s="27">
        <f t="shared" si="13"/>
        <v>0</v>
      </c>
      <c r="CO32" s="11">
        <f t="shared" si="14"/>
        <v>0</v>
      </c>
      <c r="CP32" s="154">
        <f t="shared" si="15"/>
        <v>0</v>
      </c>
      <c r="CQ32" s="27"/>
      <c r="CR32" s="27" t="str">
        <f t="shared" si="16"/>
        <v/>
      </c>
      <c r="CS32" s="27" t="str">
        <f t="shared" si="17"/>
        <v/>
      </c>
      <c r="CT32" s="27"/>
      <c r="CU32" s="27"/>
      <c r="CV32" s="27"/>
      <c r="CW32" s="27"/>
    </row>
    <row r="33" spans="1:101" ht="15.75" customHeight="1">
      <c r="A33" s="3" t="str">
        <f>基本信息输入表!$K$6&amp;"填表人："&amp;基本信息输入表!$M$53</f>
        <v>被评估单位填表人：徐刚、杨灵芝</v>
      </c>
      <c r="AA33" s="3" t="str">
        <f>"评估人员："&amp;基本信息输入表!$Q$53</f>
        <v>评估人员：雍国锋、路育</v>
      </c>
      <c r="AD33" s="3"/>
    </row>
    <row r="34" spans="1:101" ht="15.75" customHeight="1">
      <c r="A34" s="3" t="str">
        <f>"填表日期："&amp;YEAR(基本信息输入表!$O$53)&amp;"年"&amp;MONTH(基本信息输入表!$O$53)&amp;"月"&amp;DAY(基本信息输入表!$O$53)&amp;"日"</f>
        <v>填表日期：2023年2月1日</v>
      </c>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row>
    <row r="35" spans="1:101" ht="15.75" customHeight="1">
      <c r="AD35" s="152" t="s">
        <v>461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row>
  </sheetData>
  <mergeCells count="54">
    <mergeCell ref="CV6:CV7"/>
    <mergeCell ref="CW6:CW7"/>
    <mergeCell ref="AK6:AK7"/>
    <mergeCell ref="AL6:AL7"/>
    <mergeCell ref="AX6:AX7"/>
    <mergeCell ref="AY6:AY7"/>
    <mergeCell ref="AZ6:AZ7"/>
    <mergeCell ref="AF6:AF7"/>
    <mergeCell ref="AG6:AG7"/>
    <mergeCell ref="AH6:AH7"/>
    <mergeCell ref="AI6:AI7"/>
    <mergeCell ref="AJ6:AJ7"/>
    <mergeCell ref="N6:N7"/>
    <mergeCell ref="O6:O7"/>
    <mergeCell ref="X6:X7"/>
    <mergeCell ref="AB6:AB7"/>
    <mergeCell ref="AC6:AC7"/>
    <mergeCell ref="I6:I7"/>
    <mergeCell ref="J6:J7"/>
    <mergeCell ref="K6:K7"/>
    <mergeCell ref="L6:L7"/>
    <mergeCell ref="M6:M7"/>
    <mergeCell ref="D6:D7"/>
    <mergeCell ref="E6:E7"/>
    <mergeCell ref="F6:F7"/>
    <mergeCell ref="G6:G7"/>
    <mergeCell ref="H6:H7"/>
    <mergeCell ref="A30:C30"/>
    <mergeCell ref="A31:C31"/>
    <mergeCell ref="A32:C32"/>
    <mergeCell ref="A6:A7"/>
    <mergeCell ref="B6:B7"/>
    <mergeCell ref="C6:C7"/>
    <mergeCell ref="AM5:AY5"/>
    <mergeCell ref="AZ5:CQ5"/>
    <mergeCell ref="CR5:CW5"/>
    <mergeCell ref="P6:R6"/>
    <mergeCell ref="S6:U6"/>
    <mergeCell ref="V6:W6"/>
    <mergeCell ref="Y6:AA6"/>
    <mergeCell ref="AM6:AS6"/>
    <mergeCell ref="AT6:AU6"/>
    <mergeCell ref="AV6:AW6"/>
    <mergeCell ref="BA6:BC6"/>
    <mergeCell ref="BD6:CM6"/>
    <mergeCell ref="CN6:CP6"/>
    <mergeCell ref="CR6:CS6"/>
    <mergeCell ref="CT6:CU6"/>
    <mergeCell ref="AE6:AE7"/>
    <mergeCell ref="A2:AC2"/>
    <mergeCell ref="A3:AC3"/>
    <mergeCell ref="AA4:AC4"/>
    <mergeCell ref="Z5:AC5"/>
    <mergeCell ref="AE5:AL5"/>
  </mergeCells>
  <phoneticPr fontId="13" type="noConversion"/>
  <dataValidations count="1">
    <dataValidation type="list" allowBlank="1" showInputMessage="1" showErrorMessage="1" sqref="AM8:AQ32" xr:uid="{00000000-0002-0000-3300-000001000000}">
      <formula1>$A$108:$A$109</formula1>
    </dataValidation>
  </dataValidations>
  <hyperlinks>
    <hyperlink ref="A1" location="索引目录!A1" display="返回索引目录" xr:uid="{00000000-0004-0000-3300-000000000000}"/>
  </hyperlinks>
  <printOptions horizontalCentered="1"/>
  <pageMargins left="0.98402777777777795" right="0.98402777777777795" top="0.98402777777777795" bottom="0.98402777777777795" header="0.31388888888888899" footer="0.35416666666666702"/>
  <pageSetup paperSize="9" scale="58"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300-000000000000}">
          <x14:formula1>
            <xm:f>基本信息输入表!$A$121:$A$123</xm:f>
          </x14:formula1>
          <xm:sqref>AT8:AT32</xm:sqref>
        </x14:dataValidation>
        <x14:dataValidation type="list" allowBlank="1" showInputMessage="1" showErrorMessage="1" xr:uid="{00000000-0002-0000-3300-000002000000}">
          <x14:formula1>
            <xm:f>基本信息输入表!$A$124:$A$127</xm:f>
          </x14:formula1>
          <xm:sqref>AV8:AV32</xm:sqref>
        </x14:dataValidation>
        <x14:dataValidation type="list" allowBlank="1" showInputMessage="1" showErrorMessage="1" xr:uid="{00000000-0002-0000-3300-000003000000}">
          <x14:formula1>
            <xm:f>基本信息输入表!$A$143:$A$147</xm:f>
          </x14:formula1>
          <xm:sqref>AZ8:AZ32</xm:sqref>
        </x14:dataValidation>
        <x14:dataValidation type="list" allowBlank="1" showInputMessage="1" showErrorMessage="1" xr:uid="{00000000-0002-0000-3300-000004000000}">
          <x14:formula1>
            <xm:f>基本信息输入表!$A$109:$A$110</xm:f>
          </x14:formula1>
          <xm:sqref>AE8:AJ32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CF35"/>
  <sheetViews>
    <sheetView showGridLines="0" topLeftCell="G2" workbookViewId="0">
      <selection activeCell="F8" sqref="F8"/>
    </sheetView>
  </sheetViews>
  <sheetFormatPr defaultColWidth="9" defaultRowHeight="15.75" customHeight="1" outlineLevelCol="2"/>
  <cols>
    <col min="1" max="2" width="4.25" style="3" customWidth="1"/>
    <col min="3" max="3" width="6.75" style="3" customWidth="1"/>
    <col min="4" max="4" width="7.75" style="3" customWidth="1"/>
    <col min="5" max="6" width="12.25" style="3" customWidth="1"/>
    <col min="7" max="7" width="7.5" style="3" customWidth="1"/>
    <col min="8" max="10" width="4.25" style="3" customWidth="1"/>
    <col min="11" max="12" width="4" style="3" customWidth="1"/>
    <col min="13" max="13" width="7.58203125" style="3" customWidth="1"/>
    <col min="14" max="14" width="5.08203125" style="3" customWidth="1"/>
    <col min="15" max="20" width="12.58203125" style="3" hidden="1" customWidth="1" outlineLevel="1"/>
    <col min="21" max="21" width="12.58203125" style="3" customWidth="1" collapsed="1"/>
    <col min="22" max="26" width="12.58203125" style="3" customWidth="1"/>
    <col min="27" max="27" width="5.08203125" style="3" customWidth="1"/>
    <col min="28" max="28" width="5.5" style="3" customWidth="1"/>
    <col min="29" max="29" width="7.5" style="146" customWidth="1"/>
    <col min="30" max="35" width="5.58203125" style="4" customWidth="1" outlineLevel="1"/>
    <col min="36" max="36" width="14.75" style="4" customWidth="1" outlineLevel="1"/>
    <col min="37" max="37" width="13.58203125" style="4" customWidth="1"/>
    <col min="38" max="41" width="5.58203125" style="4" customWidth="1" outlineLevel="1"/>
    <col min="42" max="43" width="7.25" style="4" customWidth="1" outlineLevel="1"/>
    <col min="44" max="44" width="5.58203125" style="4" customWidth="1" outlineLevel="1"/>
    <col min="45" max="48" width="8.58203125" style="4" customWidth="1" outlineLevel="1"/>
    <col min="49" max="49" width="14.58203125" style="4" customWidth="1" outlineLevel="1"/>
    <col min="50" max="50" width="13.58203125" style="4" customWidth="1"/>
    <col min="51" max="52" width="8.58203125" style="4" customWidth="1" outlineLevel="1"/>
    <col min="53" max="54" width="11.25" style="4" customWidth="1" outlineLevel="1"/>
    <col min="55" max="71" width="8.58203125" style="4" customWidth="1" outlineLevel="2"/>
    <col min="72" max="74" width="10.25" style="4" customWidth="1" outlineLevel="2"/>
    <col min="75" max="76" width="8.58203125" style="4" customWidth="1" outlineLevel="1"/>
    <col min="77" max="77" width="8.58203125" style="4" customWidth="1"/>
    <col min="78" max="78" width="13.75" style="4" customWidth="1"/>
    <col min="79" max="83" width="13.58203125" style="4" customWidth="1" outlineLevel="1"/>
    <col min="84" max="84" width="13.58203125" style="4" customWidth="1"/>
    <col min="85" max="16384" width="9" style="3"/>
  </cols>
  <sheetData>
    <row r="1" spans="1:84" ht="15.75" customHeight="1">
      <c r="A1" s="5" t="s">
        <v>430</v>
      </c>
    </row>
    <row r="2" spans="1:84" s="1" customFormat="1" ht="30" customHeight="1">
      <c r="A2" s="519" t="s">
        <v>1127</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149"/>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row>
    <row r="3" spans="1:84"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150"/>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row>
    <row r="4" spans="1:84" ht="14.15" customHeight="1">
      <c r="A4" s="2"/>
      <c r="B4" s="2"/>
      <c r="C4" s="2"/>
      <c r="D4" s="2"/>
      <c r="E4" s="2"/>
      <c r="F4" s="2"/>
      <c r="G4" s="2"/>
      <c r="H4" s="2"/>
      <c r="I4" s="2"/>
      <c r="J4" s="2"/>
      <c r="K4" s="2"/>
      <c r="L4" s="2"/>
      <c r="M4" s="2"/>
      <c r="N4" s="2"/>
      <c r="O4" s="2"/>
      <c r="P4" s="2"/>
      <c r="Q4" s="2"/>
      <c r="R4" s="2"/>
      <c r="S4" s="2"/>
      <c r="T4" s="2"/>
      <c r="U4" s="2"/>
      <c r="V4" s="2"/>
      <c r="W4" s="2"/>
      <c r="X4" s="2"/>
      <c r="Y4" s="2"/>
      <c r="Z4" s="2"/>
      <c r="AA4" s="2"/>
      <c r="AB4" s="2" t="s">
        <v>1128</v>
      </c>
      <c r="AC4" s="41"/>
    </row>
    <row r="5" spans="1:84" ht="15.75" customHeight="1">
      <c r="A5" s="604" t="str">
        <f>基本信息输入表!K6&amp;"："&amp;基本信息输入表!M6</f>
        <v>被评估单位：贵州华能焦化制气股份有限公司</v>
      </c>
      <c r="B5" s="604"/>
      <c r="C5" s="604"/>
      <c r="D5" s="604"/>
      <c r="E5" s="604"/>
      <c r="F5" s="604"/>
      <c r="G5" s="604"/>
      <c r="H5" s="604"/>
      <c r="I5" s="604"/>
      <c r="J5" s="604"/>
      <c r="K5" s="604"/>
      <c r="L5" s="604"/>
      <c r="M5" s="604"/>
      <c r="N5" s="7"/>
      <c r="O5" s="7"/>
      <c r="P5" s="7"/>
      <c r="Q5" s="7"/>
      <c r="R5" s="7"/>
      <c r="S5" s="7"/>
      <c r="T5" s="7"/>
      <c r="AB5" s="18" t="s">
        <v>464</v>
      </c>
      <c r="AC5" s="41"/>
      <c r="AD5" s="531" t="s">
        <v>595</v>
      </c>
      <c r="AE5" s="531"/>
      <c r="AF5" s="531"/>
      <c r="AG5" s="531"/>
      <c r="AH5" s="531"/>
      <c r="AI5" s="531"/>
      <c r="AJ5" s="531"/>
      <c r="AK5" s="531"/>
      <c r="AL5" s="532" t="s">
        <v>596</v>
      </c>
      <c r="AM5" s="533"/>
      <c r="AN5" s="533"/>
      <c r="AO5" s="533"/>
      <c r="AP5" s="533"/>
      <c r="AQ5" s="533"/>
      <c r="AR5" s="533"/>
      <c r="AS5" s="533"/>
      <c r="AT5" s="533"/>
      <c r="AU5" s="533"/>
      <c r="AV5" s="533"/>
      <c r="AW5" s="533"/>
      <c r="AX5" s="534"/>
      <c r="AY5" s="535" t="s">
        <v>597</v>
      </c>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7"/>
      <c r="CA5" s="538" t="s">
        <v>598</v>
      </c>
      <c r="CB5" s="538"/>
      <c r="CC5" s="538"/>
      <c r="CD5" s="538"/>
      <c r="CE5" s="538"/>
      <c r="CF5" s="538"/>
    </row>
    <row r="6" spans="1:84" s="2" customFormat="1" ht="15.75" customHeight="1">
      <c r="A6" s="562" t="s">
        <v>465</v>
      </c>
      <c r="B6" s="577" t="s">
        <v>1023</v>
      </c>
      <c r="C6" s="562" t="s">
        <v>1129</v>
      </c>
      <c r="D6" s="577" t="s">
        <v>1130</v>
      </c>
      <c r="E6" s="580" t="s">
        <v>1131</v>
      </c>
      <c r="F6" s="580" t="s">
        <v>795</v>
      </c>
      <c r="G6" s="580" t="s">
        <v>1092</v>
      </c>
      <c r="H6" s="580" t="s">
        <v>769</v>
      </c>
      <c r="I6" s="580" t="s">
        <v>770</v>
      </c>
      <c r="J6" s="580" t="s">
        <v>1096</v>
      </c>
      <c r="K6" s="580" t="s">
        <v>818</v>
      </c>
      <c r="L6" s="580" t="s">
        <v>1132</v>
      </c>
      <c r="M6" s="580" t="s">
        <v>1133</v>
      </c>
      <c r="N6" s="577" t="s">
        <v>1029</v>
      </c>
      <c r="O6" s="597" t="s">
        <v>692</v>
      </c>
      <c r="P6" s="598"/>
      <c r="Q6" s="599"/>
      <c r="R6" s="597" t="s">
        <v>693</v>
      </c>
      <c r="S6" s="598"/>
      <c r="T6" s="599"/>
      <c r="U6" s="562" t="s">
        <v>437</v>
      </c>
      <c r="V6" s="562"/>
      <c r="W6" s="577" t="s">
        <v>780</v>
      </c>
      <c r="X6" s="562" t="s">
        <v>438</v>
      </c>
      <c r="Y6" s="562"/>
      <c r="Z6" s="562"/>
      <c r="AA6" s="580" t="s">
        <v>440</v>
      </c>
      <c r="AB6" s="580" t="s">
        <v>585</v>
      </c>
      <c r="AC6" s="151"/>
      <c r="AD6" s="531" t="s">
        <v>599</v>
      </c>
      <c r="AE6" s="531" t="s">
        <v>651</v>
      </c>
      <c r="AF6" s="531" t="s">
        <v>694</v>
      </c>
      <c r="AG6" s="553" t="s">
        <v>1134</v>
      </c>
      <c r="AH6" s="542" t="s">
        <v>627</v>
      </c>
      <c r="AI6" s="542" t="s">
        <v>601</v>
      </c>
      <c r="AJ6" s="531" t="s">
        <v>602</v>
      </c>
      <c r="AK6" s="531"/>
      <c r="AL6" s="532" t="s">
        <v>603</v>
      </c>
      <c r="AM6" s="533"/>
      <c r="AN6" s="533"/>
      <c r="AO6" s="533"/>
      <c r="AP6" s="533"/>
      <c r="AQ6" s="533"/>
      <c r="AR6" s="534"/>
      <c r="AS6" s="538" t="s">
        <v>604</v>
      </c>
      <c r="AT6" s="538"/>
      <c r="AU6" s="538" t="s">
        <v>653</v>
      </c>
      <c r="AV6" s="538"/>
      <c r="AW6" s="538" t="s">
        <v>605</v>
      </c>
      <c r="AX6" s="543"/>
      <c r="AY6" s="531" t="s">
        <v>606</v>
      </c>
      <c r="AZ6" s="531" t="s">
        <v>654</v>
      </c>
      <c r="BA6" s="531"/>
      <c r="BB6" s="531"/>
      <c r="BC6" s="555" t="s">
        <v>821</v>
      </c>
      <c r="BD6" s="556"/>
      <c r="BE6" s="556"/>
      <c r="BF6" s="556"/>
      <c r="BG6" s="556"/>
      <c r="BH6" s="556"/>
      <c r="BI6" s="556"/>
      <c r="BJ6" s="556"/>
      <c r="BK6" s="556"/>
      <c r="BL6" s="556"/>
      <c r="BM6" s="556"/>
      <c r="BN6" s="556"/>
      <c r="BO6" s="556"/>
      <c r="BP6" s="556"/>
      <c r="BQ6" s="556"/>
      <c r="BR6" s="556"/>
      <c r="BS6" s="556"/>
      <c r="BT6" s="556"/>
      <c r="BU6" s="35"/>
      <c r="BV6" s="35"/>
      <c r="BW6" s="531" t="s">
        <v>438</v>
      </c>
      <c r="BX6" s="531"/>
      <c r="BY6" s="531"/>
      <c r="BZ6" s="36"/>
      <c r="CA6" s="538" t="s">
        <v>439</v>
      </c>
      <c r="CB6" s="538"/>
      <c r="CC6" s="532" t="s">
        <v>608</v>
      </c>
      <c r="CD6" s="534"/>
      <c r="CE6" s="538" t="s">
        <v>609</v>
      </c>
      <c r="CF6" s="543"/>
    </row>
    <row r="7" spans="1:84" s="2" customFormat="1" ht="25.5" customHeight="1">
      <c r="A7" s="562"/>
      <c r="B7" s="578"/>
      <c r="C7" s="562"/>
      <c r="D7" s="578"/>
      <c r="E7" s="562"/>
      <c r="F7" s="562"/>
      <c r="G7" s="562"/>
      <c r="H7" s="562"/>
      <c r="I7" s="562"/>
      <c r="J7" s="562"/>
      <c r="K7" s="562"/>
      <c r="L7" s="562"/>
      <c r="M7" s="562"/>
      <c r="N7" s="578"/>
      <c r="O7" s="64" t="s">
        <v>836</v>
      </c>
      <c r="P7" s="64" t="s">
        <v>838</v>
      </c>
      <c r="Q7" s="64" t="s">
        <v>1031</v>
      </c>
      <c r="R7" s="64" t="s">
        <v>836</v>
      </c>
      <c r="S7" s="64" t="s">
        <v>838</v>
      </c>
      <c r="T7" s="64" t="s">
        <v>1031</v>
      </c>
      <c r="U7" s="13" t="s">
        <v>836</v>
      </c>
      <c r="V7" s="8" t="s">
        <v>838</v>
      </c>
      <c r="W7" s="578"/>
      <c r="X7" s="8" t="s">
        <v>836</v>
      </c>
      <c r="Y7" s="51" t="s">
        <v>823</v>
      </c>
      <c r="Z7" s="8" t="s">
        <v>838</v>
      </c>
      <c r="AA7" s="562"/>
      <c r="AB7" s="562"/>
      <c r="AC7" s="150"/>
      <c r="AD7" s="531"/>
      <c r="AE7" s="531"/>
      <c r="AF7" s="531"/>
      <c r="AG7" s="531"/>
      <c r="AH7" s="531"/>
      <c r="AI7" s="531"/>
      <c r="AJ7" s="531"/>
      <c r="AK7" s="531"/>
      <c r="AL7" s="26" t="s">
        <v>614</v>
      </c>
      <c r="AM7" s="40" t="s">
        <v>1100</v>
      </c>
      <c r="AN7" s="40" t="s">
        <v>954</v>
      </c>
      <c r="AO7" s="40" t="s">
        <v>1032</v>
      </c>
      <c r="AP7" s="26" t="s">
        <v>664</v>
      </c>
      <c r="AQ7" s="26" t="s">
        <v>617</v>
      </c>
      <c r="AR7" s="24" t="s">
        <v>618</v>
      </c>
      <c r="AS7" s="26" t="s">
        <v>619</v>
      </c>
      <c r="AT7" s="26" t="s">
        <v>620</v>
      </c>
      <c r="AU7" s="26" t="s">
        <v>619</v>
      </c>
      <c r="AV7" s="26" t="s">
        <v>665</v>
      </c>
      <c r="AW7" s="538"/>
      <c r="AX7" s="544"/>
      <c r="AY7" s="531"/>
      <c r="AZ7" s="19" t="s">
        <v>666</v>
      </c>
      <c r="BA7" s="19" t="s">
        <v>824</v>
      </c>
      <c r="BB7" s="19" t="s">
        <v>667</v>
      </c>
      <c r="BC7" s="49" t="s">
        <v>783</v>
      </c>
      <c r="BD7" s="49" t="s">
        <v>825</v>
      </c>
      <c r="BE7" s="20" t="s">
        <v>1101</v>
      </c>
      <c r="BF7" s="20" t="s">
        <v>1102</v>
      </c>
      <c r="BG7" s="20" t="s">
        <v>827</v>
      </c>
      <c r="BH7" s="20" t="s">
        <v>828</v>
      </c>
      <c r="BI7" s="20" t="s">
        <v>1135</v>
      </c>
      <c r="BJ7" s="20" t="s">
        <v>1136</v>
      </c>
      <c r="BK7" s="20" t="s">
        <v>1137</v>
      </c>
      <c r="BL7" s="20" t="s">
        <v>1138</v>
      </c>
      <c r="BM7" s="20" t="s">
        <v>1139</v>
      </c>
      <c r="BN7" s="20" t="s">
        <v>829</v>
      </c>
      <c r="BO7" s="20" t="s">
        <v>1109</v>
      </c>
      <c r="BP7" s="49" t="s">
        <v>1140</v>
      </c>
      <c r="BQ7" s="49" t="s">
        <v>1141</v>
      </c>
      <c r="BR7" s="20" t="s">
        <v>1122</v>
      </c>
      <c r="BS7" s="49" t="s">
        <v>834</v>
      </c>
      <c r="BT7" s="20" t="s">
        <v>1123</v>
      </c>
      <c r="BU7" s="20" t="s">
        <v>1142</v>
      </c>
      <c r="BV7" s="20"/>
      <c r="BW7" s="19" t="s">
        <v>836</v>
      </c>
      <c r="BX7" s="19" t="s">
        <v>837</v>
      </c>
      <c r="BY7" s="19" t="s">
        <v>838</v>
      </c>
      <c r="BZ7" s="29"/>
      <c r="CA7" s="26" t="s">
        <v>839</v>
      </c>
      <c r="CB7" s="26" t="s">
        <v>840</v>
      </c>
      <c r="CC7" s="26" t="s">
        <v>836</v>
      </c>
      <c r="CD7" s="26" t="s">
        <v>838</v>
      </c>
      <c r="CE7" s="538"/>
      <c r="CF7" s="544"/>
    </row>
    <row r="8" spans="1:84" ht="15.75" customHeight="1">
      <c r="A8" s="47" t="str">
        <f>IF(E8="","",ROW()-7)</f>
        <v/>
      </c>
      <c r="B8" s="8"/>
      <c r="C8" s="8"/>
      <c r="D8" s="8"/>
      <c r="E8" s="12"/>
      <c r="F8" s="12"/>
      <c r="G8" s="12"/>
      <c r="H8" s="8"/>
      <c r="I8" s="8"/>
      <c r="J8" s="8"/>
      <c r="K8" s="8"/>
      <c r="L8" s="8"/>
      <c r="M8" s="15"/>
      <c r="N8" s="15"/>
      <c r="O8" s="14"/>
      <c r="P8" s="14"/>
      <c r="Q8" s="14"/>
      <c r="R8" s="14"/>
      <c r="S8" s="14"/>
      <c r="T8" s="14"/>
      <c r="U8" s="14">
        <f t="shared" ref="U8:U11" si="0">O8+R8</f>
        <v>0</v>
      </c>
      <c r="V8" s="14">
        <f t="shared" ref="V8:V11" si="1">P8+S8</f>
        <v>0</v>
      </c>
      <c r="W8" s="14">
        <f t="shared" ref="W8:W11" si="2">Q8+T8</f>
        <v>0</v>
      </c>
      <c r="X8" s="15"/>
      <c r="Y8" s="51"/>
      <c r="Z8" s="15"/>
      <c r="AA8" s="15" t="str">
        <f>IF(V8-W8=0,"",(Z8-V8+W8)/(V8-W8)*100)</f>
        <v/>
      </c>
      <c r="AB8" s="21"/>
      <c r="AC8" s="7"/>
      <c r="AD8" s="22"/>
      <c r="AE8" s="22"/>
      <c r="AF8" s="22"/>
      <c r="AG8" s="22"/>
      <c r="AH8" s="22"/>
      <c r="AI8" s="22"/>
      <c r="AJ8" s="22"/>
      <c r="AK8" s="22"/>
      <c r="AL8" s="22"/>
      <c r="AM8" s="22"/>
      <c r="AN8" s="22"/>
      <c r="AO8" s="22"/>
      <c r="AP8" s="22"/>
      <c r="AQ8" s="27"/>
      <c r="AR8" s="27"/>
      <c r="AS8" s="22"/>
      <c r="AT8" s="27"/>
      <c r="AU8" s="27"/>
      <c r="AV8" s="27"/>
      <c r="AW8" s="27"/>
      <c r="AX8" s="27"/>
      <c r="AY8" s="27" t="s">
        <v>219</v>
      </c>
      <c r="AZ8" s="27" t="s">
        <v>203</v>
      </c>
      <c r="BA8" s="27"/>
      <c r="BB8" s="27"/>
      <c r="BC8" s="27"/>
      <c r="BD8" s="27"/>
      <c r="BE8" s="153">
        <f>YEAR(J8)</f>
        <v>1900</v>
      </c>
      <c r="BF8" s="27"/>
      <c r="BG8" s="27">
        <f>(基本信息输入表!$M$7-'4-6-4机器设备'!K8)/365</f>
        <v>123.08493150684932</v>
      </c>
      <c r="BH8" s="27"/>
      <c r="BI8" s="27">
        <f>BH8/(BH8+BG8)*100</f>
        <v>0</v>
      </c>
      <c r="BJ8" s="27"/>
      <c r="BK8" s="27"/>
      <c r="BL8" s="27" t="str">
        <f>IFERROR((BJ8-BK8)/BJ8*100,"")</f>
        <v/>
      </c>
      <c r="BM8" s="27"/>
      <c r="BN8" s="27"/>
      <c r="BO8" s="27"/>
      <c r="BP8" s="27">
        <f>BO8/1.17*10%</f>
        <v>0</v>
      </c>
      <c r="BQ8" s="27"/>
      <c r="BR8" s="27">
        <f>SUM(BO8:BQ8)</f>
        <v>0</v>
      </c>
      <c r="BS8" s="27">
        <f>BO8/1.17*17%</f>
        <v>0</v>
      </c>
      <c r="BT8" s="27">
        <f>BR8-BS8</f>
        <v>0</v>
      </c>
      <c r="BU8" s="27"/>
      <c r="BV8" s="27"/>
      <c r="BW8" s="27">
        <f>IF(AY8="市场法",BU8,IF(BT8&lt;10,BT8,ROUND(BT8,-1)))</f>
        <v>0</v>
      </c>
      <c r="BX8" s="11">
        <f>IF(AY8="市场法","",BN8)</f>
        <v>0</v>
      </c>
      <c r="BY8" s="154">
        <f>IF(AY8="市场法",BU8,IFERROR(BW8*BX8/100,""))</f>
        <v>0</v>
      </c>
      <c r="BZ8" s="27"/>
      <c r="CA8" s="27" t="str">
        <f>IFERROR((BW8-U8)/U8*100,"")</f>
        <v/>
      </c>
      <c r="CB8" s="27" t="str">
        <f>IFERROR((BY8-V8+W8)/(V8-W8)*100,"")</f>
        <v/>
      </c>
      <c r="CC8" s="27"/>
      <c r="CD8" s="27"/>
      <c r="CE8" s="27"/>
      <c r="CF8" s="27"/>
    </row>
    <row r="9" spans="1:84" ht="15.75" customHeight="1">
      <c r="A9" s="47" t="str">
        <f t="shared" ref="A9:A29" si="3">IF(E9="","",ROW()-7)</f>
        <v/>
      </c>
      <c r="B9" s="8"/>
      <c r="C9" s="8"/>
      <c r="D9" s="8"/>
      <c r="E9" s="12"/>
      <c r="F9" s="12"/>
      <c r="G9" s="12"/>
      <c r="H9" s="8"/>
      <c r="I9" s="8"/>
      <c r="J9" s="8"/>
      <c r="K9" s="8"/>
      <c r="L9" s="8"/>
      <c r="M9" s="15"/>
      <c r="N9" s="15"/>
      <c r="O9" s="14"/>
      <c r="P9" s="14"/>
      <c r="Q9" s="14"/>
      <c r="R9" s="14"/>
      <c r="S9" s="14"/>
      <c r="T9" s="14"/>
      <c r="U9" s="14">
        <f t="shared" si="0"/>
        <v>0</v>
      </c>
      <c r="V9" s="14">
        <f t="shared" si="1"/>
        <v>0</v>
      </c>
      <c r="W9" s="14">
        <f t="shared" si="2"/>
        <v>0</v>
      </c>
      <c r="X9" s="15"/>
      <c r="Y9" s="51"/>
      <c r="Z9" s="15"/>
      <c r="AA9" s="15" t="str">
        <f t="shared" ref="AA9:AA30" si="4">IF(V9-W9=0,"",(Z9-V9+W9)/(V9-W9)*100)</f>
        <v/>
      </c>
      <c r="AB9" s="21"/>
      <c r="AC9" s="7"/>
      <c r="AD9" s="22"/>
      <c r="AE9" s="22"/>
      <c r="AF9" s="22"/>
      <c r="AG9" s="22"/>
      <c r="AH9" s="22"/>
      <c r="AI9" s="22"/>
      <c r="AJ9" s="22"/>
      <c r="AK9" s="22"/>
      <c r="AL9" s="22"/>
      <c r="AM9" s="22"/>
      <c r="AN9" s="22"/>
      <c r="AO9" s="22"/>
      <c r="AP9" s="22"/>
      <c r="AQ9" s="28"/>
      <c r="AR9" s="27"/>
      <c r="AS9" s="22"/>
      <c r="AT9" s="27"/>
      <c r="AU9" s="27"/>
      <c r="AV9" s="27"/>
      <c r="AW9" s="27"/>
      <c r="AX9" s="27"/>
      <c r="AY9" s="27"/>
      <c r="AZ9" s="27"/>
      <c r="BA9" s="27"/>
      <c r="BB9" s="27"/>
      <c r="BC9" s="27"/>
      <c r="BD9" s="27"/>
      <c r="BE9" s="153">
        <f t="shared" ref="BE9:BE32" si="5">YEAR(J9)</f>
        <v>1900</v>
      </c>
      <c r="BF9" s="27"/>
      <c r="BG9" s="27">
        <f>(基本信息输入表!$M$7-'4-6-4机器设备'!K9)/365</f>
        <v>123.08493150684932</v>
      </c>
      <c r="BH9" s="27"/>
      <c r="BI9" s="27">
        <f t="shared" ref="BI9:BI32" si="6">BH9/(BH9+BG9)*100</f>
        <v>0</v>
      </c>
      <c r="BJ9" s="27"/>
      <c r="BK9" s="27"/>
      <c r="BL9" s="27" t="str">
        <f t="shared" ref="BL9:BL32" si="7">IFERROR((BJ9-BK9)/BJ9*100,"")</f>
        <v/>
      </c>
      <c r="BM9" s="27"/>
      <c r="BN9" s="27"/>
      <c r="BO9" s="27"/>
      <c r="BP9" s="27">
        <f t="shared" ref="BP9:BP32" si="8">BO9/1.17*10%</f>
        <v>0</v>
      </c>
      <c r="BQ9" s="27"/>
      <c r="BR9" s="27">
        <f t="shared" ref="BR9:BR32" si="9">SUM(BO9:BQ9)</f>
        <v>0</v>
      </c>
      <c r="BS9" s="27">
        <f t="shared" ref="BS9:BS32" si="10">BO9/1.17*17%</f>
        <v>0</v>
      </c>
      <c r="BT9" s="27">
        <f t="shared" ref="BT9:BT32" si="11">BR9-BS9</f>
        <v>0</v>
      </c>
      <c r="BU9" s="27"/>
      <c r="BV9" s="27"/>
      <c r="BW9" s="27">
        <f t="shared" ref="BW9:BW32" si="12">IF(AY9="市场法",BU9,IF(BT9&lt;10,BT9,ROUND(BT9,-1)))</f>
        <v>0</v>
      </c>
      <c r="BX9" s="11">
        <f t="shared" ref="BX9:BX32" si="13">IF(AY9="市场法","",BN9)</f>
        <v>0</v>
      </c>
      <c r="BY9" s="154">
        <f t="shared" ref="BY9:BY32" si="14">IF(AY9="市场法",BU9,IFERROR(BW9*BX9/100,""))</f>
        <v>0</v>
      </c>
      <c r="BZ9" s="27"/>
      <c r="CA9" s="27" t="str">
        <f t="shared" ref="CA9:CA32" si="15">IFERROR((BW9-U9)/U9*100,"")</f>
        <v/>
      </c>
      <c r="CB9" s="27" t="str">
        <f t="shared" ref="CB9:CB32" si="16">IFERROR((BY9-V9+W9)/(V9-W9)*100,"")</f>
        <v/>
      </c>
      <c r="CC9" s="27"/>
      <c r="CD9" s="27"/>
      <c r="CE9" s="27"/>
      <c r="CF9" s="27"/>
    </row>
    <row r="10" spans="1:84" ht="15.75" customHeight="1">
      <c r="A10" s="47" t="str">
        <f t="shared" si="3"/>
        <v/>
      </c>
      <c r="B10" s="8"/>
      <c r="C10" s="8"/>
      <c r="D10" s="8"/>
      <c r="E10" s="12"/>
      <c r="F10" s="12"/>
      <c r="G10" s="12"/>
      <c r="H10" s="8"/>
      <c r="I10" s="8"/>
      <c r="J10" s="8"/>
      <c r="K10" s="8"/>
      <c r="L10" s="8"/>
      <c r="M10" s="15"/>
      <c r="N10" s="15"/>
      <c r="O10" s="14"/>
      <c r="P10" s="14"/>
      <c r="Q10" s="14"/>
      <c r="R10" s="14"/>
      <c r="S10" s="14"/>
      <c r="T10" s="14"/>
      <c r="U10" s="14">
        <f t="shared" si="0"/>
        <v>0</v>
      </c>
      <c r="V10" s="14">
        <f t="shared" si="1"/>
        <v>0</v>
      </c>
      <c r="W10" s="14">
        <f t="shared" si="2"/>
        <v>0</v>
      </c>
      <c r="X10" s="15"/>
      <c r="Y10" s="51"/>
      <c r="Z10" s="15"/>
      <c r="AA10" s="15" t="str">
        <f t="shared" si="4"/>
        <v/>
      </c>
      <c r="AB10" s="21"/>
      <c r="AC10" s="7"/>
      <c r="AD10" s="22"/>
      <c r="AE10" s="22"/>
      <c r="AF10" s="22"/>
      <c r="AG10" s="22"/>
      <c r="AH10" s="22"/>
      <c r="AI10" s="22"/>
      <c r="AJ10" s="22"/>
      <c r="AK10" s="22"/>
      <c r="AL10" s="22"/>
      <c r="AM10" s="22"/>
      <c r="AN10" s="22"/>
      <c r="AO10" s="22"/>
      <c r="AP10" s="22"/>
      <c r="AQ10" s="28"/>
      <c r="AR10" s="27"/>
      <c r="AS10" s="22"/>
      <c r="AT10" s="27"/>
      <c r="AU10" s="27"/>
      <c r="AV10" s="27"/>
      <c r="AW10" s="27"/>
      <c r="AX10" s="27"/>
      <c r="AY10" s="27"/>
      <c r="AZ10" s="27"/>
      <c r="BA10" s="27"/>
      <c r="BB10" s="27"/>
      <c r="BC10" s="27"/>
      <c r="BD10" s="27"/>
      <c r="BE10" s="153">
        <f t="shared" si="5"/>
        <v>1900</v>
      </c>
      <c r="BF10" s="27"/>
      <c r="BG10" s="27">
        <f>(基本信息输入表!$M$7-'4-6-4机器设备'!K10)/365</f>
        <v>123.08493150684932</v>
      </c>
      <c r="BH10" s="27"/>
      <c r="BI10" s="27">
        <f t="shared" si="6"/>
        <v>0</v>
      </c>
      <c r="BJ10" s="27"/>
      <c r="BK10" s="27"/>
      <c r="BL10" s="27" t="str">
        <f t="shared" si="7"/>
        <v/>
      </c>
      <c r="BM10" s="27"/>
      <c r="BN10" s="27"/>
      <c r="BO10" s="27"/>
      <c r="BP10" s="27">
        <f t="shared" si="8"/>
        <v>0</v>
      </c>
      <c r="BQ10" s="27"/>
      <c r="BR10" s="27">
        <f t="shared" si="9"/>
        <v>0</v>
      </c>
      <c r="BS10" s="27">
        <f t="shared" si="10"/>
        <v>0</v>
      </c>
      <c r="BT10" s="27">
        <f t="shared" si="11"/>
        <v>0</v>
      </c>
      <c r="BU10" s="27"/>
      <c r="BV10" s="27"/>
      <c r="BW10" s="27">
        <f t="shared" si="12"/>
        <v>0</v>
      </c>
      <c r="BX10" s="11">
        <f t="shared" si="13"/>
        <v>0</v>
      </c>
      <c r="BY10" s="154">
        <f t="shared" si="14"/>
        <v>0</v>
      </c>
      <c r="BZ10" s="27"/>
      <c r="CA10" s="27" t="str">
        <f t="shared" si="15"/>
        <v/>
      </c>
      <c r="CB10" s="27" t="str">
        <f t="shared" si="16"/>
        <v/>
      </c>
      <c r="CC10" s="27"/>
      <c r="CD10" s="27"/>
      <c r="CE10" s="27"/>
      <c r="CF10" s="27"/>
    </row>
    <row r="11" spans="1:84" ht="15.75" customHeight="1">
      <c r="A11" s="47" t="str">
        <f t="shared" si="3"/>
        <v/>
      </c>
      <c r="B11" s="8"/>
      <c r="C11" s="8"/>
      <c r="D11" s="8"/>
      <c r="E11" s="12"/>
      <c r="F11" s="12"/>
      <c r="G11" s="12"/>
      <c r="H11" s="8"/>
      <c r="I11" s="8"/>
      <c r="J11" s="8"/>
      <c r="K11" s="8"/>
      <c r="L11" s="8"/>
      <c r="M11" s="15"/>
      <c r="N11" s="15"/>
      <c r="O11" s="14"/>
      <c r="P11" s="14"/>
      <c r="Q11" s="14"/>
      <c r="R11" s="14"/>
      <c r="S11" s="14"/>
      <c r="T11" s="14"/>
      <c r="U11" s="14">
        <f t="shared" si="0"/>
        <v>0</v>
      </c>
      <c r="V11" s="14">
        <f t="shared" si="1"/>
        <v>0</v>
      </c>
      <c r="W11" s="14">
        <f t="shared" si="2"/>
        <v>0</v>
      </c>
      <c r="X11" s="15"/>
      <c r="Y11" s="51"/>
      <c r="Z11" s="15"/>
      <c r="AA11" s="15" t="str">
        <f t="shared" si="4"/>
        <v/>
      </c>
      <c r="AB11" s="21"/>
      <c r="AC11" s="7"/>
      <c r="AD11" s="22"/>
      <c r="AE11" s="22"/>
      <c r="AF11" s="22"/>
      <c r="AG11" s="22"/>
      <c r="AH11" s="22"/>
      <c r="AI11" s="22"/>
      <c r="AJ11" s="22"/>
      <c r="AK11" s="22"/>
      <c r="AL11" s="22"/>
      <c r="AM11" s="22"/>
      <c r="AN11" s="22"/>
      <c r="AO11" s="22"/>
      <c r="AP11" s="22"/>
      <c r="AQ11" s="28"/>
      <c r="AR11" s="27"/>
      <c r="AS11" s="22"/>
      <c r="AT11" s="27"/>
      <c r="AU11" s="27"/>
      <c r="AV11" s="27"/>
      <c r="AW11" s="27"/>
      <c r="AX11" s="27"/>
      <c r="AY11" s="27"/>
      <c r="AZ11" s="27"/>
      <c r="BA11" s="27"/>
      <c r="BB11" s="27"/>
      <c r="BC11" s="27"/>
      <c r="BD11" s="27"/>
      <c r="BE11" s="153">
        <f t="shared" si="5"/>
        <v>1900</v>
      </c>
      <c r="BF11" s="27"/>
      <c r="BG11" s="27">
        <f>(基本信息输入表!$M$7-'4-6-4机器设备'!K11)/365</f>
        <v>123.08493150684932</v>
      </c>
      <c r="BH11" s="27"/>
      <c r="BI11" s="27">
        <f t="shared" si="6"/>
        <v>0</v>
      </c>
      <c r="BJ11" s="27"/>
      <c r="BK11" s="27"/>
      <c r="BL11" s="27" t="str">
        <f t="shared" si="7"/>
        <v/>
      </c>
      <c r="BM11" s="27"/>
      <c r="BN11" s="27"/>
      <c r="BO11" s="27"/>
      <c r="BP11" s="27">
        <f t="shared" si="8"/>
        <v>0</v>
      </c>
      <c r="BQ11" s="27"/>
      <c r="BR11" s="27">
        <f t="shared" si="9"/>
        <v>0</v>
      </c>
      <c r="BS11" s="27">
        <f t="shared" si="10"/>
        <v>0</v>
      </c>
      <c r="BT11" s="27">
        <f t="shared" si="11"/>
        <v>0</v>
      </c>
      <c r="BU11" s="27"/>
      <c r="BV11" s="27"/>
      <c r="BW11" s="27">
        <f t="shared" si="12"/>
        <v>0</v>
      </c>
      <c r="BX11" s="11">
        <f t="shared" si="13"/>
        <v>0</v>
      </c>
      <c r="BY11" s="154">
        <f t="shared" si="14"/>
        <v>0</v>
      </c>
      <c r="BZ11" s="27"/>
      <c r="CA11" s="27" t="str">
        <f t="shared" si="15"/>
        <v/>
      </c>
      <c r="CB11" s="27" t="str">
        <f t="shared" si="16"/>
        <v/>
      </c>
      <c r="CC11" s="27"/>
      <c r="CD11" s="27"/>
      <c r="CE11" s="27"/>
      <c r="CF11" s="27"/>
    </row>
    <row r="12" spans="1:84" ht="15.75" customHeight="1">
      <c r="A12" s="47" t="str">
        <f t="shared" si="3"/>
        <v/>
      </c>
      <c r="B12" s="8"/>
      <c r="C12" s="8"/>
      <c r="D12" s="8"/>
      <c r="E12" s="12"/>
      <c r="F12" s="12"/>
      <c r="G12" s="12"/>
      <c r="H12" s="8"/>
      <c r="I12" s="8"/>
      <c r="J12" s="8"/>
      <c r="K12" s="8"/>
      <c r="L12" s="8"/>
      <c r="M12" s="15"/>
      <c r="N12" s="15"/>
      <c r="O12" s="14"/>
      <c r="P12" s="14"/>
      <c r="Q12" s="14"/>
      <c r="R12" s="14"/>
      <c r="S12" s="14"/>
      <c r="T12" s="14"/>
      <c r="U12" s="14">
        <f t="shared" ref="U12:W29" si="17">O12+R12</f>
        <v>0</v>
      </c>
      <c r="V12" s="14">
        <f t="shared" si="17"/>
        <v>0</v>
      </c>
      <c r="W12" s="14">
        <f t="shared" si="17"/>
        <v>0</v>
      </c>
      <c r="X12" s="15"/>
      <c r="Y12" s="51"/>
      <c r="Z12" s="15"/>
      <c r="AA12" s="15" t="str">
        <f t="shared" si="4"/>
        <v/>
      </c>
      <c r="AB12" s="21"/>
      <c r="AC12" s="7"/>
      <c r="AD12" s="22"/>
      <c r="AE12" s="22"/>
      <c r="AF12" s="22"/>
      <c r="AG12" s="22"/>
      <c r="AH12" s="22"/>
      <c r="AI12" s="22"/>
      <c r="AJ12" s="22"/>
      <c r="AK12" s="22"/>
      <c r="AL12" s="22"/>
      <c r="AM12" s="22"/>
      <c r="AN12" s="22"/>
      <c r="AO12" s="22"/>
      <c r="AP12" s="22"/>
      <c r="AQ12" s="28"/>
      <c r="AR12" s="27"/>
      <c r="AS12" s="22"/>
      <c r="AT12" s="27"/>
      <c r="AU12" s="27"/>
      <c r="AV12" s="27"/>
      <c r="AW12" s="27"/>
      <c r="AX12" s="27"/>
      <c r="AY12" s="27"/>
      <c r="AZ12" s="27"/>
      <c r="BA12" s="27"/>
      <c r="BB12" s="27"/>
      <c r="BC12" s="27"/>
      <c r="BD12" s="27"/>
      <c r="BE12" s="153">
        <f t="shared" si="5"/>
        <v>1900</v>
      </c>
      <c r="BF12" s="27"/>
      <c r="BG12" s="27">
        <f>(基本信息输入表!$M$7-'4-6-4机器设备'!K12)/365</f>
        <v>123.08493150684932</v>
      </c>
      <c r="BH12" s="27"/>
      <c r="BI12" s="27">
        <f t="shared" si="6"/>
        <v>0</v>
      </c>
      <c r="BJ12" s="27"/>
      <c r="BK12" s="27"/>
      <c r="BL12" s="27" t="str">
        <f t="shared" si="7"/>
        <v/>
      </c>
      <c r="BM12" s="27"/>
      <c r="BN12" s="27"/>
      <c r="BO12" s="27"/>
      <c r="BP12" s="27">
        <f t="shared" si="8"/>
        <v>0</v>
      </c>
      <c r="BQ12" s="27"/>
      <c r="BR12" s="27">
        <f t="shared" si="9"/>
        <v>0</v>
      </c>
      <c r="BS12" s="27">
        <f t="shared" si="10"/>
        <v>0</v>
      </c>
      <c r="BT12" s="27">
        <f t="shared" si="11"/>
        <v>0</v>
      </c>
      <c r="BU12" s="27"/>
      <c r="BV12" s="27"/>
      <c r="BW12" s="27">
        <f t="shared" si="12"/>
        <v>0</v>
      </c>
      <c r="BX12" s="11">
        <f t="shared" si="13"/>
        <v>0</v>
      </c>
      <c r="BY12" s="154">
        <f t="shared" si="14"/>
        <v>0</v>
      </c>
      <c r="BZ12" s="27"/>
      <c r="CA12" s="27" t="str">
        <f t="shared" si="15"/>
        <v/>
      </c>
      <c r="CB12" s="27" t="str">
        <f t="shared" si="16"/>
        <v/>
      </c>
      <c r="CC12" s="27"/>
      <c r="CD12" s="27"/>
      <c r="CE12" s="27"/>
      <c r="CF12" s="27"/>
    </row>
    <row r="13" spans="1:84" ht="15.75" customHeight="1">
      <c r="A13" s="47" t="str">
        <f t="shared" si="3"/>
        <v/>
      </c>
      <c r="B13" s="8"/>
      <c r="C13" s="8"/>
      <c r="D13" s="8"/>
      <c r="E13" s="12"/>
      <c r="F13" s="12"/>
      <c r="G13" s="12"/>
      <c r="H13" s="8"/>
      <c r="I13" s="8"/>
      <c r="J13" s="8"/>
      <c r="K13" s="8"/>
      <c r="L13" s="8"/>
      <c r="M13" s="15"/>
      <c r="N13" s="15"/>
      <c r="O13" s="14"/>
      <c r="P13" s="14"/>
      <c r="Q13" s="14"/>
      <c r="R13" s="14"/>
      <c r="S13" s="14"/>
      <c r="T13" s="14"/>
      <c r="U13" s="14">
        <f t="shared" si="17"/>
        <v>0</v>
      </c>
      <c r="V13" s="14">
        <f t="shared" si="17"/>
        <v>0</v>
      </c>
      <c r="W13" s="14">
        <f t="shared" si="17"/>
        <v>0</v>
      </c>
      <c r="X13" s="15"/>
      <c r="Y13" s="51"/>
      <c r="Z13" s="15"/>
      <c r="AA13" s="15" t="str">
        <f t="shared" si="4"/>
        <v/>
      </c>
      <c r="AB13" s="21"/>
      <c r="AC13" s="7"/>
      <c r="AD13" s="22"/>
      <c r="AE13" s="22"/>
      <c r="AF13" s="22"/>
      <c r="AG13" s="22"/>
      <c r="AH13" s="22"/>
      <c r="AI13" s="22"/>
      <c r="AJ13" s="22"/>
      <c r="AK13" s="22"/>
      <c r="AL13" s="22"/>
      <c r="AM13" s="22"/>
      <c r="AN13" s="22"/>
      <c r="AO13" s="22"/>
      <c r="AP13" s="22"/>
      <c r="AQ13" s="28"/>
      <c r="AR13" s="27"/>
      <c r="AS13" s="22"/>
      <c r="AT13" s="27"/>
      <c r="AU13" s="27"/>
      <c r="AV13" s="27"/>
      <c r="AW13" s="27"/>
      <c r="AX13" s="27"/>
      <c r="AY13" s="27"/>
      <c r="AZ13" s="27"/>
      <c r="BA13" s="27"/>
      <c r="BB13" s="27"/>
      <c r="BC13" s="27"/>
      <c r="BD13" s="27"/>
      <c r="BE13" s="153">
        <f t="shared" si="5"/>
        <v>1900</v>
      </c>
      <c r="BF13" s="27"/>
      <c r="BG13" s="27">
        <f>(基本信息输入表!$M$7-'4-6-4机器设备'!K13)/365</f>
        <v>123.08493150684932</v>
      </c>
      <c r="BH13" s="27"/>
      <c r="BI13" s="27">
        <f t="shared" si="6"/>
        <v>0</v>
      </c>
      <c r="BJ13" s="27"/>
      <c r="BK13" s="27"/>
      <c r="BL13" s="27" t="str">
        <f t="shared" si="7"/>
        <v/>
      </c>
      <c r="BM13" s="27"/>
      <c r="BN13" s="27"/>
      <c r="BO13" s="27"/>
      <c r="BP13" s="27">
        <f t="shared" si="8"/>
        <v>0</v>
      </c>
      <c r="BQ13" s="27"/>
      <c r="BR13" s="27">
        <f t="shared" si="9"/>
        <v>0</v>
      </c>
      <c r="BS13" s="27">
        <f t="shared" si="10"/>
        <v>0</v>
      </c>
      <c r="BT13" s="27">
        <f t="shared" si="11"/>
        <v>0</v>
      </c>
      <c r="BU13" s="27"/>
      <c r="BV13" s="27"/>
      <c r="BW13" s="27">
        <f t="shared" si="12"/>
        <v>0</v>
      </c>
      <c r="BX13" s="11">
        <f t="shared" si="13"/>
        <v>0</v>
      </c>
      <c r="BY13" s="154">
        <f t="shared" si="14"/>
        <v>0</v>
      </c>
      <c r="BZ13" s="27"/>
      <c r="CA13" s="27" t="str">
        <f t="shared" si="15"/>
        <v/>
      </c>
      <c r="CB13" s="27" t="str">
        <f t="shared" si="16"/>
        <v/>
      </c>
      <c r="CC13" s="27"/>
      <c r="CD13" s="27"/>
      <c r="CE13" s="27"/>
      <c r="CF13" s="27"/>
    </row>
    <row r="14" spans="1:84" ht="15.75" customHeight="1">
      <c r="A14" s="47" t="str">
        <f t="shared" si="3"/>
        <v/>
      </c>
      <c r="B14" s="8"/>
      <c r="C14" s="8"/>
      <c r="D14" s="8"/>
      <c r="E14" s="12"/>
      <c r="F14" s="12"/>
      <c r="G14" s="12"/>
      <c r="H14" s="8"/>
      <c r="I14" s="8"/>
      <c r="J14" s="8"/>
      <c r="K14" s="8"/>
      <c r="L14" s="8"/>
      <c r="M14" s="15"/>
      <c r="N14" s="15"/>
      <c r="O14" s="14"/>
      <c r="P14" s="14"/>
      <c r="Q14" s="14"/>
      <c r="R14" s="14"/>
      <c r="S14" s="14"/>
      <c r="T14" s="14"/>
      <c r="U14" s="14">
        <f t="shared" si="17"/>
        <v>0</v>
      </c>
      <c r="V14" s="14">
        <f t="shared" si="17"/>
        <v>0</v>
      </c>
      <c r="W14" s="14">
        <f t="shared" si="17"/>
        <v>0</v>
      </c>
      <c r="X14" s="15"/>
      <c r="Y14" s="51"/>
      <c r="Z14" s="15"/>
      <c r="AA14" s="15" t="str">
        <f t="shared" si="4"/>
        <v/>
      </c>
      <c r="AB14" s="21"/>
      <c r="AC14" s="7"/>
      <c r="AD14" s="22"/>
      <c r="AE14" s="22"/>
      <c r="AF14" s="22"/>
      <c r="AG14" s="22"/>
      <c r="AH14" s="22"/>
      <c r="AI14" s="22"/>
      <c r="AJ14" s="22"/>
      <c r="AK14" s="22"/>
      <c r="AL14" s="22"/>
      <c r="AM14" s="22"/>
      <c r="AN14" s="22"/>
      <c r="AO14" s="22"/>
      <c r="AP14" s="22"/>
      <c r="AQ14" s="28"/>
      <c r="AR14" s="27"/>
      <c r="AS14" s="22"/>
      <c r="AT14" s="27"/>
      <c r="AU14" s="27"/>
      <c r="AV14" s="27"/>
      <c r="AW14" s="27"/>
      <c r="AX14" s="27"/>
      <c r="AY14" s="27"/>
      <c r="AZ14" s="27"/>
      <c r="BA14" s="27"/>
      <c r="BB14" s="27"/>
      <c r="BC14" s="27"/>
      <c r="BD14" s="27"/>
      <c r="BE14" s="153">
        <f t="shared" si="5"/>
        <v>1900</v>
      </c>
      <c r="BF14" s="27"/>
      <c r="BG14" s="27">
        <f>(基本信息输入表!$M$7-'4-6-4机器设备'!K14)/365</f>
        <v>123.08493150684932</v>
      </c>
      <c r="BH14" s="27"/>
      <c r="BI14" s="27">
        <f t="shared" si="6"/>
        <v>0</v>
      </c>
      <c r="BJ14" s="27"/>
      <c r="BK14" s="27"/>
      <c r="BL14" s="27" t="str">
        <f t="shared" si="7"/>
        <v/>
      </c>
      <c r="BM14" s="27"/>
      <c r="BN14" s="27"/>
      <c r="BO14" s="27"/>
      <c r="BP14" s="27">
        <f t="shared" si="8"/>
        <v>0</v>
      </c>
      <c r="BQ14" s="27"/>
      <c r="BR14" s="27">
        <f t="shared" si="9"/>
        <v>0</v>
      </c>
      <c r="BS14" s="27">
        <f t="shared" si="10"/>
        <v>0</v>
      </c>
      <c r="BT14" s="27">
        <f t="shared" si="11"/>
        <v>0</v>
      </c>
      <c r="BU14" s="27"/>
      <c r="BV14" s="27"/>
      <c r="BW14" s="27">
        <f t="shared" si="12"/>
        <v>0</v>
      </c>
      <c r="BX14" s="11">
        <f t="shared" si="13"/>
        <v>0</v>
      </c>
      <c r="BY14" s="154">
        <f t="shared" si="14"/>
        <v>0</v>
      </c>
      <c r="BZ14" s="27"/>
      <c r="CA14" s="27" t="str">
        <f t="shared" si="15"/>
        <v/>
      </c>
      <c r="CB14" s="27" t="str">
        <f t="shared" si="16"/>
        <v/>
      </c>
      <c r="CC14" s="27"/>
      <c r="CD14" s="27"/>
      <c r="CE14" s="27"/>
      <c r="CF14" s="27"/>
    </row>
    <row r="15" spans="1:84" ht="15.75" customHeight="1">
      <c r="A15" s="47" t="str">
        <f t="shared" si="3"/>
        <v/>
      </c>
      <c r="B15" s="8"/>
      <c r="C15" s="8"/>
      <c r="D15" s="8"/>
      <c r="E15" s="12"/>
      <c r="F15" s="12"/>
      <c r="G15" s="12"/>
      <c r="H15" s="8"/>
      <c r="I15" s="8"/>
      <c r="J15" s="8"/>
      <c r="K15" s="8"/>
      <c r="L15" s="8"/>
      <c r="M15" s="15"/>
      <c r="N15" s="15"/>
      <c r="O15" s="14"/>
      <c r="P15" s="14"/>
      <c r="Q15" s="14"/>
      <c r="R15" s="14"/>
      <c r="S15" s="14"/>
      <c r="T15" s="14"/>
      <c r="U15" s="14">
        <f t="shared" si="17"/>
        <v>0</v>
      </c>
      <c r="V15" s="14">
        <f t="shared" si="17"/>
        <v>0</v>
      </c>
      <c r="W15" s="14">
        <f t="shared" si="17"/>
        <v>0</v>
      </c>
      <c r="X15" s="15"/>
      <c r="Y15" s="51"/>
      <c r="Z15" s="15"/>
      <c r="AA15" s="15" t="str">
        <f t="shared" si="4"/>
        <v/>
      </c>
      <c r="AB15" s="21"/>
      <c r="AC15" s="7"/>
      <c r="AD15" s="22"/>
      <c r="AE15" s="22"/>
      <c r="AF15" s="22"/>
      <c r="AG15" s="22"/>
      <c r="AH15" s="22"/>
      <c r="AI15" s="22"/>
      <c r="AJ15" s="22"/>
      <c r="AK15" s="22"/>
      <c r="AL15" s="22"/>
      <c r="AM15" s="22"/>
      <c r="AN15" s="22"/>
      <c r="AO15" s="22"/>
      <c r="AP15" s="22"/>
      <c r="AQ15" s="28"/>
      <c r="AR15" s="27"/>
      <c r="AS15" s="22"/>
      <c r="AT15" s="27"/>
      <c r="AU15" s="27"/>
      <c r="AV15" s="27"/>
      <c r="AW15" s="27"/>
      <c r="AX15" s="27"/>
      <c r="AY15" s="27"/>
      <c r="AZ15" s="27"/>
      <c r="BA15" s="27"/>
      <c r="BB15" s="27"/>
      <c r="BC15" s="27"/>
      <c r="BD15" s="27"/>
      <c r="BE15" s="153">
        <f t="shared" si="5"/>
        <v>1900</v>
      </c>
      <c r="BF15" s="27"/>
      <c r="BG15" s="27">
        <f>(基本信息输入表!$M$7-'4-6-4机器设备'!K15)/365</f>
        <v>123.08493150684932</v>
      </c>
      <c r="BH15" s="27"/>
      <c r="BI15" s="27">
        <f t="shared" si="6"/>
        <v>0</v>
      </c>
      <c r="BJ15" s="27"/>
      <c r="BK15" s="27"/>
      <c r="BL15" s="27" t="str">
        <f t="shared" si="7"/>
        <v/>
      </c>
      <c r="BM15" s="27"/>
      <c r="BN15" s="27"/>
      <c r="BO15" s="27"/>
      <c r="BP15" s="27">
        <f t="shared" si="8"/>
        <v>0</v>
      </c>
      <c r="BQ15" s="27"/>
      <c r="BR15" s="27">
        <f t="shared" si="9"/>
        <v>0</v>
      </c>
      <c r="BS15" s="27">
        <f t="shared" si="10"/>
        <v>0</v>
      </c>
      <c r="BT15" s="27">
        <f t="shared" si="11"/>
        <v>0</v>
      </c>
      <c r="BU15" s="27"/>
      <c r="BV15" s="27"/>
      <c r="BW15" s="27">
        <f t="shared" si="12"/>
        <v>0</v>
      </c>
      <c r="BX15" s="11">
        <f t="shared" si="13"/>
        <v>0</v>
      </c>
      <c r="BY15" s="154">
        <f t="shared" si="14"/>
        <v>0</v>
      </c>
      <c r="BZ15" s="27"/>
      <c r="CA15" s="27" t="str">
        <f t="shared" si="15"/>
        <v/>
      </c>
      <c r="CB15" s="27" t="str">
        <f t="shared" si="16"/>
        <v/>
      </c>
      <c r="CC15" s="27"/>
      <c r="CD15" s="27"/>
      <c r="CE15" s="27"/>
      <c r="CF15" s="27"/>
    </row>
    <row r="16" spans="1:84" ht="15.75" customHeight="1">
      <c r="A16" s="47" t="str">
        <f t="shared" si="3"/>
        <v/>
      </c>
      <c r="B16" s="8"/>
      <c r="C16" s="8"/>
      <c r="D16" s="8"/>
      <c r="E16" s="12"/>
      <c r="F16" s="12"/>
      <c r="G16" s="12"/>
      <c r="H16" s="8"/>
      <c r="I16" s="8"/>
      <c r="J16" s="8"/>
      <c r="K16" s="8"/>
      <c r="L16" s="8"/>
      <c r="M16" s="15"/>
      <c r="N16" s="15"/>
      <c r="O16" s="14"/>
      <c r="P16" s="14"/>
      <c r="Q16" s="14"/>
      <c r="R16" s="14"/>
      <c r="S16" s="14"/>
      <c r="T16" s="14"/>
      <c r="U16" s="14">
        <f t="shared" si="17"/>
        <v>0</v>
      </c>
      <c r="V16" s="14">
        <f t="shared" si="17"/>
        <v>0</v>
      </c>
      <c r="W16" s="14">
        <f t="shared" si="17"/>
        <v>0</v>
      </c>
      <c r="X16" s="15"/>
      <c r="Y16" s="51"/>
      <c r="Z16" s="15"/>
      <c r="AA16" s="15" t="str">
        <f t="shared" si="4"/>
        <v/>
      </c>
      <c r="AB16" s="21"/>
      <c r="AC16" s="7"/>
      <c r="AD16" s="22"/>
      <c r="AE16" s="22"/>
      <c r="AF16" s="22"/>
      <c r="AG16" s="22"/>
      <c r="AH16" s="22"/>
      <c r="AI16" s="22"/>
      <c r="AJ16" s="22"/>
      <c r="AK16" s="22"/>
      <c r="AL16" s="22"/>
      <c r="AM16" s="22"/>
      <c r="AN16" s="22"/>
      <c r="AO16" s="22"/>
      <c r="AP16" s="22"/>
      <c r="AQ16" s="28"/>
      <c r="AR16" s="27"/>
      <c r="AS16" s="22"/>
      <c r="AT16" s="27"/>
      <c r="AU16" s="27"/>
      <c r="AV16" s="27"/>
      <c r="AW16" s="27"/>
      <c r="AX16" s="27"/>
      <c r="AY16" s="27"/>
      <c r="AZ16" s="27"/>
      <c r="BA16" s="27"/>
      <c r="BB16" s="27"/>
      <c r="BC16" s="27"/>
      <c r="BD16" s="27"/>
      <c r="BE16" s="153">
        <f t="shared" si="5"/>
        <v>1900</v>
      </c>
      <c r="BF16" s="27"/>
      <c r="BG16" s="27">
        <f>(基本信息输入表!$M$7-'4-6-4机器设备'!K16)/365</f>
        <v>123.08493150684932</v>
      </c>
      <c r="BH16" s="27"/>
      <c r="BI16" s="27">
        <f t="shared" si="6"/>
        <v>0</v>
      </c>
      <c r="BJ16" s="27"/>
      <c r="BK16" s="27"/>
      <c r="BL16" s="27" t="str">
        <f t="shared" si="7"/>
        <v/>
      </c>
      <c r="BM16" s="27"/>
      <c r="BN16" s="27"/>
      <c r="BO16" s="27"/>
      <c r="BP16" s="27">
        <f t="shared" si="8"/>
        <v>0</v>
      </c>
      <c r="BQ16" s="27"/>
      <c r="BR16" s="27">
        <f t="shared" si="9"/>
        <v>0</v>
      </c>
      <c r="BS16" s="27">
        <f t="shared" si="10"/>
        <v>0</v>
      </c>
      <c r="BT16" s="27">
        <f t="shared" si="11"/>
        <v>0</v>
      </c>
      <c r="BU16" s="27"/>
      <c r="BV16" s="27"/>
      <c r="BW16" s="27">
        <f t="shared" si="12"/>
        <v>0</v>
      </c>
      <c r="BX16" s="11">
        <f t="shared" si="13"/>
        <v>0</v>
      </c>
      <c r="BY16" s="154">
        <f t="shared" si="14"/>
        <v>0</v>
      </c>
      <c r="BZ16" s="27"/>
      <c r="CA16" s="27" t="str">
        <f t="shared" si="15"/>
        <v/>
      </c>
      <c r="CB16" s="27" t="str">
        <f t="shared" si="16"/>
        <v/>
      </c>
      <c r="CC16" s="27"/>
      <c r="CD16" s="27"/>
      <c r="CE16" s="27"/>
      <c r="CF16" s="27"/>
    </row>
    <row r="17" spans="1:84" ht="15.75" customHeight="1">
      <c r="A17" s="47"/>
      <c r="B17" s="8"/>
      <c r="C17" s="8"/>
      <c r="D17" s="8"/>
      <c r="E17" s="12"/>
      <c r="F17" s="12"/>
      <c r="G17" s="12"/>
      <c r="H17" s="8"/>
      <c r="I17" s="8"/>
      <c r="J17" s="8"/>
      <c r="K17" s="8"/>
      <c r="L17" s="8"/>
      <c r="M17" s="15"/>
      <c r="N17" s="15"/>
      <c r="O17" s="14"/>
      <c r="P17" s="14"/>
      <c r="Q17" s="14"/>
      <c r="R17" s="14"/>
      <c r="S17" s="14"/>
      <c r="T17" s="14"/>
      <c r="U17" s="14">
        <f t="shared" ref="U17:U18" si="18">O17+R17</f>
        <v>0</v>
      </c>
      <c r="V17" s="14">
        <f t="shared" ref="V17:V18" si="19">P17+S17</f>
        <v>0</v>
      </c>
      <c r="W17" s="14">
        <f t="shared" ref="W17:W18" si="20">Q17+T17</f>
        <v>0</v>
      </c>
      <c r="X17" s="15"/>
      <c r="Y17" s="51"/>
      <c r="Z17" s="15"/>
      <c r="AA17" s="15" t="str">
        <f t="shared" ref="AA17:AA18" si="21">IF(V17-W17=0,"",(Z17-V17+W17)/(V17-W17)*100)</f>
        <v/>
      </c>
      <c r="AB17" s="21"/>
      <c r="AC17" s="7"/>
      <c r="AD17" s="22"/>
      <c r="AE17" s="22"/>
      <c r="AF17" s="22"/>
      <c r="AG17" s="22"/>
      <c r="AH17" s="22"/>
      <c r="AI17" s="22"/>
      <c r="AJ17" s="22"/>
      <c r="AK17" s="22"/>
      <c r="AL17" s="22"/>
      <c r="AM17" s="22"/>
      <c r="AN17" s="22"/>
      <c r="AO17" s="22"/>
      <c r="AP17" s="22"/>
      <c r="AQ17" s="28"/>
      <c r="AR17" s="27"/>
      <c r="AS17" s="22"/>
      <c r="AT17" s="27"/>
      <c r="AU17" s="27"/>
      <c r="AV17" s="27"/>
      <c r="AW17" s="27"/>
      <c r="AX17" s="27"/>
      <c r="AY17" s="27"/>
      <c r="AZ17" s="27"/>
      <c r="BA17" s="27"/>
      <c r="BB17" s="27"/>
      <c r="BC17" s="27"/>
      <c r="BD17" s="27"/>
      <c r="BE17" s="153"/>
      <c r="BF17" s="27"/>
      <c r="BG17" s="27"/>
      <c r="BH17" s="27"/>
      <c r="BI17" s="27"/>
      <c r="BJ17" s="27"/>
      <c r="BK17" s="27"/>
      <c r="BL17" s="27"/>
      <c r="BM17" s="27"/>
      <c r="BN17" s="27"/>
      <c r="BO17" s="27"/>
      <c r="BP17" s="27"/>
      <c r="BQ17" s="27"/>
      <c r="BR17" s="27"/>
      <c r="BS17" s="27"/>
      <c r="BT17" s="27"/>
      <c r="BU17" s="27"/>
      <c r="BV17" s="27"/>
      <c r="BW17" s="27"/>
      <c r="BX17" s="11"/>
      <c r="BY17" s="154"/>
      <c r="BZ17" s="27"/>
      <c r="CA17" s="27"/>
      <c r="CB17" s="27"/>
      <c r="CC17" s="27"/>
      <c r="CD17" s="27"/>
      <c r="CE17" s="27"/>
      <c r="CF17" s="27"/>
    </row>
    <row r="18" spans="1:84" ht="15.75" customHeight="1">
      <c r="A18" s="47"/>
      <c r="B18" s="8"/>
      <c r="C18" s="8"/>
      <c r="D18" s="8"/>
      <c r="E18" s="12"/>
      <c r="F18" s="12"/>
      <c r="G18" s="12"/>
      <c r="H18" s="8"/>
      <c r="I18" s="8"/>
      <c r="J18" s="8"/>
      <c r="K18" s="8"/>
      <c r="L18" s="8"/>
      <c r="M18" s="15"/>
      <c r="N18" s="15"/>
      <c r="O18" s="14"/>
      <c r="P18" s="14"/>
      <c r="Q18" s="14"/>
      <c r="R18" s="14"/>
      <c r="S18" s="14"/>
      <c r="T18" s="14"/>
      <c r="U18" s="14">
        <f t="shared" si="18"/>
        <v>0</v>
      </c>
      <c r="V18" s="14">
        <f t="shared" si="19"/>
        <v>0</v>
      </c>
      <c r="W18" s="14">
        <f t="shared" si="20"/>
        <v>0</v>
      </c>
      <c r="X18" s="15"/>
      <c r="Y18" s="51"/>
      <c r="Z18" s="15"/>
      <c r="AA18" s="15" t="str">
        <f t="shared" si="21"/>
        <v/>
      </c>
      <c r="AB18" s="21"/>
      <c r="AC18" s="7"/>
      <c r="AD18" s="22"/>
      <c r="AE18" s="22"/>
      <c r="AF18" s="22"/>
      <c r="AG18" s="22"/>
      <c r="AH18" s="22"/>
      <c r="AI18" s="22"/>
      <c r="AJ18" s="22"/>
      <c r="AK18" s="22"/>
      <c r="AL18" s="22"/>
      <c r="AM18" s="22"/>
      <c r="AN18" s="22"/>
      <c r="AO18" s="22"/>
      <c r="AP18" s="22"/>
      <c r="AQ18" s="28"/>
      <c r="AR18" s="27"/>
      <c r="AS18" s="22"/>
      <c r="AT18" s="27"/>
      <c r="AU18" s="27"/>
      <c r="AV18" s="27"/>
      <c r="AW18" s="27"/>
      <c r="AX18" s="27"/>
      <c r="AY18" s="27"/>
      <c r="AZ18" s="27"/>
      <c r="BA18" s="27"/>
      <c r="BB18" s="27"/>
      <c r="BC18" s="27"/>
      <c r="BD18" s="27"/>
      <c r="BE18" s="153"/>
      <c r="BF18" s="27"/>
      <c r="BG18" s="27"/>
      <c r="BH18" s="27"/>
      <c r="BI18" s="27"/>
      <c r="BJ18" s="27"/>
      <c r="BK18" s="27"/>
      <c r="BL18" s="27"/>
      <c r="BM18" s="27"/>
      <c r="BN18" s="27"/>
      <c r="BO18" s="27"/>
      <c r="BP18" s="27"/>
      <c r="BQ18" s="27"/>
      <c r="BR18" s="27"/>
      <c r="BS18" s="27"/>
      <c r="BT18" s="27"/>
      <c r="BU18" s="27"/>
      <c r="BV18" s="27"/>
      <c r="BW18" s="27"/>
      <c r="BX18" s="11"/>
      <c r="BY18" s="154"/>
      <c r="BZ18" s="27"/>
      <c r="CA18" s="27"/>
      <c r="CB18" s="27"/>
      <c r="CC18" s="27"/>
      <c r="CD18" s="27"/>
      <c r="CE18" s="27"/>
      <c r="CF18" s="27"/>
    </row>
    <row r="19" spans="1:84" ht="15.75" customHeight="1">
      <c r="A19" s="47" t="str">
        <f t="shared" si="3"/>
        <v/>
      </c>
      <c r="B19" s="8"/>
      <c r="C19" s="8"/>
      <c r="D19" s="8"/>
      <c r="E19" s="12"/>
      <c r="F19" s="12"/>
      <c r="G19" s="12"/>
      <c r="H19" s="8"/>
      <c r="I19" s="8"/>
      <c r="J19" s="8"/>
      <c r="K19" s="8"/>
      <c r="L19" s="8"/>
      <c r="M19" s="15"/>
      <c r="N19" s="15"/>
      <c r="O19" s="14"/>
      <c r="P19" s="14"/>
      <c r="Q19" s="14"/>
      <c r="R19" s="14"/>
      <c r="S19" s="14"/>
      <c r="T19" s="14"/>
      <c r="U19" s="14">
        <f t="shared" si="17"/>
        <v>0</v>
      </c>
      <c r="V19" s="14">
        <f t="shared" si="17"/>
        <v>0</v>
      </c>
      <c r="W19" s="14">
        <f t="shared" si="17"/>
        <v>0</v>
      </c>
      <c r="X19" s="15"/>
      <c r="Y19" s="51"/>
      <c r="Z19" s="15"/>
      <c r="AA19" s="15" t="str">
        <f t="shared" si="4"/>
        <v/>
      </c>
      <c r="AB19" s="21"/>
      <c r="AC19" s="7"/>
      <c r="AD19" s="22"/>
      <c r="AE19" s="22"/>
      <c r="AF19" s="22"/>
      <c r="AG19" s="22"/>
      <c r="AH19" s="22"/>
      <c r="AI19" s="22"/>
      <c r="AJ19" s="22"/>
      <c r="AK19" s="22"/>
      <c r="AL19" s="22"/>
      <c r="AM19" s="22"/>
      <c r="AN19" s="22"/>
      <c r="AO19" s="22"/>
      <c r="AP19" s="22"/>
      <c r="AQ19" s="28"/>
      <c r="AR19" s="27"/>
      <c r="AS19" s="22"/>
      <c r="AT19" s="27"/>
      <c r="AU19" s="27"/>
      <c r="AV19" s="27"/>
      <c r="AW19" s="27"/>
      <c r="AX19" s="27"/>
      <c r="AY19" s="27"/>
      <c r="AZ19" s="27"/>
      <c r="BA19" s="27"/>
      <c r="BB19" s="27"/>
      <c r="BC19" s="27"/>
      <c r="BD19" s="27"/>
      <c r="BE19" s="153">
        <f t="shared" si="5"/>
        <v>1900</v>
      </c>
      <c r="BF19" s="27"/>
      <c r="BG19" s="27">
        <f>(基本信息输入表!$M$7-'4-6-4机器设备'!K17)/365</f>
        <v>123.08493150684932</v>
      </c>
      <c r="BH19" s="27"/>
      <c r="BI19" s="27">
        <f t="shared" si="6"/>
        <v>0</v>
      </c>
      <c r="BJ19" s="27"/>
      <c r="BK19" s="27"/>
      <c r="BL19" s="27" t="str">
        <f t="shared" si="7"/>
        <v/>
      </c>
      <c r="BM19" s="27"/>
      <c r="BN19" s="27"/>
      <c r="BO19" s="27"/>
      <c r="BP19" s="27">
        <f t="shared" si="8"/>
        <v>0</v>
      </c>
      <c r="BQ19" s="27"/>
      <c r="BR19" s="27">
        <f t="shared" si="9"/>
        <v>0</v>
      </c>
      <c r="BS19" s="27">
        <f t="shared" si="10"/>
        <v>0</v>
      </c>
      <c r="BT19" s="27">
        <f t="shared" si="11"/>
        <v>0</v>
      </c>
      <c r="BU19" s="27"/>
      <c r="BV19" s="27"/>
      <c r="BW19" s="27">
        <f t="shared" si="12"/>
        <v>0</v>
      </c>
      <c r="BX19" s="11">
        <f t="shared" si="13"/>
        <v>0</v>
      </c>
      <c r="BY19" s="154">
        <f t="shared" si="14"/>
        <v>0</v>
      </c>
      <c r="BZ19" s="27"/>
      <c r="CA19" s="27" t="str">
        <f t="shared" si="15"/>
        <v/>
      </c>
      <c r="CB19" s="27" t="str">
        <f t="shared" si="16"/>
        <v/>
      </c>
      <c r="CC19" s="27"/>
      <c r="CD19" s="27"/>
      <c r="CE19" s="27"/>
      <c r="CF19" s="27"/>
    </row>
    <row r="20" spans="1:84" ht="15.75" customHeight="1">
      <c r="A20" s="47" t="str">
        <f t="shared" si="3"/>
        <v/>
      </c>
      <c r="B20" s="8"/>
      <c r="C20" s="8"/>
      <c r="D20" s="8"/>
      <c r="E20" s="12"/>
      <c r="F20" s="12"/>
      <c r="G20" s="12"/>
      <c r="H20" s="8"/>
      <c r="I20" s="8"/>
      <c r="J20" s="8"/>
      <c r="K20" s="8"/>
      <c r="L20" s="8"/>
      <c r="M20" s="15"/>
      <c r="N20" s="15"/>
      <c r="O20" s="14"/>
      <c r="P20" s="14"/>
      <c r="Q20" s="14"/>
      <c r="R20" s="14"/>
      <c r="S20" s="14"/>
      <c r="T20" s="14"/>
      <c r="U20" s="14">
        <f t="shared" si="17"/>
        <v>0</v>
      </c>
      <c r="V20" s="14">
        <f t="shared" si="17"/>
        <v>0</v>
      </c>
      <c r="W20" s="14">
        <f t="shared" si="17"/>
        <v>0</v>
      </c>
      <c r="X20" s="15"/>
      <c r="Y20" s="51"/>
      <c r="Z20" s="15"/>
      <c r="AA20" s="15" t="str">
        <f t="shared" si="4"/>
        <v/>
      </c>
      <c r="AB20" s="21"/>
      <c r="AC20" s="7"/>
      <c r="AD20" s="22"/>
      <c r="AE20" s="22"/>
      <c r="AF20" s="22"/>
      <c r="AG20" s="22"/>
      <c r="AH20" s="22"/>
      <c r="AI20" s="22"/>
      <c r="AJ20" s="22"/>
      <c r="AK20" s="22"/>
      <c r="AL20" s="22"/>
      <c r="AM20" s="22"/>
      <c r="AN20" s="22"/>
      <c r="AO20" s="22"/>
      <c r="AP20" s="22"/>
      <c r="AQ20" s="28"/>
      <c r="AR20" s="27"/>
      <c r="AS20" s="22"/>
      <c r="AT20" s="27"/>
      <c r="AU20" s="27"/>
      <c r="AV20" s="27"/>
      <c r="AW20" s="27"/>
      <c r="AX20" s="27"/>
      <c r="AY20" s="27"/>
      <c r="AZ20" s="27"/>
      <c r="BA20" s="27"/>
      <c r="BB20" s="27"/>
      <c r="BC20" s="27"/>
      <c r="BD20" s="27"/>
      <c r="BE20" s="153">
        <f t="shared" si="5"/>
        <v>1900</v>
      </c>
      <c r="BF20" s="27"/>
      <c r="BG20" s="27">
        <f>(基本信息输入表!$M$7-'4-6-4机器设备'!K18)/365</f>
        <v>123.08493150684932</v>
      </c>
      <c r="BH20" s="27"/>
      <c r="BI20" s="27">
        <f t="shared" si="6"/>
        <v>0</v>
      </c>
      <c r="BJ20" s="27"/>
      <c r="BK20" s="27"/>
      <c r="BL20" s="27" t="str">
        <f t="shared" si="7"/>
        <v/>
      </c>
      <c r="BM20" s="27"/>
      <c r="BN20" s="27"/>
      <c r="BO20" s="27"/>
      <c r="BP20" s="27">
        <f t="shared" si="8"/>
        <v>0</v>
      </c>
      <c r="BQ20" s="27"/>
      <c r="BR20" s="27">
        <f t="shared" si="9"/>
        <v>0</v>
      </c>
      <c r="BS20" s="27">
        <f t="shared" si="10"/>
        <v>0</v>
      </c>
      <c r="BT20" s="27">
        <f t="shared" si="11"/>
        <v>0</v>
      </c>
      <c r="BU20" s="27"/>
      <c r="BV20" s="27"/>
      <c r="BW20" s="27">
        <f t="shared" si="12"/>
        <v>0</v>
      </c>
      <c r="BX20" s="11">
        <f t="shared" si="13"/>
        <v>0</v>
      </c>
      <c r="BY20" s="154">
        <f t="shared" si="14"/>
        <v>0</v>
      </c>
      <c r="BZ20" s="27"/>
      <c r="CA20" s="27" t="str">
        <f t="shared" si="15"/>
        <v/>
      </c>
      <c r="CB20" s="27" t="str">
        <f t="shared" si="16"/>
        <v/>
      </c>
      <c r="CC20" s="27"/>
      <c r="CD20" s="27"/>
      <c r="CE20" s="27"/>
      <c r="CF20" s="27"/>
    </row>
    <row r="21" spans="1:84" ht="15.75" customHeight="1">
      <c r="A21" s="47" t="str">
        <f t="shared" si="3"/>
        <v/>
      </c>
      <c r="B21" s="8"/>
      <c r="C21" s="8"/>
      <c r="D21" s="8"/>
      <c r="E21" s="12"/>
      <c r="F21" s="12"/>
      <c r="G21" s="12"/>
      <c r="H21" s="8"/>
      <c r="I21" s="8"/>
      <c r="J21" s="8"/>
      <c r="K21" s="8"/>
      <c r="L21" s="8"/>
      <c r="M21" s="15"/>
      <c r="N21" s="15"/>
      <c r="O21" s="14"/>
      <c r="P21" s="14"/>
      <c r="Q21" s="14"/>
      <c r="R21" s="14"/>
      <c r="S21" s="14"/>
      <c r="T21" s="14"/>
      <c r="U21" s="14">
        <f t="shared" si="17"/>
        <v>0</v>
      </c>
      <c r="V21" s="14">
        <f t="shared" si="17"/>
        <v>0</v>
      </c>
      <c r="W21" s="14">
        <f t="shared" si="17"/>
        <v>0</v>
      </c>
      <c r="X21" s="15"/>
      <c r="Y21" s="51"/>
      <c r="Z21" s="15"/>
      <c r="AA21" s="15" t="str">
        <f t="shared" si="4"/>
        <v/>
      </c>
      <c r="AB21" s="21"/>
      <c r="AC21" s="7"/>
      <c r="AD21" s="22"/>
      <c r="AE21" s="22"/>
      <c r="AF21" s="22"/>
      <c r="AG21" s="22"/>
      <c r="AH21" s="22"/>
      <c r="AI21" s="22"/>
      <c r="AJ21" s="22"/>
      <c r="AK21" s="22"/>
      <c r="AL21" s="22"/>
      <c r="AM21" s="22"/>
      <c r="AN21" s="22"/>
      <c r="AO21" s="22"/>
      <c r="AP21" s="22"/>
      <c r="AQ21" s="28"/>
      <c r="AR21" s="27"/>
      <c r="AS21" s="22"/>
      <c r="AT21" s="27"/>
      <c r="AU21" s="27"/>
      <c r="AV21" s="27"/>
      <c r="AW21" s="27"/>
      <c r="AX21" s="27"/>
      <c r="AY21" s="27"/>
      <c r="AZ21" s="27"/>
      <c r="BA21" s="27"/>
      <c r="BB21" s="27"/>
      <c r="BC21" s="27"/>
      <c r="BD21" s="27"/>
      <c r="BE21" s="153">
        <f t="shared" si="5"/>
        <v>1900</v>
      </c>
      <c r="BF21" s="27"/>
      <c r="BG21" s="27">
        <f>(基本信息输入表!$M$7-'4-6-4机器设备'!K19)/365</f>
        <v>123.08493150684932</v>
      </c>
      <c r="BH21" s="27"/>
      <c r="BI21" s="27">
        <f t="shared" si="6"/>
        <v>0</v>
      </c>
      <c r="BJ21" s="27"/>
      <c r="BK21" s="27"/>
      <c r="BL21" s="27" t="str">
        <f t="shared" si="7"/>
        <v/>
      </c>
      <c r="BM21" s="27"/>
      <c r="BN21" s="27"/>
      <c r="BO21" s="27"/>
      <c r="BP21" s="27">
        <f t="shared" si="8"/>
        <v>0</v>
      </c>
      <c r="BQ21" s="27"/>
      <c r="BR21" s="27">
        <f t="shared" si="9"/>
        <v>0</v>
      </c>
      <c r="BS21" s="27">
        <f t="shared" si="10"/>
        <v>0</v>
      </c>
      <c r="BT21" s="27">
        <f t="shared" si="11"/>
        <v>0</v>
      </c>
      <c r="BU21" s="27"/>
      <c r="BV21" s="27"/>
      <c r="BW21" s="27">
        <f t="shared" si="12"/>
        <v>0</v>
      </c>
      <c r="BX21" s="11">
        <f t="shared" si="13"/>
        <v>0</v>
      </c>
      <c r="BY21" s="154">
        <f t="shared" si="14"/>
        <v>0</v>
      </c>
      <c r="BZ21" s="27"/>
      <c r="CA21" s="27" t="str">
        <f t="shared" si="15"/>
        <v/>
      </c>
      <c r="CB21" s="27" t="str">
        <f t="shared" si="16"/>
        <v/>
      </c>
      <c r="CC21" s="27"/>
      <c r="CD21" s="27"/>
      <c r="CE21" s="27"/>
      <c r="CF21" s="27"/>
    </row>
    <row r="22" spans="1:84" ht="15.75" customHeight="1">
      <c r="A22" s="47" t="str">
        <f t="shared" si="3"/>
        <v/>
      </c>
      <c r="B22" s="8"/>
      <c r="C22" s="8"/>
      <c r="D22" s="8"/>
      <c r="E22" s="12"/>
      <c r="F22" s="12"/>
      <c r="G22" s="12"/>
      <c r="H22" s="8"/>
      <c r="I22" s="8"/>
      <c r="J22" s="8"/>
      <c r="K22" s="8"/>
      <c r="L22" s="8"/>
      <c r="M22" s="15"/>
      <c r="N22" s="15"/>
      <c r="O22" s="14"/>
      <c r="P22" s="14"/>
      <c r="Q22" s="14"/>
      <c r="R22" s="14"/>
      <c r="S22" s="14"/>
      <c r="T22" s="14"/>
      <c r="U22" s="14">
        <f t="shared" si="17"/>
        <v>0</v>
      </c>
      <c r="V22" s="14">
        <f t="shared" si="17"/>
        <v>0</v>
      </c>
      <c r="W22" s="14">
        <f t="shared" si="17"/>
        <v>0</v>
      </c>
      <c r="X22" s="15"/>
      <c r="Y22" s="51"/>
      <c r="Z22" s="15"/>
      <c r="AA22" s="15" t="str">
        <f t="shared" si="4"/>
        <v/>
      </c>
      <c r="AB22" s="21"/>
      <c r="AC22" s="7"/>
      <c r="AD22" s="22"/>
      <c r="AE22" s="22"/>
      <c r="AF22" s="22"/>
      <c r="AG22" s="22"/>
      <c r="AH22" s="22"/>
      <c r="AI22" s="22"/>
      <c r="AJ22" s="22"/>
      <c r="AK22" s="22"/>
      <c r="AL22" s="22"/>
      <c r="AM22" s="22"/>
      <c r="AN22" s="22"/>
      <c r="AO22" s="22"/>
      <c r="AP22" s="22"/>
      <c r="AQ22" s="28"/>
      <c r="AR22" s="27"/>
      <c r="AS22" s="22"/>
      <c r="AT22" s="27"/>
      <c r="AU22" s="27"/>
      <c r="AV22" s="27"/>
      <c r="AW22" s="27"/>
      <c r="AX22" s="27"/>
      <c r="AY22" s="27"/>
      <c r="AZ22" s="27"/>
      <c r="BA22" s="27"/>
      <c r="BB22" s="27"/>
      <c r="BC22" s="27"/>
      <c r="BD22" s="27"/>
      <c r="BE22" s="153">
        <f t="shared" si="5"/>
        <v>1900</v>
      </c>
      <c r="BF22" s="27"/>
      <c r="BG22" s="27">
        <f>(基本信息输入表!$M$7-'4-6-4机器设备'!K20)/365</f>
        <v>123.08493150684932</v>
      </c>
      <c r="BH22" s="27"/>
      <c r="BI22" s="27">
        <f t="shared" si="6"/>
        <v>0</v>
      </c>
      <c r="BJ22" s="27"/>
      <c r="BK22" s="27"/>
      <c r="BL22" s="27" t="str">
        <f t="shared" si="7"/>
        <v/>
      </c>
      <c r="BM22" s="27"/>
      <c r="BN22" s="27"/>
      <c r="BO22" s="27"/>
      <c r="BP22" s="27">
        <f t="shared" si="8"/>
        <v>0</v>
      </c>
      <c r="BQ22" s="27"/>
      <c r="BR22" s="27">
        <f t="shared" si="9"/>
        <v>0</v>
      </c>
      <c r="BS22" s="27">
        <f t="shared" si="10"/>
        <v>0</v>
      </c>
      <c r="BT22" s="27">
        <f t="shared" si="11"/>
        <v>0</v>
      </c>
      <c r="BU22" s="27"/>
      <c r="BV22" s="27"/>
      <c r="BW22" s="27">
        <f t="shared" si="12"/>
        <v>0</v>
      </c>
      <c r="BX22" s="11">
        <f t="shared" si="13"/>
        <v>0</v>
      </c>
      <c r="BY22" s="154">
        <f t="shared" si="14"/>
        <v>0</v>
      </c>
      <c r="BZ22" s="27"/>
      <c r="CA22" s="27" t="str">
        <f t="shared" si="15"/>
        <v/>
      </c>
      <c r="CB22" s="27" t="str">
        <f t="shared" si="16"/>
        <v/>
      </c>
      <c r="CC22" s="27"/>
      <c r="CD22" s="27"/>
      <c r="CE22" s="27"/>
      <c r="CF22" s="27"/>
    </row>
    <row r="23" spans="1:84" ht="15.75" customHeight="1">
      <c r="A23" s="47" t="str">
        <f t="shared" si="3"/>
        <v/>
      </c>
      <c r="B23" s="8"/>
      <c r="C23" s="8"/>
      <c r="D23" s="8"/>
      <c r="E23" s="12"/>
      <c r="F23" s="12"/>
      <c r="G23" s="12"/>
      <c r="H23" s="8"/>
      <c r="I23" s="8"/>
      <c r="J23" s="8"/>
      <c r="K23" s="8"/>
      <c r="L23" s="8"/>
      <c r="M23" s="15"/>
      <c r="N23" s="15"/>
      <c r="O23" s="14"/>
      <c r="P23" s="14"/>
      <c r="Q23" s="14"/>
      <c r="R23" s="14"/>
      <c r="S23" s="14"/>
      <c r="T23" s="14"/>
      <c r="U23" s="14">
        <f t="shared" si="17"/>
        <v>0</v>
      </c>
      <c r="V23" s="14">
        <f t="shared" si="17"/>
        <v>0</v>
      </c>
      <c r="W23" s="14">
        <f t="shared" si="17"/>
        <v>0</v>
      </c>
      <c r="X23" s="15"/>
      <c r="Y23" s="51"/>
      <c r="Z23" s="15"/>
      <c r="AA23" s="15" t="str">
        <f t="shared" si="4"/>
        <v/>
      </c>
      <c r="AB23" s="21"/>
      <c r="AC23" s="7"/>
      <c r="AD23" s="22"/>
      <c r="AE23" s="22"/>
      <c r="AF23" s="22"/>
      <c r="AG23" s="22"/>
      <c r="AH23" s="22"/>
      <c r="AI23" s="22"/>
      <c r="AJ23" s="22"/>
      <c r="AK23" s="22"/>
      <c r="AL23" s="22"/>
      <c r="AM23" s="22"/>
      <c r="AN23" s="22"/>
      <c r="AO23" s="22"/>
      <c r="AP23" s="22"/>
      <c r="AQ23" s="28"/>
      <c r="AR23" s="27"/>
      <c r="AS23" s="22"/>
      <c r="AT23" s="27"/>
      <c r="AU23" s="27"/>
      <c r="AV23" s="27"/>
      <c r="AW23" s="27"/>
      <c r="AX23" s="27"/>
      <c r="AY23" s="27"/>
      <c r="AZ23" s="27"/>
      <c r="BA23" s="27"/>
      <c r="BB23" s="27"/>
      <c r="BC23" s="27"/>
      <c r="BD23" s="27"/>
      <c r="BE23" s="153">
        <f t="shared" si="5"/>
        <v>1900</v>
      </c>
      <c r="BF23" s="27"/>
      <c r="BG23" s="27">
        <f>(基本信息输入表!$M$7-'4-6-4机器设备'!K21)/365</f>
        <v>123.08493150684932</v>
      </c>
      <c r="BH23" s="27"/>
      <c r="BI23" s="27">
        <f t="shared" si="6"/>
        <v>0</v>
      </c>
      <c r="BJ23" s="27"/>
      <c r="BK23" s="27"/>
      <c r="BL23" s="27" t="str">
        <f t="shared" si="7"/>
        <v/>
      </c>
      <c r="BM23" s="27"/>
      <c r="BN23" s="27"/>
      <c r="BO23" s="27"/>
      <c r="BP23" s="27">
        <f t="shared" si="8"/>
        <v>0</v>
      </c>
      <c r="BQ23" s="27"/>
      <c r="BR23" s="27">
        <f t="shared" si="9"/>
        <v>0</v>
      </c>
      <c r="BS23" s="27">
        <f t="shared" si="10"/>
        <v>0</v>
      </c>
      <c r="BT23" s="27">
        <f t="shared" si="11"/>
        <v>0</v>
      </c>
      <c r="BU23" s="27"/>
      <c r="BV23" s="27"/>
      <c r="BW23" s="27">
        <f t="shared" si="12"/>
        <v>0</v>
      </c>
      <c r="BX23" s="11">
        <f t="shared" si="13"/>
        <v>0</v>
      </c>
      <c r="BY23" s="154">
        <f t="shared" si="14"/>
        <v>0</v>
      </c>
      <c r="BZ23" s="27"/>
      <c r="CA23" s="27" t="str">
        <f t="shared" si="15"/>
        <v/>
      </c>
      <c r="CB23" s="27" t="str">
        <f t="shared" si="16"/>
        <v/>
      </c>
      <c r="CC23" s="27"/>
      <c r="CD23" s="27"/>
      <c r="CE23" s="27"/>
      <c r="CF23" s="27"/>
    </row>
    <row r="24" spans="1:84" ht="15.75" customHeight="1">
      <c r="A24" s="47" t="str">
        <f t="shared" si="3"/>
        <v/>
      </c>
      <c r="B24" s="8"/>
      <c r="C24" s="8"/>
      <c r="D24" s="8"/>
      <c r="E24" s="12"/>
      <c r="F24" s="12"/>
      <c r="G24" s="12"/>
      <c r="H24" s="8"/>
      <c r="I24" s="8"/>
      <c r="J24" s="8"/>
      <c r="K24" s="8"/>
      <c r="L24" s="8"/>
      <c r="M24" s="15"/>
      <c r="N24" s="15"/>
      <c r="O24" s="14"/>
      <c r="P24" s="14"/>
      <c r="Q24" s="14"/>
      <c r="R24" s="14"/>
      <c r="S24" s="14"/>
      <c r="T24" s="14"/>
      <c r="U24" s="14">
        <f t="shared" ref="U24:U25" si="22">O24+R24</f>
        <v>0</v>
      </c>
      <c r="V24" s="14">
        <f t="shared" ref="V24:V25" si="23">P24+S24</f>
        <v>0</v>
      </c>
      <c r="W24" s="14">
        <f t="shared" ref="W24:W25" si="24">Q24+T24</f>
        <v>0</v>
      </c>
      <c r="X24" s="15"/>
      <c r="Y24" s="51"/>
      <c r="Z24" s="15"/>
      <c r="AA24" s="15" t="str">
        <f t="shared" ref="AA24:AA25" si="25">IF(V24-W24=0,"",(Z24-V24+W24)/(V24-W24)*100)</f>
        <v/>
      </c>
      <c r="AB24" s="21"/>
      <c r="AC24" s="7"/>
      <c r="AD24" s="22"/>
      <c r="AE24" s="22"/>
      <c r="AF24" s="22"/>
      <c r="AG24" s="22"/>
      <c r="AH24" s="22"/>
      <c r="AI24" s="22"/>
      <c r="AJ24" s="22"/>
      <c r="AK24" s="22"/>
      <c r="AL24" s="22"/>
      <c r="AM24" s="22"/>
      <c r="AN24" s="22"/>
      <c r="AO24" s="22"/>
      <c r="AP24" s="22"/>
      <c r="AQ24" s="28"/>
      <c r="AR24" s="27"/>
      <c r="AS24" s="22"/>
      <c r="AT24" s="27"/>
      <c r="AU24" s="27"/>
      <c r="AV24" s="27"/>
      <c r="AW24" s="27"/>
      <c r="AX24" s="27"/>
      <c r="AY24" s="27"/>
      <c r="AZ24" s="27"/>
      <c r="BA24" s="27"/>
      <c r="BB24" s="27"/>
      <c r="BC24" s="27"/>
      <c r="BD24" s="27"/>
      <c r="BE24" s="153">
        <f t="shared" si="5"/>
        <v>1900</v>
      </c>
      <c r="BF24" s="27"/>
      <c r="BG24" s="27">
        <f>(基本信息输入表!$M$7-'4-6-4机器设备'!K22)/365</f>
        <v>123.08493150684932</v>
      </c>
      <c r="BH24" s="27"/>
      <c r="BI24" s="27">
        <f t="shared" si="6"/>
        <v>0</v>
      </c>
      <c r="BJ24" s="27"/>
      <c r="BK24" s="27"/>
      <c r="BL24" s="27" t="str">
        <f t="shared" si="7"/>
        <v/>
      </c>
      <c r="BM24" s="27"/>
      <c r="BN24" s="27"/>
      <c r="BO24" s="27"/>
      <c r="BP24" s="27">
        <f t="shared" si="8"/>
        <v>0</v>
      </c>
      <c r="BQ24" s="27"/>
      <c r="BR24" s="27">
        <f t="shared" si="9"/>
        <v>0</v>
      </c>
      <c r="BS24" s="27">
        <f t="shared" si="10"/>
        <v>0</v>
      </c>
      <c r="BT24" s="27">
        <f t="shared" si="11"/>
        <v>0</v>
      </c>
      <c r="BU24" s="27"/>
      <c r="BV24" s="27"/>
      <c r="BW24" s="27">
        <f t="shared" si="12"/>
        <v>0</v>
      </c>
      <c r="BX24" s="11">
        <f t="shared" si="13"/>
        <v>0</v>
      </c>
      <c r="BY24" s="154">
        <f t="shared" si="14"/>
        <v>0</v>
      </c>
      <c r="BZ24" s="27"/>
      <c r="CA24" s="27" t="str">
        <f t="shared" si="15"/>
        <v/>
      </c>
      <c r="CB24" s="27" t="str">
        <f t="shared" si="16"/>
        <v/>
      </c>
      <c r="CC24" s="27"/>
      <c r="CD24" s="27"/>
      <c r="CE24" s="27"/>
      <c r="CF24" s="27"/>
    </row>
    <row r="25" spans="1:84" ht="15.75" customHeight="1">
      <c r="A25" s="47" t="str">
        <f t="shared" si="3"/>
        <v/>
      </c>
      <c r="B25" s="8"/>
      <c r="C25" s="8"/>
      <c r="D25" s="8"/>
      <c r="E25" s="12"/>
      <c r="F25" s="12"/>
      <c r="G25" s="12"/>
      <c r="H25" s="8"/>
      <c r="I25" s="8"/>
      <c r="J25" s="8"/>
      <c r="K25" s="8"/>
      <c r="L25" s="8"/>
      <c r="M25" s="15"/>
      <c r="N25" s="15"/>
      <c r="O25" s="14"/>
      <c r="P25" s="14"/>
      <c r="Q25" s="14"/>
      <c r="R25" s="14"/>
      <c r="S25" s="14"/>
      <c r="T25" s="14"/>
      <c r="U25" s="14">
        <f t="shared" si="22"/>
        <v>0</v>
      </c>
      <c r="V25" s="14">
        <f t="shared" si="23"/>
        <v>0</v>
      </c>
      <c r="W25" s="14">
        <f t="shared" si="24"/>
        <v>0</v>
      </c>
      <c r="X25" s="15"/>
      <c r="Y25" s="51"/>
      <c r="Z25" s="15"/>
      <c r="AA25" s="15" t="str">
        <f t="shared" si="25"/>
        <v/>
      </c>
      <c r="AB25" s="21"/>
      <c r="AC25" s="7"/>
      <c r="AD25" s="22"/>
      <c r="AE25" s="22"/>
      <c r="AF25" s="22"/>
      <c r="AG25" s="22"/>
      <c r="AH25" s="22"/>
      <c r="AI25" s="22"/>
      <c r="AJ25" s="22"/>
      <c r="AK25" s="22"/>
      <c r="AL25" s="22"/>
      <c r="AM25" s="22"/>
      <c r="AN25" s="22"/>
      <c r="AO25" s="22"/>
      <c r="AP25" s="22"/>
      <c r="AQ25" s="28"/>
      <c r="AR25" s="27"/>
      <c r="AS25" s="22"/>
      <c r="AT25" s="27"/>
      <c r="AU25" s="27"/>
      <c r="AV25" s="27"/>
      <c r="AW25" s="27"/>
      <c r="AX25" s="27"/>
      <c r="AY25" s="27"/>
      <c r="AZ25" s="27"/>
      <c r="BA25" s="27"/>
      <c r="BB25" s="27"/>
      <c r="BC25" s="27"/>
      <c r="BD25" s="27"/>
      <c r="BE25" s="153">
        <f t="shared" si="5"/>
        <v>1900</v>
      </c>
      <c r="BF25" s="27"/>
      <c r="BG25" s="27">
        <f>(基本信息输入表!$M$7-'4-6-4机器设备'!K25)/365</f>
        <v>123.08493150684932</v>
      </c>
      <c r="BH25" s="27"/>
      <c r="BI25" s="27">
        <f t="shared" si="6"/>
        <v>0</v>
      </c>
      <c r="BJ25" s="27"/>
      <c r="BK25" s="27"/>
      <c r="BL25" s="27" t="str">
        <f t="shared" si="7"/>
        <v/>
      </c>
      <c r="BM25" s="27"/>
      <c r="BN25" s="27"/>
      <c r="BO25" s="27"/>
      <c r="BP25" s="27">
        <f t="shared" si="8"/>
        <v>0</v>
      </c>
      <c r="BQ25" s="27"/>
      <c r="BR25" s="27">
        <f t="shared" si="9"/>
        <v>0</v>
      </c>
      <c r="BS25" s="27">
        <f t="shared" si="10"/>
        <v>0</v>
      </c>
      <c r="BT25" s="27">
        <f t="shared" si="11"/>
        <v>0</v>
      </c>
      <c r="BU25" s="27"/>
      <c r="BV25" s="27"/>
      <c r="BW25" s="27">
        <f t="shared" si="12"/>
        <v>0</v>
      </c>
      <c r="BX25" s="11">
        <f t="shared" si="13"/>
        <v>0</v>
      </c>
      <c r="BY25" s="154">
        <f t="shared" si="14"/>
        <v>0</v>
      </c>
      <c r="BZ25" s="27"/>
      <c r="CA25" s="27" t="str">
        <f t="shared" si="15"/>
        <v/>
      </c>
      <c r="CB25" s="27" t="str">
        <f t="shared" si="16"/>
        <v/>
      </c>
      <c r="CC25" s="27"/>
      <c r="CD25" s="27"/>
      <c r="CE25" s="27"/>
      <c r="CF25" s="27"/>
    </row>
    <row r="26" spans="1:84" ht="15.75" customHeight="1">
      <c r="A26" s="47" t="str">
        <f t="shared" si="3"/>
        <v/>
      </c>
      <c r="B26" s="8"/>
      <c r="C26" s="8"/>
      <c r="D26" s="8"/>
      <c r="E26" s="12"/>
      <c r="F26" s="12"/>
      <c r="G26" s="12"/>
      <c r="H26" s="8"/>
      <c r="I26" s="8"/>
      <c r="J26" s="8"/>
      <c r="K26" s="8"/>
      <c r="L26" s="8"/>
      <c r="M26" s="15"/>
      <c r="N26" s="15"/>
      <c r="O26" s="14"/>
      <c r="P26" s="14"/>
      <c r="Q26" s="14"/>
      <c r="R26" s="14"/>
      <c r="S26" s="14"/>
      <c r="T26" s="14"/>
      <c r="U26" s="14">
        <f t="shared" si="17"/>
        <v>0</v>
      </c>
      <c r="V26" s="14">
        <f t="shared" si="17"/>
        <v>0</v>
      </c>
      <c r="W26" s="14">
        <f t="shared" si="17"/>
        <v>0</v>
      </c>
      <c r="X26" s="15"/>
      <c r="Y26" s="51"/>
      <c r="Z26" s="15"/>
      <c r="AA26" s="15" t="str">
        <f t="shared" si="4"/>
        <v/>
      </c>
      <c r="AB26" s="21"/>
      <c r="AC26" s="7"/>
      <c r="AD26" s="22"/>
      <c r="AE26" s="22"/>
      <c r="AF26" s="22"/>
      <c r="AG26" s="22"/>
      <c r="AH26" s="22"/>
      <c r="AI26" s="22"/>
      <c r="AJ26" s="22"/>
      <c r="AK26" s="22"/>
      <c r="AL26" s="22"/>
      <c r="AM26" s="22"/>
      <c r="AN26" s="22"/>
      <c r="AO26" s="22"/>
      <c r="AP26" s="22"/>
      <c r="AQ26" s="28"/>
      <c r="AR26" s="27"/>
      <c r="AS26" s="22"/>
      <c r="AT26" s="27"/>
      <c r="AU26" s="27"/>
      <c r="AV26" s="27"/>
      <c r="AW26" s="27"/>
      <c r="AX26" s="27"/>
      <c r="AY26" s="27"/>
      <c r="AZ26" s="27"/>
      <c r="BA26" s="27"/>
      <c r="BB26" s="27"/>
      <c r="BC26" s="27"/>
      <c r="BD26" s="27"/>
      <c r="BE26" s="153">
        <f t="shared" si="5"/>
        <v>1900</v>
      </c>
      <c r="BF26" s="27"/>
      <c r="BG26" s="27">
        <f>(基本信息输入表!$M$7-'4-6-4机器设备'!K26)/365</f>
        <v>123.08493150684932</v>
      </c>
      <c r="BH26" s="27"/>
      <c r="BI26" s="27">
        <f t="shared" si="6"/>
        <v>0</v>
      </c>
      <c r="BJ26" s="27"/>
      <c r="BK26" s="27"/>
      <c r="BL26" s="27" t="str">
        <f t="shared" si="7"/>
        <v/>
      </c>
      <c r="BM26" s="27"/>
      <c r="BN26" s="27"/>
      <c r="BO26" s="27"/>
      <c r="BP26" s="27">
        <f t="shared" si="8"/>
        <v>0</v>
      </c>
      <c r="BQ26" s="27"/>
      <c r="BR26" s="27">
        <f t="shared" si="9"/>
        <v>0</v>
      </c>
      <c r="BS26" s="27">
        <f t="shared" si="10"/>
        <v>0</v>
      </c>
      <c r="BT26" s="27">
        <f t="shared" si="11"/>
        <v>0</v>
      </c>
      <c r="BU26" s="27"/>
      <c r="BV26" s="27"/>
      <c r="BW26" s="27">
        <f t="shared" si="12"/>
        <v>0</v>
      </c>
      <c r="BX26" s="11">
        <f t="shared" si="13"/>
        <v>0</v>
      </c>
      <c r="BY26" s="154">
        <f t="shared" si="14"/>
        <v>0</v>
      </c>
      <c r="BZ26" s="27"/>
      <c r="CA26" s="27" t="str">
        <f t="shared" si="15"/>
        <v/>
      </c>
      <c r="CB26" s="27" t="str">
        <f t="shared" si="16"/>
        <v/>
      </c>
      <c r="CC26" s="27"/>
      <c r="CD26" s="27"/>
      <c r="CE26" s="27"/>
      <c r="CF26" s="27"/>
    </row>
    <row r="27" spans="1:84" ht="15.75" customHeight="1">
      <c r="A27" s="47" t="str">
        <f t="shared" si="3"/>
        <v/>
      </c>
      <c r="B27" s="8"/>
      <c r="C27" s="8"/>
      <c r="D27" s="8"/>
      <c r="E27" s="12"/>
      <c r="F27" s="12"/>
      <c r="G27" s="12"/>
      <c r="H27" s="8"/>
      <c r="I27" s="8"/>
      <c r="J27" s="8"/>
      <c r="K27" s="8"/>
      <c r="L27" s="8"/>
      <c r="M27" s="15"/>
      <c r="N27" s="15"/>
      <c r="O27" s="14"/>
      <c r="P27" s="14"/>
      <c r="Q27" s="14"/>
      <c r="R27" s="14"/>
      <c r="S27" s="14"/>
      <c r="T27" s="14"/>
      <c r="U27" s="14">
        <f t="shared" si="17"/>
        <v>0</v>
      </c>
      <c r="V27" s="14">
        <f t="shared" si="17"/>
        <v>0</v>
      </c>
      <c r="W27" s="14">
        <f t="shared" si="17"/>
        <v>0</v>
      </c>
      <c r="X27" s="15"/>
      <c r="Y27" s="51"/>
      <c r="Z27" s="15"/>
      <c r="AA27" s="15" t="str">
        <f t="shared" si="4"/>
        <v/>
      </c>
      <c r="AB27" s="21"/>
      <c r="AC27" s="7"/>
      <c r="AD27" s="22"/>
      <c r="AE27" s="22"/>
      <c r="AF27" s="22"/>
      <c r="AG27" s="22"/>
      <c r="AH27" s="22"/>
      <c r="AI27" s="22"/>
      <c r="AJ27" s="22"/>
      <c r="AK27" s="22"/>
      <c r="AL27" s="22"/>
      <c r="AM27" s="22"/>
      <c r="AN27" s="22"/>
      <c r="AO27" s="22"/>
      <c r="AP27" s="22"/>
      <c r="AQ27" s="28"/>
      <c r="AR27" s="27"/>
      <c r="AS27" s="22"/>
      <c r="AT27" s="27"/>
      <c r="AU27" s="27"/>
      <c r="AV27" s="27"/>
      <c r="AW27" s="27"/>
      <c r="AX27" s="27"/>
      <c r="AY27" s="27"/>
      <c r="AZ27" s="27"/>
      <c r="BA27" s="27"/>
      <c r="BB27" s="27"/>
      <c r="BC27" s="27"/>
      <c r="BD27" s="27"/>
      <c r="BE27" s="153">
        <f t="shared" si="5"/>
        <v>1900</v>
      </c>
      <c r="BF27" s="27"/>
      <c r="BG27" s="27">
        <f>(基本信息输入表!$M$7-'4-6-4机器设备'!K27)/365</f>
        <v>123.08493150684932</v>
      </c>
      <c r="BH27" s="27"/>
      <c r="BI27" s="27">
        <f t="shared" si="6"/>
        <v>0</v>
      </c>
      <c r="BJ27" s="27"/>
      <c r="BK27" s="27"/>
      <c r="BL27" s="27" t="str">
        <f t="shared" si="7"/>
        <v/>
      </c>
      <c r="BM27" s="27"/>
      <c r="BN27" s="27"/>
      <c r="BO27" s="27"/>
      <c r="BP27" s="27">
        <f t="shared" si="8"/>
        <v>0</v>
      </c>
      <c r="BQ27" s="27"/>
      <c r="BR27" s="27">
        <f t="shared" si="9"/>
        <v>0</v>
      </c>
      <c r="BS27" s="27">
        <f t="shared" si="10"/>
        <v>0</v>
      </c>
      <c r="BT27" s="27">
        <f t="shared" si="11"/>
        <v>0</v>
      </c>
      <c r="BU27" s="27"/>
      <c r="BV27" s="27"/>
      <c r="BW27" s="27">
        <f t="shared" si="12"/>
        <v>0</v>
      </c>
      <c r="BX27" s="11">
        <f t="shared" si="13"/>
        <v>0</v>
      </c>
      <c r="BY27" s="154">
        <f t="shared" si="14"/>
        <v>0</v>
      </c>
      <c r="BZ27" s="27"/>
      <c r="CA27" s="27" t="str">
        <f t="shared" si="15"/>
        <v/>
      </c>
      <c r="CB27" s="27" t="str">
        <f t="shared" si="16"/>
        <v/>
      </c>
      <c r="CC27" s="27"/>
      <c r="CD27" s="27"/>
      <c r="CE27" s="27"/>
      <c r="CF27" s="27"/>
    </row>
    <row r="28" spans="1:84" ht="15.75" customHeight="1">
      <c r="A28" s="47" t="str">
        <f t="shared" si="3"/>
        <v/>
      </c>
      <c r="B28" s="8"/>
      <c r="C28" s="8"/>
      <c r="D28" s="8"/>
      <c r="E28" s="12"/>
      <c r="F28" s="12"/>
      <c r="G28" s="12"/>
      <c r="H28" s="8"/>
      <c r="I28" s="8"/>
      <c r="J28" s="8"/>
      <c r="K28" s="8"/>
      <c r="L28" s="8"/>
      <c r="M28" s="15"/>
      <c r="N28" s="15"/>
      <c r="O28" s="14"/>
      <c r="P28" s="14"/>
      <c r="Q28" s="14"/>
      <c r="R28" s="14"/>
      <c r="S28" s="14"/>
      <c r="T28" s="14"/>
      <c r="U28" s="14">
        <f t="shared" si="17"/>
        <v>0</v>
      </c>
      <c r="V28" s="14">
        <f t="shared" si="17"/>
        <v>0</v>
      </c>
      <c r="W28" s="14">
        <f t="shared" si="17"/>
        <v>0</v>
      </c>
      <c r="X28" s="15"/>
      <c r="Y28" s="51"/>
      <c r="Z28" s="15"/>
      <c r="AA28" s="15" t="str">
        <f t="shared" si="4"/>
        <v/>
      </c>
      <c r="AB28" s="21"/>
      <c r="AC28" s="7"/>
      <c r="AD28" s="22"/>
      <c r="AE28" s="22"/>
      <c r="AF28" s="22"/>
      <c r="AG28" s="22"/>
      <c r="AH28" s="22"/>
      <c r="AI28" s="22"/>
      <c r="AJ28" s="22"/>
      <c r="AK28" s="22"/>
      <c r="AL28" s="22"/>
      <c r="AM28" s="22"/>
      <c r="AN28" s="22"/>
      <c r="AO28" s="22"/>
      <c r="AP28" s="22"/>
      <c r="AQ28" s="28"/>
      <c r="AR28" s="27"/>
      <c r="AS28" s="22"/>
      <c r="AT28" s="27"/>
      <c r="AU28" s="27"/>
      <c r="AV28" s="27"/>
      <c r="AW28" s="27"/>
      <c r="AX28" s="27"/>
      <c r="AY28" s="27"/>
      <c r="AZ28" s="27"/>
      <c r="BA28" s="27"/>
      <c r="BB28" s="27"/>
      <c r="BC28" s="27"/>
      <c r="BD28" s="27"/>
      <c r="BE28" s="153">
        <f t="shared" si="5"/>
        <v>1900</v>
      </c>
      <c r="BF28" s="27"/>
      <c r="BG28" s="27">
        <f>(基本信息输入表!$M$7-'4-6-4机器设备'!K28)/365</f>
        <v>123.08493150684932</v>
      </c>
      <c r="BH28" s="27"/>
      <c r="BI28" s="27">
        <f t="shared" si="6"/>
        <v>0</v>
      </c>
      <c r="BJ28" s="27"/>
      <c r="BK28" s="27"/>
      <c r="BL28" s="27" t="str">
        <f t="shared" si="7"/>
        <v/>
      </c>
      <c r="BM28" s="27"/>
      <c r="BN28" s="27"/>
      <c r="BO28" s="27"/>
      <c r="BP28" s="27">
        <f t="shared" si="8"/>
        <v>0</v>
      </c>
      <c r="BQ28" s="27"/>
      <c r="BR28" s="27">
        <f t="shared" si="9"/>
        <v>0</v>
      </c>
      <c r="BS28" s="27">
        <f t="shared" si="10"/>
        <v>0</v>
      </c>
      <c r="BT28" s="27">
        <f t="shared" si="11"/>
        <v>0</v>
      </c>
      <c r="BU28" s="27"/>
      <c r="BV28" s="27"/>
      <c r="BW28" s="27">
        <f t="shared" si="12"/>
        <v>0</v>
      </c>
      <c r="BX28" s="11">
        <f t="shared" si="13"/>
        <v>0</v>
      </c>
      <c r="BY28" s="154">
        <f t="shared" si="14"/>
        <v>0</v>
      </c>
      <c r="BZ28" s="27"/>
      <c r="CA28" s="27" t="str">
        <f t="shared" si="15"/>
        <v/>
      </c>
      <c r="CB28" s="27" t="str">
        <f t="shared" si="16"/>
        <v/>
      </c>
      <c r="CC28" s="27"/>
      <c r="CD28" s="27"/>
      <c r="CE28" s="27"/>
      <c r="CF28" s="27"/>
    </row>
    <row r="29" spans="1:84" ht="15.75" customHeight="1">
      <c r="A29" s="47" t="str">
        <f t="shared" si="3"/>
        <v/>
      </c>
      <c r="B29" s="8"/>
      <c r="C29" s="8"/>
      <c r="D29" s="8"/>
      <c r="E29" s="12"/>
      <c r="F29" s="12"/>
      <c r="G29" s="12"/>
      <c r="H29" s="8"/>
      <c r="I29" s="8"/>
      <c r="J29" s="8"/>
      <c r="K29" s="8"/>
      <c r="L29" s="8"/>
      <c r="M29" s="15"/>
      <c r="N29" s="15"/>
      <c r="O29" s="14"/>
      <c r="P29" s="14"/>
      <c r="Q29" s="14"/>
      <c r="R29" s="14"/>
      <c r="S29" s="14"/>
      <c r="T29" s="14"/>
      <c r="U29" s="14">
        <f t="shared" si="17"/>
        <v>0</v>
      </c>
      <c r="V29" s="14">
        <f t="shared" si="17"/>
        <v>0</v>
      </c>
      <c r="W29" s="14">
        <f t="shared" si="17"/>
        <v>0</v>
      </c>
      <c r="X29" s="15"/>
      <c r="Y29" s="51"/>
      <c r="Z29" s="15"/>
      <c r="AA29" s="15" t="str">
        <f t="shared" si="4"/>
        <v/>
      </c>
      <c r="AB29" s="21"/>
      <c r="AC29" s="7"/>
      <c r="AD29" s="22"/>
      <c r="AE29" s="22"/>
      <c r="AF29" s="22"/>
      <c r="AG29" s="22"/>
      <c r="AH29" s="22"/>
      <c r="AI29" s="22"/>
      <c r="AJ29" s="22"/>
      <c r="AK29" s="22"/>
      <c r="AL29" s="22"/>
      <c r="AM29" s="22"/>
      <c r="AN29" s="22"/>
      <c r="AO29" s="22"/>
      <c r="AP29" s="22"/>
      <c r="AQ29" s="28"/>
      <c r="AR29" s="27"/>
      <c r="AS29" s="22"/>
      <c r="AT29" s="27"/>
      <c r="AU29" s="27"/>
      <c r="AV29" s="27"/>
      <c r="AW29" s="27"/>
      <c r="AX29" s="27"/>
      <c r="AY29" s="27"/>
      <c r="AZ29" s="27"/>
      <c r="BA29" s="27"/>
      <c r="BB29" s="27"/>
      <c r="BC29" s="27"/>
      <c r="BD29" s="27"/>
      <c r="BE29" s="153">
        <f t="shared" si="5"/>
        <v>1900</v>
      </c>
      <c r="BF29" s="27"/>
      <c r="BG29" s="27">
        <f>(基本信息输入表!$M$7-'4-6-4机器设备'!K29)/365</f>
        <v>123.08493150684932</v>
      </c>
      <c r="BH29" s="27"/>
      <c r="BI29" s="27">
        <f t="shared" si="6"/>
        <v>0</v>
      </c>
      <c r="BJ29" s="27"/>
      <c r="BK29" s="27"/>
      <c r="BL29" s="27" t="str">
        <f t="shared" si="7"/>
        <v/>
      </c>
      <c r="BM29" s="27"/>
      <c r="BN29" s="27"/>
      <c r="BO29" s="27"/>
      <c r="BP29" s="27">
        <f t="shared" si="8"/>
        <v>0</v>
      </c>
      <c r="BQ29" s="27"/>
      <c r="BR29" s="27">
        <f t="shared" si="9"/>
        <v>0</v>
      </c>
      <c r="BS29" s="27">
        <f t="shared" si="10"/>
        <v>0</v>
      </c>
      <c r="BT29" s="27">
        <f t="shared" si="11"/>
        <v>0</v>
      </c>
      <c r="BU29" s="27"/>
      <c r="BV29" s="27"/>
      <c r="BW29" s="27">
        <f t="shared" si="12"/>
        <v>0</v>
      </c>
      <c r="BX29" s="11">
        <f t="shared" si="13"/>
        <v>0</v>
      </c>
      <c r="BY29" s="154">
        <f t="shared" si="14"/>
        <v>0</v>
      </c>
      <c r="BZ29" s="27"/>
      <c r="CA29" s="27" t="str">
        <f t="shared" si="15"/>
        <v/>
      </c>
      <c r="CB29" s="27" t="str">
        <f t="shared" si="16"/>
        <v/>
      </c>
      <c r="CC29" s="27"/>
      <c r="CD29" s="27"/>
      <c r="CE29" s="27"/>
      <c r="CF29" s="27"/>
    </row>
    <row r="30" spans="1:84" ht="15.75" customHeight="1">
      <c r="A30" s="562" t="s">
        <v>1143</v>
      </c>
      <c r="B30" s="562"/>
      <c r="C30" s="562"/>
      <c r="D30" s="562"/>
      <c r="E30" s="562"/>
      <c r="F30" s="8"/>
      <c r="G30" s="147"/>
      <c r="H30" s="8"/>
      <c r="I30" s="8"/>
      <c r="J30" s="15"/>
      <c r="K30" s="15" t="s">
        <v>579</v>
      </c>
      <c r="L30" s="15"/>
      <c r="M30" s="15"/>
      <c r="N30" s="15"/>
      <c r="O30" s="15">
        <f t="shared" ref="O30:X30" si="26">SUM(O8:O29)</f>
        <v>0</v>
      </c>
      <c r="P30" s="15">
        <f t="shared" si="26"/>
        <v>0</v>
      </c>
      <c r="Q30" s="15">
        <f t="shared" si="26"/>
        <v>0</v>
      </c>
      <c r="R30" s="15">
        <f t="shared" si="26"/>
        <v>0</v>
      </c>
      <c r="S30" s="15">
        <f t="shared" si="26"/>
        <v>0</v>
      </c>
      <c r="T30" s="15">
        <f t="shared" si="26"/>
        <v>0</v>
      </c>
      <c r="U30" s="15">
        <f t="shared" si="26"/>
        <v>0</v>
      </c>
      <c r="V30" s="15">
        <f t="shared" si="26"/>
        <v>0</v>
      </c>
      <c r="W30" s="15">
        <f t="shared" si="26"/>
        <v>0</v>
      </c>
      <c r="X30" s="51">
        <f t="shared" si="26"/>
        <v>0</v>
      </c>
      <c r="Y30" s="15"/>
      <c r="Z30" s="51">
        <f>SUM(Z8:Z29)</f>
        <v>0</v>
      </c>
      <c r="AA30" s="15" t="str">
        <f t="shared" si="4"/>
        <v/>
      </c>
      <c r="AB30" s="12"/>
      <c r="AC30" s="7"/>
      <c r="AD30" s="22"/>
      <c r="AE30" s="22"/>
      <c r="AF30" s="22"/>
      <c r="AG30" s="22"/>
      <c r="AH30" s="22"/>
      <c r="AI30" s="22"/>
      <c r="AJ30" s="22"/>
      <c r="AK30" s="22"/>
      <c r="AL30" s="22"/>
      <c r="AM30" s="22"/>
      <c r="AN30" s="22"/>
      <c r="AO30" s="22"/>
      <c r="AP30" s="22"/>
      <c r="AQ30" s="28"/>
      <c r="AR30" s="27"/>
      <c r="AS30" s="22"/>
      <c r="AT30" s="27"/>
      <c r="AU30" s="27"/>
      <c r="AV30" s="27"/>
      <c r="AW30" s="27"/>
      <c r="AX30" s="27"/>
      <c r="AY30" s="27"/>
      <c r="AZ30" s="27"/>
      <c r="BA30" s="27"/>
      <c r="BB30" s="27"/>
      <c r="BC30" s="27"/>
      <c r="BD30" s="27"/>
      <c r="BE30" s="153">
        <f t="shared" si="5"/>
        <v>1900</v>
      </c>
      <c r="BF30" s="27"/>
      <c r="BG30" s="27">
        <f>(基本信息输入表!$M$7-'4-6-4机器设备'!K30)/365</f>
        <v>123.08493150684932</v>
      </c>
      <c r="BH30" s="27"/>
      <c r="BI30" s="27">
        <f t="shared" si="6"/>
        <v>0</v>
      </c>
      <c r="BJ30" s="27"/>
      <c r="BK30" s="27"/>
      <c r="BL30" s="27" t="str">
        <f t="shared" si="7"/>
        <v/>
      </c>
      <c r="BM30" s="27"/>
      <c r="BN30" s="27"/>
      <c r="BO30" s="27"/>
      <c r="BP30" s="27">
        <f t="shared" si="8"/>
        <v>0</v>
      </c>
      <c r="BQ30" s="27"/>
      <c r="BR30" s="27">
        <f t="shared" si="9"/>
        <v>0</v>
      </c>
      <c r="BS30" s="27">
        <f t="shared" si="10"/>
        <v>0</v>
      </c>
      <c r="BT30" s="27">
        <f t="shared" si="11"/>
        <v>0</v>
      </c>
      <c r="BU30" s="27"/>
      <c r="BV30" s="27"/>
      <c r="BW30" s="27">
        <f t="shared" si="12"/>
        <v>0</v>
      </c>
      <c r="BX30" s="11">
        <f t="shared" si="13"/>
        <v>0</v>
      </c>
      <c r="BY30" s="154">
        <f t="shared" si="14"/>
        <v>0</v>
      </c>
      <c r="BZ30" s="27"/>
      <c r="CA30" s="27" t="str">
        <f t="shared" si="15"/>
        <v/>
      </c>
      <c r="CB30" s="27" t="str">
        <f t="shared" si="16"/>
        <v/>
      </c>
      <c r="CC30" s="27"/>
      <c r="CD30" s="27"/>
      <c r="CE30" s="27"/>
      <c r="CF30" s="27"/>
    </row>
    <row r="31" spans="1:84" ht="15.75" customHeight="1">
      <c r="A31" s="562" t="s">
        <v>1144</v>
      </c>
      <c r="B31" s="562"/>
      <c r="C31" s="562"/>
      <c r="D31" s="562"/>
      <c r="E31" s="562"/>
      <c r="F31" s="8"/>
      <c r="G31" s="15"/>
      <c r="H31" s="15"/>
      <c r="I31" s="15"/>
      <c r="J31" s="15"/>
      <c r="K31" s="15"/>
      <c r="L31" s="15"/>
      <c r="M31" s="15"/>
      <c r="N31" s="15"/>
      <c r="O31" s="15"/>
      <c r="P31" s="21">
        <f>Q30</f>
        <v>0</v>
      </c>
      <c r="Q31" s="21"/>
      <c r="R31" s="15"/>
      <c r="S31" s="21">
        <f>T30</f>
        <v>0</v>
      </c>
      <c r="T31" s="21"/>
      <c r="U31" s="15"/>
      <c r="V31" s="21">
        <f>W30</f>
        <v>0</v>
      </c>
      <c r="W31" s="21"/>
      <c r="X31" s="21"/>
      <c r="Y31" s="21"/>
      <c r="Z31" s="21"/>
      <c r="AA31" s="66"/>
      <c r="AB31" s="21"/>
      <c r="AD31" s="22"/>
      <c r="AE31" s="22"/>
      <c r="AF31" s="22"/>
      <c r="AG31" s="22"/>
      <c r="AH31" s="22"/>
      <c r="AI31" s="22"/>
      <c r="AJ31" s="27"/>
      <c r="AK31" s="27"/>
      <c r="AL31" s="22"/>
      <c r="AM31" s="22"/>
      <c r="AN31" s="22"/>
      <c r="AO31" s="22"/>
      <c r="AP31" s="22"/>
      <c r="AQ31" s="27"/>
      <c r="AR31" s="27"/>
      <c r="AS31" s="22"/>
      <c r="AT31" s="27"/>
      <c r="AU31" s="27"/>
      <c r="AV31" s="27"/>
      <c r="AW31" s="27"/>
      <c r="AX31" s="27"/>
      <c r="AY31" s="27"/>
      <c r="AZ31" s="27"/>
      <c r="BA31" s="27"/>
      <c r="BB31" s="27"/>
      <c r="BC31" s="27"/>
      <c r="BD31" s="27"/>
      <c r="BE31" s="153">
        <f t="shared" si="5"/>
        <v>1900</v>
      </c>
      <c r="BF31" s="27"/>
      <c r="BG31" s="27">
        <f>(基本信息输入表!$M$7-'4-6-4机器设备'!K31)/365</f>
        <v>123.08493150684932</v>
      </c>
      <c r="BH31" s="27"/>
      <c r="BI31" s="27">
        <f t="shared" si="6"/>
        <v>0</v>
      </c>
      <c r="BJ31" s="27"/>
      <c r="BK31" s="27"/>
      <c r="BL31" s="27" t="str">
        <f t="shared" si="7"/>
        <v/>
      </c>
      <c r="BM31" s="27"/>
      <c r="BN31" s="27"/>
      <c r="BO31" s="27"/>
      <c r="BP31" s="27">
        <f t="shared" si="8"/>
        <v>0</v>
      </c>
      <c r="BQ31" s="27"/>
      <c r="BR31" s="27">
        <f t="shared" si="9"/>
        <v>0</v>
      </c>
      <c r="BS31" s="27">
        <f t="shared" si="10"/>
        <v>0</v>
      </c>
      <c r="BT31" s="27">
        <f t="shared" si="11"/>
        <v>0</v>
      </c>
      <c r="BU31" s="27"/>
      <c r="BV31" s="27"/>
      <c r="BW31" s="27">
        <f t="shared" si="12"/>
        <v>0</v>
      </c>
      <c r="BX31" s="11">
        <f t="shared" si="13"/>
        <v>0</v>
      </c>
      <c r="BY31" s="154">
        <f t="shared" si="14"/>
        <v>0</v>
      </c>
      <c r="BZ31" s="27"/>
      <c r="CA31" s="27" t="str">
        <f t="shared" si="15"/>
        <v/>
      </c>
      <c r="CB31" s="27" t="str">
        <f t="shared" si="16"/>
        <v/>
      </c>
      <c r="CC31" s="27"/>
      <c r="CD31" s="27"/>
      <c r="CE31" s="27"/>
      <c r="CF31" s="27"/>
    </row>
    <row r="32" spans="1:84" ht="15.75" customHeight="1">
      <c r="A32" s="562" t="s">
        <v>1145</v>
      </c>
      <c r="B32" s="562"/>
      <c r="C32" s="562"/>
      <c r="D32" s="562"/>
      <c r="E32" s="562"/>
      <c r="F32" s="8"/>
      <c r="G32" s="147"/>
      <c r="H32" s="8"/>
      <c r="I32" s="8"/>
      <c r="J32" s="21"/>
      <c r="K32" s="15"/>
      <c r="L32" s="15"/>
      <c r="M32" s="15"/>
      <c r="N32" s="15"/>
      <c r="O32" s="15">
        <f>O30-O31</f>
        <v>0</v>
      </c>
      <c r="P32" s="15">
        <f>P30-P31</f>
        <v>0</v>
      </c>
      <c r="Q32" s="15"/>
      <c r="R32" s="15">
        <f>R30-R31</f>
        <v>0</v>
      </c>
      <c r="S32" s="15">
        <f>S30-S31</f>
        <v>0</v>
      </c>
      <c r="T32" s="15"/>
      <c r="U32" s="15">
        <f>U30-U31</f>
        <v>0</v>
      </c>
      <c r="V32" s="15">
        <f>V30-V31</f>
        <v>0</v>
      </c>
      <c r="W32" s="15"/>
      <c r="X32" s="51">
        <f>X30</f>
        <v>0</v>
      </c>
      <c r="Y32" s="15"/>
      <c r="Z32" s="51">
        <f>Z30</f>
        <v>0</v>
      </c>
      <c r="AA32" s="66" t="str">
        <f>IF(V32=0,"",(Z32-V32)/V32*100)</f>
        <v/>
      </c>
      <c r="AB32" s="12"/>
      <c r="AC32" s="7"/>
      <c r="AD32" s="22"/>
      <c r="AE32" s="22"/>
      <c r="AF32" s="22"/>
      <c r="AG32" s="22"/>
      <c r="AH32" s="22"/>
      <c r="AI32" s="22"/>
      <c r="AJ32" s="27"/>
      <c r="AK32" s="27"/>
      <c r="AL32" s="22"/>
      <c r="AM32" s="22"/>
      <c r="AN32" s="22"/>
      <c r="AO32" s="22"/>
      <c r="AP32" s="22"/>
      <c r="AQ32" s="27"/>
      <c r="AR32" s="27"/>
      <c r="AS32" s="22"/>
      <c r="AT32" s="27"/>
      <c r="AU32" s="27"/>
      <c r="AV32" s="27"/>
      <c r="AW32" s="27"/>
      <c r="AX32" s="27"/>
      <c r="AY32" s="27"/>
      <c r="AZ32" s="27"/>
      <c r="BA32" s="27"/>
      <c r="BB32" s="27"/>
      <c r="BC32" s="27"/>
      <c r="BD32" s="27"/>
      <c r="BE32" s="153">
        <f t="shared" si="5"/>
        <v>1900</v>
      </c>
      <c r="BF32" s="27"/>
      <c r="BG32" s="27">
        <f>(基本信息输入表!$M$7-'4-6-4机器设备'!K32)/365</f>
        <v>123.08493150684932</v>
      </c>
      <c r="BH32" s="27"/>
      <c r="BI32" s="27">
        <f t="shared" si="6"/>
        <v>0</v>
      </c>
      <c r="BJ32" s="27"/>
      <c r="BK32" s="27"/>
      <c r="BL32" s="27" t="str">
        <f t="shared" si="7"/>
        <v/>
      </c>
      <c r="BM32" s="27"/>
      <c r="BN32" s="27"/>
      <c r="BO32" s="27"/>
      <c r="BP32" s="27">
        <f t="shared" si="8"/>
        <v>0</v>
      </c>
      <c r="BQ32" s="27"/>
      <c r="BR32" s="27">
        <f t="shared" si="9"/>
        <v>0</v>
      </c>
      <c r="BS32" s="27">
        <f t="shared" si="10"/>
        <v>0</v>
      </c>
      <c r="BT32" s="27">
        <f t="shared" si="11"/>
        <v>0</v>
      </c>
      <c r="BU32" s="27"/>
      <c r="BV32" s="27"/>
      <c r="BW32" s="27">
        <f t="shared" si="12"/>
        <v>0</v>
      </c>
      <c r="BX32" s="11">
        <f t="shared" si="13"/>
        <v>0</v>
      </c>
      <c r="BY32" s="154">
        <f t="shared" si="14"/>
        <v>0</v>
      </c>
      <c r="BZ32" s="27"/>
      <c r="CA32" s="27" t="str">
        <f t="shared" si="15"/>
        <v/>
      </c>
      <c r="CB32" s="27" t="str">
        <f t="shared" si="16"/>
        <v/>
      </c>
      <c r="CC32" s="27"/>
      <c r="CD32" s="27"/>
      <c r="CE32" s="27"/>
      <c r="CF32" s="27"/>
    </row>
    <row r="33" spans="1:84" ht="15.75" customHeight="1">
      <c r="A33" s="3" t="str">
        <f>基本信息输入表!$K$6&amp;"填表人："&amp;基本信息输入表!$M$54</f>
        <v>被评估单位填表人：徐刚、杨灵芝</v>
      </c>
      <c r="Z33" s="3" t="str">
        <f>"评估人员："&amp;基本信息输入表!$Q$54</f>
        <v>评估人员：雍国锋、路育</v>
      </c>
      <c r="AC33" s="3"/>
    </row>
    <row r="34" spans="1:84" ht="15.75" customHeight="1">
      <c r="A34" s="3" t="str">
        <f>"填表日期："&amp;YEAR(基本信息输入表!$O$54)&amp;"年"&amp;MONTH(基本信息输入表!$O$54)&amp;"月"&amp;DAY(基本信息输入表!$O$54)&amp;"日"</f>
        <v>填表日期：2023年2月1日</v>
      </c>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15.75" customHeight="1">
      <c r="AC35" s="152" t="s">
        <v>461</v>
      </c>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sheetData>
  <mergeCells count="52">
    <mergeCell ref="AY6:AY7"/>
    <mergeCell ref="CE6:CE7"/>
    <mergeCell ref="CF6:CF7"/>
    <mergeCell ref="AI6:AI7"/>
    <mergeCell ref="AJ6:AJ7"/>
    <mergeCell ref="AK6:AK7"/>
    <mergeCell ref="AW6:AW7"/>
    <mergeCell ref="AX6:AX7"/>
    <mergeCell ref="AD6:AD7"/>
    <mergeCell ref="AE6:AE7"/>
    <mergeCell ref="AF6:AF7"/>
    <mergeCell ref="AG6:AG7"/>
    <mergeCell ref="AH6:AH7"/>
    <mergeCell ref="K6:K7"/>
    <mergeCell ref="L6:L7"/>
    <mergeCell ref="M6:M7"/>
    <mergeCell ref="N6:N7"/>
    <mergeCell ref="W6:W7"/>
    <mergeCell ref="F6:F7"/>
    <mergeCell ref="G6:G7"/>
    <mergeCell ref="H6:H7"/>
    <mergeCell ref="I6:I7"/>
    <mergeCell ref="J6:J7"/>
    <mergeCell ref="A30:E30"/>
    <mergeCell ref="A31:E31"/>
    <mergeCell ref="A32:E32"/>
    <mergeCell ref="A6:A7"/>
    <mergeCell ref="B6:B7"/>
    <mergeCell ref="C6:C7"/>
    <mergeCell ref="D6:D7"/>
    <mergeCell ref="E6:E7"/>
    <mergeCell ref="AY5:BZ5"/>
    <mergeCell ref="CA5:CF5"/>
    <mergeCell ref="O6:Q6"/>
    <mergeCell ref="R6:T6"/>
    <mergeCell ref="U6:V6"/>
    <mergeCell ref="X6:Z6"/>
    <mergeCell ref="AL6:AR6"/>
    <mergeCell ref="AS6:AT6"/>
    <mergeCell ref="AU6:AV6"/>
    <mergeCell ref="AZ6:BB6"/>
    <mergeCell ref="BC6:BT6"/>
    <mergeCell ref="BW6:BY6"/>
    <mergeCell ref="CA6:CB6"/>
    <mergeCell ref="CC6:CD6"/>
    <mergeCell ref="AA6:AA7"/>
    <mergeCell ref="AB6:AB7"/>
    <mergeCell ref="A2:AB2"/>
    <mergeCell ref="A3:AB3"/>
    <mergeCell ref="A5:M5"/>
    <mergeCell ref="AD5:AK5"/>
    <mergeCell ref="AL5:AX5"/>
  </mergeCells>
  <phoneticPr fontId="13" type="noConversion"/>
  <dataValidations count="1">
    <dataValidation type="list" allowBlank="1" showInputMessage="1" showErrorMessage="1" sqref="AL8:AP32" xr:uid="{00000000-0002-0000-3400-000001000000}">
      <formula1>$A$108:$A$109</formula1>
    </dataValidation>
  </dataValidations>
  <hyperlinks>
    <hyperlink ref="A1" location="索引目录!A1" display="返回索引目录" xr:uid="{00000000-0004-0000-3400-000000000000}"/>
  </hyperlinks>
  <printOptions horizontalCentered="1"/>
  <pageMargins left="0.98402777777777795" right="0.98402777777777795" top="0.98402777777777795" bottom="0.98402777777777795" header="0.31388888888888899" footer="0.35416666666666702"/>
  <pageSetup paperSize="9" scale="66"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400-000000000000}">
          <x14:formula1>
            <xm:f>基本信息输入表!$A$121:$A$123</xm:f>
          </x14:formula1>
          <xm:sqref>AS8:AS32</xm:sqref>
        </x14:dataValidation>
        <x14:dataValidation type="list" allowBlank="1" showInputMessage="1" showErrorMessage="1" xr:uid="{00000000-0002-0000-3400-000002000000}">
          <x14:formula1>
            <xm:f>基本信息输入表!$A$124:$A$127</xm:f>
          </x14:formula1>
          <xm:sqref>AU8:AU32</xm:sqref>
        </x14:dataValidation>
        <x14:dataValidation type="list" allowBlank="1" showInputMessage="1" showErrorMessage="1" xr:uid="{00000000-0002-0000-3400-000003000000}">
          <x14:formula1>
            <xm:f>基本信息输入表!$A$143:$A$147</xm:f>
          </x14:formula1>
          <xm:sqref>AY8:AY32</xm:sqref>
        </x14:dataValidation>
        <x14:dataValidation type="list" allowBlank="1" showInputMessage="1" showErrorMessage="1" xr:uid="{00000000-0002-0000-3400-000004000000}">
          <x14:formula1>
            <xm:f>基本信息输入表!$A$109:$A$110</xm:f>
          </x14:formula1>
          <xm:sqref>AD8:AI32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pageSetUpPr fitToPage="1"/>
  </sheetPr>
  <dimension ref="A1:BW37"/>
  <sheetViews>
    <sheetView showGridLines="0" topLeftCell="A2" workbookViewId="0">
      <selection activeCell="A3" sqref="A3:XFD3"/>
    </sheetView>
  </sheetViews>
  <sheetFormatPr defaultColWidth="9" defaultRowHeight="15.75" customHeight="1" outlineLevelCol="2"/>
  <cols>
    <col min="1" max="1" width="6.08203125" style="3" customWidth="1"/>
    <col min="2" max="2" width="4.58203125" style="3" customWidth="1"/>
    <col min="3" max="3" width="10.5" style="3" customWidth="1"/>
    <col min="4" max="4" width="8.58203125" style="3" customWidth="1"/>
    <col min="5" max="5" width="10.25" style="3" customWidth="1"/>
    <col min="6" max="8" width="4.08203125" style="3" customWidth="1"/>
    <col min="9" max="9" width="4" style="3" customWidth="1"/>
    <col min="10" max="10" width="4.08203125" style="3" customWidth="1"/>
    <col min="11" max="11" width="4.25" style="3" customWidth="1"/>
    <col min="12" max="17" width="12.58203125" style="3" hidden="1" customWidth="1" outlineLevel="1"/>
    <col min="18" max="18" width="12.58203125" style="3" customWidth="1" collapsed="1"/>
    <col min="19" max="23" width="12.58203125" style="3" customWidth="1"/>
    <col min="24" max="24" width="7.83203125" style="3" customWidth="1"/>
    <col min="25" max="25" width="6" style="3" customWidth="1"/>
    <col min="26" max="26" width="7.5" style="146" customWidth="1"/>
    <col min="27" max="31" width="5.58203125" style="4" customWidth="1" outlineLevel="1"/>
    <col min="32" max="32" width="14.75" style="4" customWidth="1" outlineLevel="1"/>
    <col min="33" max="33" width="13.58203125" style="4" customWidth="1"/>
    <col min="34" max="37" width="5.58203125" style="4" customWidth="1" outlineLevel="1"/>
    <col min="38" max="39" width="7.25" style="4" customWidth="1" outlineLevel="1"/>
    <col min="40" max="40" width="5.58203125" style="4" customWidth="1" outlineLevel="1"/>
    <col min="41" max="44" width="8.58203125" style="4" customWidth="1" outlineLevel="1"/>
    <col min="45" max="45" width="14.58203125" style="4" customWidth="1" outlineLevel="1"/>
    <col min="46" max="46" width="13.58203125" style="4" customWidth="1"/>
    <col min="47" max="48" width="8.58203125" style="4" customWidth="1" outlineLevel="1"/>
    <col min="49" max="50" width="11.25" style="4" customWidth="1" outlineLevel="1"/>
    <col min="51" max="62" width="8.58203125" style="4" customWidth="1" outlineLevel="2"/>
    <col min="63" max="65" width="10.25" style="4" customWidth="1" outlineLevel="2"/>
    <col min="66" max="67" width="8.58203125" style="4" customWidth="1" outlineLevel="1"/>
    <col min="68" max="68" width="8.58203125" style="4" customWidth="1"/>
    <col min="69" max="69" width="13.75" style="4" customWidth="1"/>
    <col min="70" max="74" width="13.58203125" style="4" customWidth="1" outlineLevel="1"/>
    <col min="75" max="75" width="13.58203125" style="4" customWidth="1"/>
    <col min="76" max="16384" width="9" style="3"/>
  </cols>
  <sheetData>
    <row r="1" spans="1:75" ht="15.75" customHeight="1">
      <c r="A1" s="5" t="s">
        <v>430</v>
      </c>
    </row>
    <row r="2" spans="1:75" s="1" customFormat="1" ht="30" customHeight="1">
      <c r="A2" s="519" t="s">
        <v>1146</v>
      </c>
      <c r="B2" s="519"/>
      <c r="C2" s="519"/>
      <c r="D2" s="519"/>
      <c r="E2" s="519"/>
      <c r="F2" s="519"/>
      <c r="G2" s="519"/>
      <c r="H2" s="519"/>
      <c r="I2" s="519"/>
      <c r="J2" s="519"/>
      <c r="K2" s="519"/>
      <c r="L2" s="519"/>
      <c r="M2" s="519"/>
      <c r="N2" s="519"/>
      <c r="O2" s="519"/>
      <c r="P2" s="519"/>
      <c r="Q2" s="519"/>
      <c r="R2" s="519"/>
      <c r="S2" s="519"/>
      <c r="T2" s="519"/>
      <c r="U2" s="519"/>
      <c r="V2" s="519"/>
      <c r="W2" s="519"/>
      <c r="X2" s="519"/>
      <c r="Y2" s="519"/>
      <c r="Z2" s="149"/>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150"/>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row>
    <row r="4" spans="1:75" ht="14.15" customHeight="1">
      <c r="A4" s="2"/>
      <c r="B4" s="2"/>
      <c r="C4" s="2"/>
      <c r="D4" s="2"/>
      <c r="E4" s="2"/>
      <c r="F4" s="2"/>
      <c r="G4" s="2"/>
      <c r="H4" s="2"/>
      <c r="I4" s="2"/>
      <c r="J4" s="2"/>
      <c r="K4" s="2"/>
      <c r="L4" s="2"/>
      <c r="M4" s="2"/>
      <c r="N4" s="2"/>
      <c r="O4" s="2"/>
      <c r="P4" s="2"/>
      <c r="Q4" s="2"/>
      <c r="R4" s="2"/>
      <c r="S4" s="2"/>
      <c r="T4" s="2"/>
      <c r="U4" s="2"/>
      <c r="V4" s="2"/>
      <c r="W4" s="2"/>
      <c r="X4" s="2"/>
      <c r="Y4" s="2" t="s">
        <v>1147</v>
      </c>
      <c r="Z4" s="41"/>
    </row>
    <row r="5" spans="1:75" ht="15.75" customHeight="1">
      <c r="A5" s="604" t="str">
        <f>基本信息输入表!K6&amp;"："&amp;基本信息输入表!M6</f>
        <v>被评估单位：贵州华能焦化制气股份有限公司</v>
      </c>
      <c r="B5" s="604"/>
      <c r="C5" s="604"/>
      <c r="D5" s="604"/>
      <c r="E5" s="604"/>
      <c r="Y5" s="18" t="s">
        <v>464</v>
      </c>
      <c r="Z5" s="41"/>
      <c r="AA5" s="531" t="s">
        <v>595</v>
      </c>
      <c r="AB5" s="531"/>
      <c r="AC5" s="531"/>
      <c r="AD5" s="531"/>
      <c r="AE5" s="531"/>
      <c r="AF5" s="531"/>
      <c r="AG5" s="531"/>
      <c r="AH5" s="532" t="s">
        <v>596</v>
      </c>
      <c r="AI5" s="533"/>
      <c r="AJ5" s="533"/>
      <c r="AK5" s="533"/>
      <c r="AL5" s="533"/>
      <c r="AM5" s="533"/>
      <c r="AN5" s="533"/>
      <c r="AO5" s="533"/>
      <c r="AP5" s="533"/>
      <c r="AQ5" s="533"/>
      <c r="AR5" s="533"/>
      <c r="AS5" s="533"/>
      <c r="AT5" s="534"/>
      <c r="AU5" s="535" t="s">
        <v>597</v>
      </c>
      <c r="AV5" s="536"/>
      <c r="AW5" s="536"/>
      <c r="AX5" s="536"/>
      <c r="AY5" s="536"/>
      <c r="AZ5" s="536"/>
      <c r="BA5" s="536"/>
      <c r="BB5" s="536"/>
      <c r="BC5" s="536"/>
      <c r="BD5" s="536"/>
      <c r="BE5" s="536"/>
      <c r="BF5" s="536"/>
      <c r="BG5" s="536"/>
      <c r="BH5" s="536"/>
      <c r="BI5" s="536"/>
      <c r="BJ5" s="536"/>
      <c r="BK5" s="536"/>
      <c r="BL5" s="536"/>
      <c r="BM5" s="536"/>
      <c r="BN5" s="536"/>
      <c r="BO5" s="536"/>
      <c r="BP5" s="536"/>
      <c r="BQ5" s="537"/>
      <c r="BR5" s="538" t="s">
        <v>598</v>
      </c>
      <c r="BS5" s="538"/>
      <c r="BT5" s="538"/>
      <c r="BU5" s="538"/>
      <c r="BV5" s="538"/>
      <c r="BW5" s="538"/>
    </row>
    <row r="6" spans="1:75" s="2" customFormat="1" ht="15.75" customHeight="1">
      <c r="A6" s="562" t="s">
        <v>465</v>
      </c>
      <c r="B6" s="574" t="s">
        <v>1023</v>
      </c>
      <c r="C6" s="580" t="s">
        <v>1091</v>
      </c>
      <c r="D6" s="580" t="s">
        <v>795</v>
      </c>
      <c r="E6" s="580" t="s">
        <v>1092</v>
      </c>
      <c r="F6" s="580" t="s">
        <v>769</v>
      </c>
      <c r="G6" s="580" t="s">
        <v>770</v>
      </c>
      <c r="H6" s="570" t="s">
        <v>777</v>
      </c>
      <c r="I6" s="580" t="s">
        <v>1096</v>
      </c>
      <c r="J6" s="580" t="s">
        <v>818</v>
      </c>
      <c r="K6" s="574" t="s">
        <v>1029</v>
      </c>
      <c r="L6" s="597" t="s">
        <v>692</v>
      </c>
      <c r="M6" s="598"/>
      <c r="N6" s="599"/>
      <c r="O6" s="597" t="s">
        <v>693</v>
      </c>
      <c r="P6" s="598"/>
      <c r="Q6" s="599"/>
      <c r="R6" s="562" t="s">
        <v>437</v>
      </c>
      <c r="S6" s="562"/>
      <c r="T6" s="577" t="s">
        <v>780</v>
      </c>
      <c r="U6" s="562" t="s">
        <v>438</v>
      </c>
      <c r="V6" s="562"/>
      <c r="W6" s="562"/>
      <c r="X6" s="580" t="s">
        <v>440</v>
      </c>
      <c r="Y6" s="580" t="s">
        <v>585</v>
      </c>
      <c r="Z6" s="151"/>
      <c r="AA6" s="531" t="s">
        <v>599</v>
      </c>
      <c r="AB6" s="531" t="s">
        <v>651</v>
      </c>
      <c r="AC6" s="531" t="s">
        <v>694</v>
      </c>
      <c r="AD6" s="542" t="s">
        <v>627</v>
      </c>
      <c r="AE6" s="542" t="s">
        <v>601</v>
      </c>
      <c r="AF6" s="531" t="s">
        <v>602</v>
      </c>
      <c r="AG6" s="531"/>
      <c r="AH6" s="532" t="s">
        <v>603</v>
      </c>
      <c r="AI6" s="533"/>
      <c r="AJ6" s="533"/>
      <c r="AK6" s="533"/>
      <c r="AL6" s="533"/>
      <c r="AM6" s="533"/>
      <c r="AN6" s="534"/>
      <c r="AO6" s="538" t="s">
        <v>604</v>
      </c>
      <c r="AP6" s="538"/>
      <c r="AQ6" s="538" t="s">
        <v>653</v>
      </c>
      <c r="AR6" s="538"/>
      <c r="AS6" s="538" t="s">
        <v>605</v>
      </c>
      <c r="AT6" s="543"/>
      <c r="AU6" s="531" t="s">
        <v>606</v>
      </c>
      <c r="AV6" s="531" t="s">
        <v>654</v>
      </c>
      <c r="AW6" s="531"/>
      <c r="AX6" s="531"/>
      <c r="AY6" s="555" t="s">
        <v>821</v>
      </c>
      <c r="AZ6" s="556"/>
      <c r="BA6" s="556"/>
      <c r="BB6" s="556"/>
      <c r="BC6" s="556"/>
      <c r="BD6" s="556"/>
      <c r="BE6" s="556"/>
      <c r="BF6" s="556"/>
      <c r="BG6" s="556"/>
      <c r="BH6" s="556"/>
      <c r="BI6" s="556"/>
      <c r="BJ6" s="556"/>
      <c r="BK6" s="556"/>
      <c r="BL6" s="35"/>
      <c r="BM6" s="35"/>
      <c r="BN6" s="531" t="s">
        <v>438</v>
      </c>
      <c r="BO6" s="531"/>
      <c r="BP6" s="531"/>
      <c r="BQ6" s="36"/>
      <c r="BR6" s="538" t="s">
        <v>439</v>
      </c>
      <c r="BS6" s="538"/>
      <c r="BT6" s="532" t="s">
        <v>608</v>
      </c>
      <c r="BU6" s="534"/>
      <c r="BV6" s="538" t="s">
        <v>609</v>
      </c>
      <c r="BW6" s="543"/>
    </row>
    <row r="7" spans="1:75" s="2" customFormat="1" ht="25.5" customHeight="1">
      <c r="A7" s="562"/>
      <c r="B7" s="565"/>
      <c r="C7" s="562"/>
      <c r="D7" s="562"/>
      <c r="E7" s="562"/>
      <c r="F7" s="562"/>
      <c r="G7" s="562"/>
      <c r="H7" s="571"/>
      <c r="I7" s="562"/>
      <c r="J7" s="562"/>
      <c r="K7" s="565"/>
      <c r="L7" s="64" t="s">
        <v>836</v>
      </c>
      <c r="M7" s="64" t="s">
        <v>838</v>
      </c>
      <c r="N7" s="64" t="s">
        <v>1031</v>
      </c>
      <c r="O7" s="64" t="s">
        <v>836</v>
      </c>
      <c r="P7" s="64" t="s">
        <v>838</v>
      </c>
      <c r="Q7" s="64" t="s">
        <v>1031</v>
      </c>
      <c r="R7" s="13" t="s">
        <v>836</v>
      </c>
      <c r="S7" s="8" t="s">
        <v>838</v>
      </c>
      <c r="T7" s="578"/>
      <c r="U7" s="8" t="s">
        <v>836</v>
      </c>
      <c r="V7" s="51" t="s">
        <v>823</v>
      </c>
      <c r="W7" s="8" t="s">
        <v>838</v>
      </c>
      <c r="X7" s="562"/>
      <c r="Y7" s="562"/>
      <c r="Z7" s="150"/>
      <c r="AA7" s="531"/>
      <c r="AB7" s="531"/>
      <c r="AC7" s="531"/>
      <c r="AD7" s="531"/>
      <c r="AE7" s="531"/>
      <c r="AF7" s="531"/>
      <c r="AG7" s="531"/>
      <c r="AH7" s="26" t="s">
        <v>614</v>
      </c>
      <c r="AI7" s="40" t="s">
        <v>1100</v>
      </c>
      <c r="AJ7" s="40" t="s">
        <v>954</v>
      </c>
      <c r="AK7" s="40" t="s">
        <v>1032</v>
      </c>
      <c r="AL7" s="26" t="s">
        <v>664</v>
      </c>
      <c r="AM7" s="26" t="s">
        <v>617</v>
      </c>
      <c r="AN7" s="24" t="s">
        <v>618</v>
      </c>
      <c r="AO7" s="26" t="s">
        <v>619</v>
      </c>
      <c r="AP7" s="26" t="s">
        <v>620</v>
      </c>
      <c r="AQ7" s="26" t="s">
        <v>619</v>
      </c>
      <c r="AR7" s="26" t="s">
        <v>665</v>
      </c>
      <c r="AS7" s="538"/>
      <c r="AT7" s="544"/>
      <c r="AU7" s="531"/>
      <c r="AV7" s="19" t="s">
        <v>666</v>
      </c>
      <c r="AW7" s="19" t="s">
        <v>824</v>
      </c>
      <c r="AX7" s="19" t="s">
        <v>667</v>
      </c>
      <c r="AY7" s="49" t="s">
        <v>783</v>
      </c>
      <c r="AZ7" s="49" t="s">
        <v>825</v>
      </c>
      <c r="BA7" s="20" t="s">
        <v>1101</v>
      </c>
      <c r="BB7" s="20" t="s">
        <v>1102</v>
      </c>
      <c r="BC7" s="20" t="s">
        <v>827</v>
      </c>
      <c r="BD7" s="20" t="s">
        <v>828</v>
      </c>
      <c r="BE7" s="20" t="s">
        <v>829</v>
      </c>
      <c r="BF7" s="20" t="s">
        <v>1109</v>
      </c>
      <c r="BG7" s="49" t="s">
        <v>785</v>
      </c>
      <c r="BH7" s="49" t="s">
        <v>1148</v>
      </c>
      <c r="BI7" s="20" t="s">
        <v>1122</v>
      </c>
      <c r="BJ7" s="49" t="s">
        <v>834</v>
      </c>
      <c r="BK7" s="20" t="s">
        <v>1123</v>
      </c>
      <c r="BL7" s="20" t="s">
        <v>1149</v>
      </c>
      <c r="BM7" s="20"/>
      <c r="BN7" s="19" t="s">
        <v>836</v>
      </c>
      <c r="BO7" s="19" t="s">
        <v>837</v>
      </c>
      <c r="BP7" s="19" t="s">
        <v>838</v>
      </c>
      <c r="BQ7" s="29"/>
      <c r="BR7" s="26" t="s">
        <v>839</v>
      </c>
      <c r="BS7" s="26" t="s">
        <v>840</v>
      </c>
      <c r="BT7" s="26" t="s">
        <v>836</v>
      </c>
      <c r="BU7" s="26" t="s">
        <v>838</v>
      </c>
      <c r="BV7" s="538"/>
      <c r="BW7" s="544"/>
    </row>
    <row r="8" spans="1:75" ht="15.75" customHeight="1">
      <c r="A8" s="47" t="str">
        <f>IF(C8="","",ROW()-7)</f>
        <v/>
      </c>
      <c r="B8" s="8"/>
      <c r="C8" s="12"/>
      <c r="D8" s="12"/>
      <c r="E8" s="12"/>
      <c r="F8" s="8"/>
      <c r="G8" s="8"/>
      <c r="H8" s="8"/>
      <c r="I8" s="8"/>
      <c r="J8" s="148"/>
      <c r="K8" s="13"/>
      <c r="L8" s="14"/>
      <c r="M8" s="14"/>
      <c r="N8" s="14"/>
      <c r="O8" s="14"/>
      <c r="P8" s="14"/>
      <c r="Q8" s="14"/>
      <c r="R8" s="14">
        <f t="shared" ref="R8:R12" si="0">L8+O8</f>
        <v>0</v>
      </c>
      <c r="S8" s="14">
        <f t="shared" ref="S8:S12" si="1">M8+P8</f>
        <v>0</v>
      </c>
      <c r="T8" s="14">
        <f t="shared" ref="T8:T12" si="2">N8+Q8</f>
        <v>0</v>
      </c>
      <c r="U8" s="15"/>
      <c r="V8" s="51"/>
      <c r="W8" s="15"/>
      <c r="X8" s="15" t="str">
        <f>IF(S8-T8=0,"",(W8-S8+T8)/(S8-T8)*100)</f>
        <v/>
      </c>
      <c r="Y8" s="21"/>
      <c r="Z8" s="7"/>
      <c r="AA8" s="22"/>
      <c r="AB8" s="22"/>
      <c r="AC8" s="22"/>
      <c r="AD8" s="22"/>
      <c r="AE8" s="22"/>
      <c r="AF8" s="22"/>
      <c r="AG8" s="22"/>
      <c r="AH8" s="22"/>
      <c r="AI8" s="22"/>
      <c r="AJ8" s="22"/>
      <c r="AK8" s="22"/>
      <c r="AL8" s="22"/>
      <c r="AM8" s="27"/>
      <c r="AN8" s="27"/>
      <c r="AO8" s="22"/>
      <c r="AP8" s="27"/>
      <c r="AQ8" s="27"/>
      <c r="AR8" s="27"/>
      <c r="AS8" s="27"/>
      <c r="AT8" s="27"/>
      <c r="AU8" s="27" t="s">
        <v>219</v>
      </c>
      <c r="AV8" s="27" t="s">
        <v>203</v>
      </c>
      <c r="AW8" s="27"/>
      <c r="AX8" s="27"/>
      <c r="AY8" s="27"/>
      <c r="AZ8" s="27"/>
      <c r="BA8" s="153">
        <f t="shared" ref="BA8:BA34" si="3">YEAR(G8)</f>
        <v>1900</v>
      </c>
      <c r="BB8" s="27"/>
      <c r="BC8" s="27">
        <f>(基本信息输入表!$M$7-J8)/365</f>
        <v>123.08493150684932</v>
      </c>
      <c r="BD8" s="27"/>
      <c r="BE8" s="27">
        <f>IFERROR(BD8/(BC8+BD8)*100,"")</f>
        <v>0</v>
      </c>
      <c r="BF8" s="27"/>
      <c r="BG8" s="27"/>
      <c r="BH8" s="27"/>
      <c r="BI8" s="27">
        <f>BF8*(1+BG8+BH8)</f>
        <v>0</v>
      </c>
      <c r="BJ8" s="27">
        <f t="shared" ref="BJ8:BJ34" si="4">BF8/1.17*17%+BG8/1.11*11%</f>
        <v>0</v>
      </c>
      <c r="BK8" s="27">
        <f>BI8-BJ8</f>
        <v>0</v>
      </c>
      <c r="BL8" s="27" t="str">
        <f>IFERROR(AVERAGE(#REF!),"")</f>
        <v/>
      </c>
      <c r="BM8" s="27"/>
      <c r="BN8" s="27">
        <f t="shared" ref="BN8:BN34" si="5">IF(AU8="市场法",BL8,IF(BK8&lt;10,BK8,ROUND(BK8,-1)))</f>
        <v>0</v>
      </c>
      <c r="BO8" s="11">
        <f>IF(AU8="市场法","",ROUND(BE8,0))</f>
        <v>0</v>
      </c>
      <c r="BP8" s="154">
        <f t="shared" ref="BP8:BP34" si="6">IF(AU8="市场法",BL8,IFERROR(BN8*BO8/100,""))</f>
        <v>0</v>
      </c>
      <c r="BQ8" s="27"/>
      <c r="BR8" s="27" t="str">
        <f>IFERROR((BN8-R8)/R8*100,"")</f>
        <v/>
      </c>
      <c r="BS8" s="27" t="str">
        <f>IFERROR((BP8-S8+T8)/(S8-T8)*100,"")</f>
        <v/>
      </c>
      <c r="BT8" s="27"/>
      <c r="BU8" s="27"/>
      <c r="BV8" s="27"/>
      <c r="BW8" s="27"/>
    </row>
    <row r="9" spans="1:75" ht="15.75" customHeight="1">
      <c r="A9" s="47" t="str">
        <f t="shared" ref="A9:A31" si="7">IF(C9="","",ROW()-7)</f>
        <v/>
      </c>
      <c r="B9" s="8"/>
      <c r="C9" s="12"/>
      <c r="D9" s="12"/>
      <c r="E9" s="12"/>
      <c r="F9" s="8"/>
      <c r="G9" s="8"/>
      <c r="H9" s="8"/>
      <c r="I9" s="8"/>
      <c r="J9" s="8"/>
      <c r="K9" s="13"/>
      <c r="L9" s="14"/>
      <c r="M9" s="14"/>
      <c r="N9" s="14"/>
      <c r="O9" s="14"/>
      <c r="P9" s="14"/>
      <c r="Q9" s="14"/>
      <c r="R9" s="14">
        <f t="shared" si="0"/>
        <v>0</v>
      </c>
      <c r="S9" s="14">
        <f t="shared" si="1"/>
        <v>0</v>
      </c>
      <c r="T9" s="14">
        <f t="shared" si="2"/>
        <v>0</v>
      </c>
      <c r="U9" s="15"/>
      <c r="V9" s="51"/>
      <c r="W9" s="15"/>
      <c r="X9" s="15" t="str">
        <f t="shared" ref="X9:X32" si="8">IF(S9-T9=0,"",(W9-S9+T9)/(S9-T9)*100)</f>
        <v/>
      </c>
      <c r="Y9" s="21"/>
      <c r="Z9" s="7"/>
      <c r="AA9" s="22"/>
      <c r="AB9" s="22"/>
      <c r="AC9" s="22"/>
      <c r="AD9" s="22"/>
      <c r="AE9" s="22"/>
      <c r="AF9" s="22"/>
      <c r="AG9" s="22"/>
      <c r="AH9" s="22"/>
      <c r="AI9" s="22"/>
      <c r="AJ9" s="22"/>
      <c r="AK9" s="22"/>
      <c r="AL9" s="22"/>
      <c r="AM9" s="28"/>
      <c r="AN9" s="27"/>
      <c r="AO9" s="22"/>
      <c r="AP9" s="27"/>
      <c r="AQ9" s="27"/>
      <c r="AR9" s="27"/>
      <c r="AS9" s="27"/>
      <c r="AT9" s="27"/>
      <c r="AU9" s="27" t="s">
        <v>219</v>
      </c>
      <c r="AV9" s="27"/>
      <c r="AW9" s="27"/>
      <c r="AX9" s="27"/>
      <c r="AY9" s="27"/>
      <c r="AZ9" s="27"/>
      <c r="BA9" s="153">
        <f t="shared" si="3"/>
        <v>1900</v>
      </c>
      <c r="BB9" s="27"/>
      <c r="BC9" s="27">
        <f>(基本信息输入表!$M$7-J9)/365</f>
        <v>123.08493150684932</v>
      </c>
      <c r="BD9" s="27"/>
      <c r="BE9" s="27">
        <f t="shared" ref="BE9:BE34" si="9">IFERROR(BD9/(BC9+BD9)*100,"")</f>
        <v>0</v>
      </c>
      <c r="BF9" s="27"/>
      <c r="BG9" s="27"/>
      <c r="BH9" s="27"/>
      <c r="BI9" s="27">
        <f t="shared" ref="BI9:BI34" si="10">BF9*(1+BG9+BH9)</f>
        <v>0</v>
      </c>
      <c r="BJ9" s="27">
        <f t="shared" si="4"/>
        <v>0</v>
      </c>
      <c r="BK9" s="27">
        <f t="shared" ref="BK9:BK34" si="11">BI9-BJ9</f>
        <v>0</v>
      </c>
      <c r="BL9" s="27" t="str">
        <f>IFERROR(AVERAGE(#REF!),"")</f>
        <v/>
      </c>
      <c r="BM9" s="27"/>
      <c r="BN9" s="27">
        <f t="shared" si="5"/>
        <v>0</v>
      </c>
      <c r="BO9" s="11">
        <f t="shared" ref="BO9:BO34" si="12">IF(AU9="市场法","",ROUND(BE9,0))</f>
        <v>0</v>
      </c>
      <c r="BP9" s="154">
        <f t="shared" si="6"/>
        <v>0</v>
      </c>
      <c r="BQ9" s="27"/>
      <c r="BR9" s="27" t="str">
        <f t="shared" ref="BR9:BR34" si="13">IFERROR((BN9-R9)/R9*100,"")</f>
        <v/>
      </c>
      <c r="BS9" s="27" t="str">
        <f t="shared" ref="BS9:BS34" si="14">IFERROR((BP9-S9+T9)/(S9-T9)*100,"")</f>
        <v/>
      </c>
      <c r="BT9" s="27"/>
      <c r="BU9" s="27"/>
      <c r="BV9" s="27"/>
      <c r="BW9" s="27"/>
    </row>
    <row r="10" spans="1:75" ht="15.75" customHeight="1">
      <c r="A10" s="47" t="str">
        <f t="shared" si="7"/>
        <v/>
      </c>
      <c r="B10" s="8"/>
      <c r="C10" s="12"/>
      <c r="D10" s="12"/>
      <c r="E10" s="12"/>
      <c r="F10" s="8"/>
      <c r="G10" s="8"/>
      <c r="H10" s="8"/>
      <c r="I10" s="8"/>
      <c r="J10" s="8"/>
      <c r="K10" s="13"/>
      <c r="L10" s="14"/>
      <c r="M10" s="14"/>
      <c r="N10" s="14"/>
      <c r="O10" s="14"/>
      <c r="P10" s="14"/>
      <c r="Q10" s="14"/>
      <c r="R10" s="14">
        <f t="shared" si="0"/>
        <v>0</v>
      </c>
      <c r="S10" s="14">
        <f t="shared" si="1"/>
        <v>0</v>
      </c>
      <c r="T10" s="14">
        <f t="shared" si="2"/>
        <v>0</v>
      </c>
      <c r="U10" s="15"/>
      <c r="V10" s="51"/>
      <c r="W10" s="15"/>
      <c r="X10" s="15" t="str">
        <f t="shared" si="8"/>
        <v/>
      </c>
      <c r="Y10" s="21"/>
      <c r="Z10" s="7"/>
      <c r="AA10" s="22"/>
      <c r="AB10" s="22"/>
      <c r="AC10" s="22"/>
      <c r="AD10" s="22"/>
      <c r="AE10" s="22"/>
      <c r="AF10" s="22"/>
      <c r="AG10" s="22"/>
      <c r="AH10" s="22"/>
      <c r="AI10" s="22"/>
      <c r="AJ10" s="22"/>
      <c r="AK10" s="22"/>
      <c r="AL10" s="22"/>
      <c r="AM10" s="28"/>
      <c r="AN10" s="27"/>
      <c r="AO10" s="22"/>
      <c r="AP10" s="27"/>
      <c r="AQ10" s="27"/>
      <c r="AR10" s="27"/>
      <c r="AS10" s="27"/>
      <c r="AT10" s="27"/>
      <c r="AU10" s="27" t="s">
        <v>219</v>
      </c>
      <c r="AV10" s="27"/>
      <c r="AW10" s="27"/>
      <c r="AX10" s="27"/>
      <c r="AY10" s="27"/>
      <c r="AZ10" s="27"/>
      <c r="BA10" s="153">
        <f t="shared" si="3"/>
        <v>1900</v>
      </c>
      <c r="BB10" s="27"/>
      <c r="BC10" s="27">
        <f>(基本信息输入表!$M$7-J10)/365</f>
        <v>123.08493150684932</v>
      </c>
      <c r="BD10" s="27"/>
      <c r="BE10" s="27">
        <f t="shared" si="9"/>
        <v>0</v>
      </c>
      <c r="BF10" s="27"/>
      <c r="BG10" s="27"/>
      <c r="BH10" s="27"/>
      <c r="BI10" s="27">
        <f t="shared" si="10"/>
        <v>0</v>
      </c>
      <c r="BJ10" s="27">
        <f t="shared" si="4"/>
        <v>0</v>
      </c>
      <c r="BK10" s="27">
        <f t="shared" si="11"/>
        <v>0</v>
      </c>
      <c r="BL10" s="27" t="str">
        <f>IFERROR(AVERAGE(#REF!),"")</f>
        <v/>
      </c>
      <c r="BM10" s="27"/>
      <c r="BN10" s="27">
        <f t="shared" si="5"/>
        <v>0</v>
      </c>
      <c r="BO10" s="11">
        <f t="shared" si="12"/>
        <v>0</v>
      </c>
      <c r="BP10" s="154">
        <f t="shared" si="6"/>
        <v>0</v>
      </c>
      <c r="BQ10" s="27"/>
      <c r="BR10" s="27" t="str">
        <f t="shared" si="13"/>
        <v/>
      </c>
      <c r="BS10" s="27" t="str">
        <f t="shared" si="14"/>
        <v/>
      </c>
      <c r="BT10" s="27"/>
      <c r="BU10" s="27"/>
      <c r="BV10" s="27"/>
      <c r="BW10" s="27"/>
    </row>
    <row r="11" spans="1:75" ht="15.75" customHeight="1">
      <c r="A11" s="47" t="str">
        <f t="shared" si="7"/>
        <v/>
      </c>
      <c r="B11" s="8"/>
      <c r="C11" s="12"/>
      <c r="D11" s="12"/>
      <c r="E11" s="12"/>
      <c r="F11" s="8"/>
      <c r="G11" s="8"/>
      <c r="H11" s="8"/>
      <c r="I11" s="8"/>
      <c r="J11" s="8"/>
      <c r="K11" s="13"/>
      <c r="L11" s="14"/>
      <c r="M11" s="14"/>
      <c r="N11" s="14"/>
      <c r="O11" s="14"/>
      <c r="P11" s="14"/>
      <c r="Q11" s="14"/>
      <c r="R11" s="14">
        <f t="shared" si="0"/>
        <v>0</v>
      </c>
      <c r="S11" s="14">
        <f t="shared" si="1"/>
        <v>0</v>
      </c>
      <c r="T11" s="14">
        <f t="shared" si="2"/>
        <v>0</v>
      </c>
      <c r="U11" s="15"/>
      <c r="V11" s="51"/>
      <c r="W11" s="15"/>
      <c r="X11" s="15" t="str">
        <f t="shared" si="8"/>
        <v/>
      </c>
      <c r="Y11" s="21"/>
      <c r="Z11" s="7"/>
      <c r="AA11" s="22"/>
      <c r="AB11" s="22"/>
      <c r="AC11" s="22"/>
      <c r="AD11" s="22"/>
      <c r="AE11" s="22"/>
      <c r="AF11" s="22"/>
      <c r="AG11" s="22"/>
      <c r="AH11" s="22"/>
      <c r="AI11" s="22"/>
      <c r="AJ11" s="22"/>
      <c r="AK11" s="22"/>
      <c r="AL11" s="22"/>
      <c r="AM11" s="28"/>
      <c r="AN11" s="27"/>
      <c r="AO11" s="22"/>
      <c r="AP11" s="27"/>
      <c r="AQ11" s="27"/>
      <c r="AR11" s="27"/>
      <c r="AS11" s="27"/>
      <c r="AT11" s="27"/>
      <c r="AU11" s="27" t="s">
        <v>219</v>
      </c>
      <c r="AV11" s="27"/>
      <c r="AW11" s="27"/>
      <c r="AX11" s="27"/>
      <c r="AY11" s="27"/>
      <c r="AZ11" s="27"/>
      <c r="BA11" s="153">
        <f t="shared" si="3"/>
        <v>1900</v>
      </c>
      <c r="BB11" s="27"/>
      <c r="BC11" s="27">
        <f>(基本信息输入表!$M$7-J11)/365</f>
        <v>123.08493150684932</v>
      </c>
      <c r="BD11" s="27"/>
      <c r="BE11" s="27">
        <f t="shared" si="9"/>
        <v>0</v>
      </c>
      <c r="BF11" s="27"/>
      <c r="BG11" s="27"/>
      <c r="BH11" s="27"/>
      <c r="BI11" s="27">
        <f t="shared" si="10"/>
        <v>0</v>
      </c>
      <c r="BJ11" s="27">
        <f t="shared" si="4"/>
        <v>0</v>
      </c>
      <c r="BK11" s="27">
        <f t="shared" si="11"/>
        <v>0</v>
      </c>
      <c r="BL11" s="27" t="str">
        <f>IFERROR(AVERAGE(#REF!),"")</f>
        <v/>
      </c>
      <c r="BM11" s="27"/>
      <c r="BN11" s="27">
        <f t="shared" si="5"/>
        <v>0</v>
      </c>
      <c r="BO11" s="11">
        <f t="shared" si="12"/>
        <v>0</v>
      </c>
      <c r="BP11" s="154">
        <f t="shared" si="6"/>
        <v>0</v>
      </c>
      <c r="BQ11" s="27"/>
      <c r="BR11" s="27" t="str">
        <f t="shared" si="13"/>
        <v/>
      </c>
      <c r="BS11" s="27" t="str">
        <f t="shared" si="14"/>
        <v/>
      </c>
      <c r="BT11" s="27"/>
      <c r="BU11" s="27"/>
      <c r="BV11" s="27"/>
      <c r="BW11" s="27"/>
    </row>
    <row r="12" spans="1:75" ht="15.75" customHeight="1">
      <c r="A12" s="47" t="str">
        <f t="shared" si="7"/>
        <v/>
      </c>
      <c r="B12" s="8"/>
      <c r="C12" s="12"/>
      <c r="D12" s="12"/>
      <c r="E12" s="12"/>
      <c r="F12" s="8"/>
      <c r="G12" s="8"/>
      <c r="H12" s="8"/>
      <c r="I12" s="8"/>
      <c r="J12" s="8"/>
      <c r="K12" s="13"/>
      <c r="L12" s="14"/>
      <c r="M12" s="14"/>
      <c r="N12" s="14"/>
      <c r="O12" s="14"/>
      <c r="P12" s="14"/>
      <c r="Q12" s="14"/>
      <c r="R12" s="14">
        <f t="shared" si="0"/>
        <v>0</v>
      </c>
      <c r="S12" s="14">
        <f t="shared" si="1"/>
        <v>0</v>
      </c>
      <c r="T12" s="14">
        <f t="shared" si="2"/>
        <v>0</v>
      </c>
      <c r="U12" s="15"/>
      <c r="V12" s="51"/>
      <c r="W12" s="15"/>
      <c r="X12" s="15" t="str">
        <f t="shared" si="8"/>
        <v/>
      </c>
      <c r="Y12" s="21"/>
      <c r="Z12" s="7"/>
      <c r="AA12" s="22"/>
      <c r="AB12" s="22"/>
      <c r="AC12" s="22"/>
      <c r="AD12" s="22"/>
      <c r="AE12" s="22"/>
      <c r="AF12" s="22"/>
      <c r="AG12" s="22"/>
      <c r="AH12" s="22"/>
      <c r="AI12" s="22"/>
      <c r="AJ12" s="22"/>
      <c r="AK12" s="22"/>
      <c r="AL12" s="22"/>
      <c r="AM12" s="28"/>
      <c r="AN12" s="27"/>
      <c r="AO12" s="22"/>
      <c r="AP12" s="27"/>
      <c r="AQ12" s="27"/>
      <c r="AR12" s="27"/>
      <c r="AS12" s="27"/>
      <c r="AT12" s="27"/>
      <c r="AU12" s="27" t="s">
        <v>219</v>
      </c>
      <c r="AV12" s="27"/>
      <c r="AW12" s="27"/>
      <c r="AX12" s="27"/>
      <c r="AY12" s="27"/>
      <c r="AZ12" s="27"/>
      <c r="BA12" s="153">
        <f t="shared" si="3"/>
        <v>1900</v>
      </c>
      <c r="BB12" s="27"/>
      <c r="BC12" s="27">
        <f>(基本信息输入表!$M$7-J12)/365</f>
        <v>123.08493150684932</v>
      </c>
      <c r="BD12" s="27"/>
      <c r="BE12" s="27">
        <f t="shared" si="9"/>
        <v>0</v>
      </c>
      <c r="BF12" s="27"/>
      <c r="BG12" s="27"/>
      <c r="BH12" s="27"/>
      <c r="BI12" s="27">
        <f t="shared" si="10"/>
        <v>0</v>
      </c>
      <c r="BJ12" s="27">
        <f t="shared" si="4"/>
        <v>0</v>
      </c>
      <c r="BK12" s="27">
        <f t="shared" si="11"/>
        <v>0</v>
      </c>
      <c r="BL12" s="27" t="str">
        <f>IFERROR(AVERAGE(#REF!),"")</f>
        <v/>
      </c>
      <c r="BM12" s="27"/>
      <c r="BN12" s="27">
        <f t="shared" si="5"/>
        <v>0</v>
      </c>
      <c r="BO12" s="11">
        <f t="shared" si="12"/>
        <v>0</v>
      </c>
      <c r="BP12" s="154">
        <f t="shared" si="6"/>
        <v>0</v>
      </c>
      <c r="BQ12" s="27"/>
      <c r="BR12" s="27" t="str">
        <f t="shared" si="13"/>
        <v/>
      </c>
      <c r="BS12" s="27" t="str">
        <f t="shared" si="14"/>
        <v/>
      </c>
      <c r="BT12" s="27"/>
      <c r="BU12" s="27"/>
      <c r="BV12" s="27"/>
      <c r="BW12" s="27"/>
    </row>
    <row r="13" spans="1:75" ht="15.75" customHeight="1">
      <c r="A13" s="47" t="str">
        <f t="shared" si="7"/>
        <v/>
      </c>
      <c r="B13" s="8"/>
      <c r="C13" s="12"/>
      <c r="D13" s="12"/>
      <c r="E13" s="12"/>
      <c r="F13" s="8"/>
      <c r="G13" s="8"/>
      <c r="H13" s="8"/>
      <c r="I13" s="8"/>
      <c r="J13" s="8"/>
      <c r="K13" s="13"/>
      <c r="L13" s="14"/>
      <c r="M13" s="14"/>
      <c r="N13" s="14"/>
      <c r="O13" s="14"/>
      <c r="P13" s="14"/>
      <c r="Q13" s="14"/>
      <c r="R13" s="14">
        <f t="shared" ref="R13:T31" si="15">L13+O13</f>
        <v>0</v>
      </c>
      <c r="S13" s="14">
        <f t="shared" si="15"/>
        <v>0</v>
      </c>
      <c r="T13" s="14">
        <f t="shared" si="15"/>
        <v>0</v>
      </c>
      <c r="U13" s="15"/>
      <c r="V13" s="51"/>
      <c r="W13" s="15"/>
      <c r="X13" s="15" t="str">
        <f t="shared" si="8"/>
        <v/>
      </c>
      <c r="Y13" s="21"/>
      <c r="Z13" s="7"/>
      <c r="AA13" s="22"/>
      <c r="AB13" s="22"/>
      <c r="AC13" s="22"/>
      <c r="AD13" s="22"/>
      <c r="AE13" s="22"/>
      <c r="AF13" s="22"/>
      <c r="AG13" s="22"/>
      <c r="AH13" s="22"/>
      <c r="AI13" s="22"/>
      <c r="AJ13" s="22"/>
      <c r="AK13" s="22"/>
      <c r="AL13" s="22"/>
      <c r="AM13" s="28"/>
      <c r="AN13" s="27"/>
      <c r="AO13" s="22"/>
      <c r="AP13" s="27"/>
      <c r="AQ13" s="27"/>
      <c r="AR13" s="27"/>
      <c r="AS13" s="27"/>
      <c r="AT13" s="27"/>
      <c r="AU13" s="27" t="s">
        <v>219</v>
      </c>
      <c r="AV13" s="27"/>
      <c r="AW13" s="27"/>
      <c r="AX13" s="27"/>
      <c r="AY13" s="27"/>
      <c r="AZ13" s="27"/>
      <c r="BA13" s="153">
        <f t="shared" si="3"/>
        <v>1900</v>
      </c>
      <c r="BB13" s="27"/>
      <c r="BC13" s="27">
        <f>(基本信息输入表!$M$7-J13)/365</f>
        <v>123.08493150684932</v>
      </c>
      <c r="BD13" s="27"/>
      <c r="BE13" s="27">
        <f t="shared" si="9"/>
        <v>0</v>
      </c>
      <c r="BF13" s="27"/>
      <c r="BG13" s="27"/>
      <c r="BH13" s="27"/>
      <c r="BI13" s="27">
        <f t="shared" si="10"/>
        <v>0</v>
      </c>
      <c r="BJ13" s="27">
        <f t="shared" si="4"/>
        <v>0</v>
      </c>
      <c r="BK13" s="27">
        <f t="shared" si="11"/>
        <v>0</v>
      </c>
      <c r="BL13" s="27" t="str">
        <f>IFERROR(AVERAGE(#REF!),"")</f>
        <v/>
      </c>
      <c r="BM13" s="27"/>
      <c r="BN13" s="27">
        <f t="shared" si="5"/>
        <v>0</v>
      </c>
      <c r="BO13" s="11">
        <f t="shared" si="12"/>
        <v>0</v>
      </c>
      <c r="BP13" s="154">
        <f t="shared" si="6"/>
        <v>0</v>
      </c>
      <c r="BQ13" s="27"/>
      <c r="BR13" s="27" t="str">
        <f t="shared" si="13"/>
        <v/>
      </c>
      <c r="BS13" s="27" t="str">
        <f t="shared" si="14"/>
        <v/>
      </c>
      <c r="BT13" s="27"/>
      <c r="BU13" s="27"/>
      <c r="BV13" s="27"/>
      <c r="BW13" s="27"/>
    </row>
    <row r="14" spans="1:75" ht="15.75" customHeight="1">
      <c r="A14" s="47" t="str">
        <f t="shared" si="7"/>
        <v/>
      </c>
      <c r="B14" s="8"/>
      <c r="C14" s="12"/>
      <c r="D14" s="12"/>
      <c r="E14" s="12"/>
      <c r="F14" s="8"/>
      <c r="G14" s="8"/>
      <c r="H14" s="8"/>
      <c r="I14" s="8"/>
      <c r="J14" s="8"/>
      <c r="K14" s="13"/>
      <c r="L14" s="14"/>
      <c r="M14" s="14"/>
      <c r="N14" s="14"/>
      <c r="O14" s="14"/>
      <c r="P14" s="14"/>
      <c r="Q14" s="14"/>
      <c r="R14" s="14">
        <f t="shared" si="15"/>
        <v>0</v>
      </c>
      <c r="S14" s="14">
        <f t="shared" si="15"/>
        <v>0</v>
      </c>
      <c r="T14" s="14">
        <f t="shared" si="15"/>
        <v>0</v>
      </c>
      <c r="U14" s="15"/>
      <c r="V14" s="51"/>
      <c r="W14" s="15"/>
      <c r="X14" s="15" t="str">
        <f t="shared" si="8"/>
        <v/>
      </c>
      <c r="Y14" s="21"/>
      <c r="Z14" s="7"/>
      <c r="AA14" s="22"/>
      <c r="AB14" s="22"/>
      <c r="AC14" s="22"/>
      <c r="AD14" s="22"/>
      <c r="AE14" s="22"/>
      <c r="AF14" s="22"/>
      <c r="AG14" s="22"/>
      <c r="AH14" s="22"/>
      <c r="AI14" s="22"/>
      <c r="AJ14" s="22"/>
      <c r="AK14" s="22"/>
      <c r="AL14" s="22"/>
      <c r="AM14" s="28"/>
      <c r="AN14" s="27"/>
      <c r="AO14" s="22"/>
      <c r="AP14" s="27"/>
      <c r="AQ14" s="27"/>
      <c r="AR14" s="27"/>
      <c r="AS14" s="27"/>
      <c r="AT14" s="27"/>
      <c r="AU14" s="27" t="s">
        <v>219</v>
      </c>
      <c r="AV14" s="27"/>
      <c r="AW14" s="27"/>
      <c r="AX14" s="27"/>
      <c r="AY14" s="27"/>
      <c r="AZ14" s="27"/>
      <c r="BA14" s="153">
        <f t="shared" si="3"/>
        <v>1900</v>
      </c>
      <c r="BB14" s="27"/>
      <c r="BC14" s="27">
        <f>(基本信息输入表!$M$7-J14)/365</f>
        <v>123.08493150684932</v>
      </c>
      <c r="BD14" s="27"/>
      <c r="BE14" s="27">
        <f t="shared" si="9"/>
        <v>0</v>
      </c>
      <c r="BF14" s="27"/>
      <c r="BG14" s="27"/>
      <c r="BH14" s="27"/>
      <c r="BI14" s="27">
        <f t="shared" si="10"/>
        <v>0</v>
      </c>
      <c r="BJ14" s="27">
        <f t="shared" si="4"/>
        <v>0</v>
      </c>
      <c r="BK14" s="27">
        <f t="shared" si="11"/>
        <v>0</v>
      </c>
      <c r="BL14" s="27" t="str">
        <f>IFERROR(AVERAGE(#REF!),"")</f>
        <v/>
      </c>
      <c r="BM14" s="27"/>
      <c r="BN14" s="27">
        <f t="shared" si="5"/>
        <v>0</v>
      </c>
      <c r="BO14" s="11">
        <f t="shared" si="12"/>
        <v>0</v>
      </c>
      <c r="BP14" s="154">
        <f t="shared" si="6"/>
        <v>0</v>
      </c>
      <c r="BQ14" s="27"/>
      <c r="BR14" s="27" t="str">
        <f t="shared" si="13"/>
        <v/>
      </c>
      <c r="BS14" s="27" t="str">
        <f t="shared" si="14"/>
        <v/>
      </c>
      <c r="BT14" s="27"/>
      <c r="BU14" s="27"/>
      <c r="BV14" s="27"/>
      <c r="BW14" s="27"/>
    </row>
    <row r="15" spans="1:75" ht="15.75" customHeight="1">
      <c r="A15" s="47" t="str">
        <f t="shared" si="7"/>
        <v/>
      </c>
      <c r="B15" s="8"/>
      <c r="C15" s="12"/>
      <c r="D15" s="12"/>
      <c r="E15" s="12"/>
      <c r="F15" s="8"/>
      <c r="G15" s="8"/>
      <c r="H15" s="8"/>
      <c r="I15" s="8"/>
      <c r="J15" s="8"/>
      <c r="K15" s="13"/>
      <c r="L15" s="14"/>
      <c r="M15" s="14"/>
      <c r="N15" s="14"/>
      <c r="O15" s="14"/>
      <c r="P15" s="14"/>
      <c r="Q15" s="14"/>
      <c r="R15" s="14">
        <f t="shared" si="15"/>
        <v>0</v>
      </c>
      <c r="S15" s="14">
        <f t="shared" si="15"/>
        <v>0</v>
      </c>
      <c r="T15" s="14">
        <f t="shared" si="15"/>
        <v>0</v>
      </c>
      <c r="U15" s="15"/>
      <c r="V15" s="51"/>
      <c r="W15" s="15"/>
      <c r="X15" s="15" t="str">
        <f t="shared" si="8"/>
        <v/>
      </c>
      <c r="Y15" s="21"/>
      <c r="Z15" s="7"/>
      <c r="AA15" s="22"/>
      <c r="AB15" s="22"/>
      <c r="AC15" s="22"/>
      <c r="AD15" s="22"/>
      <c r="AE15" s="22"/>
      <c r="AF15" s="22"/>
      <c r="AG15" s="22"/>
      <c r="AH15" s="22"/>
      <c r="AI15" s="22"/>
      <c r="AJ15" s="22"/>
      <c r="AK15" s="22"/>
      <c r="AL15" s="22"/>
      <c r="AM15" s="28"/>
      <c r="AN15" s="27"/>
      <c r="AO15" s="22"/>
      <c r="AP15" s="27"/>
      <c r="AQ15" s="27"/>
      <c r="AR15" s="27"/>
      <c r="AS15" s="27"/>
      <c r="AT15" s="27"/>
      <c r="AU15" s="27" t="s">
        <v>219</v>
      </c>
      <c r="AV15" s="27"/>
      <c r="AW15" s="27"/>
      <c r="AX15" s="27"/>
      <c r="AY15" s="27"/>
      <c r="AZ15" s="27"/>
      <c r="BA15" s="153">
        <f t="shared" si="3"/>
        <v>1900</v>
      </c>
      <c r="BB15" s="27"/>
      <c r="BC15" s="27">
        <f>(基本信息输入表!$M$7-J15)/365</f>
        <v>123.08493150684932</v>
      </c>
      <c r="BD15" s="27"/>
      <c r="BE15" s="27">
        <f t="shared" si="9"/>
        <v>0</v>
      </c>
      <c r="BF15" s="27"/>
      <c r="BG15" s="27"/>
      <c r="BH15" s="27"/>
      <c r="BI15" s="27">
        <f t="shared" si="10"/>
        <v>0</v>
      </c>
      <c r="BJ15" s="27">
        <f t="shared" si="4"/>
        <v>0</v>
      </c>
      <c r="BK15" s="27">
        <f t="shared" si="11"/>
        <v>0</v>
      </c>
      <c r="BL15" s="27" t="str">
        <f>IFERROR(AVERAGE(#REF!),"")</f>
        <v/>
      </c>
      <c r="BM15" s="27"/>
      <c r="BN15" s="27">
        <f t="shared" si="5"/>
        <v>0</v>
      </c>
      <c r="BO15" s="11">
        <f t="shared" si="12"/>
        <v>0</v>
      </c>
      <c r="BP15" s="154">
        <f t="shared" si="6"/>
        <v>0</v>
      </c>
      <c r="BQ15" s="27"/>
      <c r="BR15" s="27" t="str">
        <f t="shared" si="13"/>
        <v/>
      </c>
      <c r="BS15" s="27" t="str">
        <f t="shared" si="14"/>
        <v/>
      </c>
      <c r="BT15" s="27"/>
      <c r="BU15" s="27"/>
      <c r="BV15" s="27"/>
      <c r="BW15" s="27"/>
    </row>
    <row r="16" spans="1:75" ht="15.75" customHeight="1">
      <c r="A16" s="47" t="str">
        <f t="shared" si="7"/>
        <v/>
      </c>
      <c r="B16" s="8"/>
      <c r="C16" s="12"/>
      <c r="D16" s="12"/>
      <c r="E16" s="12"/>
      <c r="F16" s="8"/>
      <c r="G16" s="8"/>
      <c r="H16" s="8"/>
      <c r="I16" s="8"/>
      <c r="J16" s="8"/>
      <c r="K16" s="13"/>
      <c r="L16" s="14"/>
      <c r="M16" s="14"/>
      <c r="N16" s="14"/>
      <c r="O16" s="14"/>
      <c r="P16" s="14"/>
      <c r="Q16" s="14"/>
      <c r="R16" s="14">
        <f t="shared" si="15"/>
        <v>0</v>
      </c>
      <c r="S16" s="14">
        <f t="shared" si="15"/>
        <v>0</v>
      </c>
      <c r="T16" s="14">
        <f t="shared" si="15"/>
        <v>0</v>
      </c>
      <c r="U16" s="15"/>
      <c r="V16" s="51"/>
      <c r="W16" s="15"/>
      <c r="X16" s="15" t="str">
        <f t="shared" si="8"/>
        <v/>
      </c>
      <c r="Y16" s="21"/>
      <c r="Z16" s="7"/>
      <c r="AA16" s="22"/>
      <c r="AB16" s="22"/>
      <c r="AC16" s="22"/>
      <c r="AD16" s="22"/>
      <c r="AE16" s="22"/>
      <c r="AF16" s="22"/>
      <c r="AG16" s="22"/>
      <c r="AH16" s="22"/>
      <c r="AI16" s="22"/>
      <c r="AJ16" s="22"/>
      <c r="AK16" s="22"/>
      <c r="AL16" s="22"/>
      <c r="AM16" s="28"/>
      <c r="AN16" s="27"/>
      <c r="AO16" s="22"/>
      <c r="AP16" s="27"/>
      <c r="AQ16" s="27"/>
      <c r="AR16" s="27"/>
      <c r="AS16" s="27"/>
      <c r="AT16" s="27"/>
      <c r="AU16" s="27" t="s">
        <v>219</v>
      </c>
      <c r="AV16" s="27"/>
      <c r="AW16" s="27"/>
      <c r="AX16" s="27"/>
      <c r="AY16" s="27"/>
      <c r="AZ16" s="27"/>
      <c r="BA16" s="153">
        <f t="shared" si="3"/>
        <v>1900</v>
      </c>
      <c r="BB16" s="27"/>
      <c r="BC16" s="27">
        <f>(基本信息输入表!$M$7-J16)/365</f>
        <v>123.08493150684932</v>
      </c>
      <c r="BD16" s="27"/>
      <c r="BE16" s="27">
        <f t="shared" si="9"/>
        <v>0</v>
      </c>
      <c r="BF16" s="27"/>
      <c r="BG16" s="27"/>
      <c r="BH16" s="27"/>
      <c r="BI16" s="27">
        <f t="shared" si="10"/>
        <v>0</v>
      </c>
      <c r="BJ16" s="27">
        <f t="shared" si="4"/>
        <v>0</v>
      </c>
      <c r="BK16" s="27">
        <f t="shared" si="11"/>
        <v>0</v>
      </c>
      <c r="BL16" s="27" t="str">
        <f>IFERROR(AVERAGE(#REF!),"")</f>
        <v/>
      </c>
      <c r="BM16" s="27"/>
      <c r="BN16" s="27">
        <f t="shared" si="5"/>
        <v>0</v>
      </c>
      <c r="BO16" s="11">
        <f t="shared" si="12"/>
        <v>0</v>
      </c>
      <c r="BP16" s="154">
        <f t="shared" si="6"/>
        <v>0</v>
      </c>
      <c r="BQ16" s="27"/>
      <c r="BR16" s="27" t="str">
        <f t="shared" si="13"/>
        <v/>
      </c>
      <c r="BS16" s="27" t="str">
        <f t="shared" si="14"/>
        <v/>
      </c>
      <c r="BT16" s="27"/>
      <c r="BU16" s="27"/>
      <c r="BV16" s="27"/>
      <c r="BW16" s="27"/>
    </row>
    <row r="17" spans="1:75" ht="15.75" customHeight="1">
      <c r="A17" s="47" t="str">
        <f t="shared" si="7"/>
        <v/>
      </c>
      <c r="B17" s="8"/>
      <c r="C17" s="12"/>
      <c r="D17" s="12"/>
      <c r="E17" s="12"/>
      <c r="F17" s="8"/>
      <c r="G17" s="8"/>
      <c r="H17" s="8"/>
      <c r="I17" s="8"/>
      <c r="J17" s="8"/>
      <c r="K17" s="8"/>
      <c r="L17" s="14"/>
      <c r="M17" s="14"/>
      <c r="N17" s="14"/>
      <c r="O17" s="14"/>
      <c r="P17" s="14"/>
      <c r="Q17" s="14"/>
      <c r="R17" s="14">
        <f t="shared" si="15"/>
        <v>0</v>
      </c>
      <c r="S17" s="14">
        <f t="shared" si="15"/>
        <v>0</v>
      </c>
      <c r="T17" s="14">
        <f t="shared" si="15"/>
        <v>0</v>
      </c>
      <c r="U17" s="15"/>
      <c r="V17" s="51"/>
      <c r="W17" s="15"/>
      <c r="X17" s="15" t="str">
        <f t="shared" si="8"/>
        <v/>
      </c>
      <c r="Y17" s="21"/>
      <c r="Z17" s="7"/>
      <c r="AA17" s="22"/>
      <c r="AB17" s="22"/>
      <c r="AC17" s="22"/>
      <c r="AD17" s="22"/>
      <c r="AE17" s="22"/>
      <c r="AF17" s="22"/>
      <c r="AG17" s="22"/>
      <c r="AH17" s="22"/>
      <c r="AI17" s="22"/>
      <c r="AJ17" s="22"/>
      <c r="AK17" s="22"/>
      <c r="AL17" s="22"/>
      <c r="AM17" s="28"/>
      <c r="AN17" s="27"/>
      <c r="AO17" s="22"/>
      <c r="AP17" s="27"/>
      <c r="AQ17" s="27"/>
      <c r="AR17" s="27"/>
      <c r="AS17" s="27"/>
      <c r="AT17" s="27"/>
      <c r="AU17" s="27" t="s">
        <v>219</v>
      </c>
      <c r="AV17" s="27"/>
      <c r="AW17" s="27"/>
      <c r="AX17" s="27"/>
      <c r="AY17" s="27"/>
      <c r="AZ17" s="27"/>
      <c r="BA17" s="153">
        <f t="shared" si="3"/>
        <v>1900</v>
      </c>
      <c r="BB17" s="27"/>
      <c r="BC17" s="27">
        <f>(基本信息输入表!$M$7-J17)/365</f>
        <v>123.08493150684932</v>
      </c>
      <c r="BD17" s="27"/>
      <c r="BE17" s="27">
        <f t="shared" si="9"/>
        <v>0</v>
      </c>
      <c r="BF17" s="27"/>
      <c r="BG17" s="27"/>
      <c r="BH17" s="27"/>
      <c r="BI17" s="27">
        <f t="shared" si="10"/>
        <v>0</v>
      </c>
      <c r="BJ17" s="27">
        <f t="shared" si="4"/>
        <v>0</v>
      </c>
      <c r="BK17" s="27">
        <f t="shared" si="11"/>
        <v>0</v>
      </c>
      <c r="BL17" s="27" t="str">
        <f>IFERROR(AVERAGE(#REF!),"")</f>
        <v/>
      </c>
      <c r="BM17" s="27"/>
      <c r="BN17" s="27">
        <f t="shared" si="5"/>
        <v>0</v>
      </c>
      <c r="BO17" s="11">
        <f t="shared" si="12"/>
        <v>0</v>
      </c>
      <c r="BP17" s="154">
        <f t="shared" si="6"/>
        <v>0</v>
      </c>
      <c r="BQ17" s="27"/>
      <c r="BR17" s="27" t="str">
        <f t="shared" si="13"/>
        <v/>
      </c>
      <c r="BS17" s="27" t="str">
        <f t="shared" si="14"/>
        <v/>
      </c>
      <c r="BT17" s="27"/>
      <c r="BU17" s="27"/>
      <c r="BV17" s="27"/>
      <c r="BW17" s="27"/>
    </row>
    <row r="18" spans="1:75" ht="15.75" customHeight="1">
      <c r="A18" s="47" t="str">
        <f t="shared" si="7"/>
        <v/>
      </c>
      <c r="B18" s="8"/>
      <c r="C18" s="12"/>
      <c r="D18" s="12"/>
      <c r="E18" s="12"/>
      <c r="F18" s="8"/>
      <c r="G18" s="8"/>
      <c r="H18" s="8"/>
      <c r="I18" s="8"/>
      <c r="J18" s="8"/>
      <c r="K18" s="8"/>
      <c r="L18" s="14"/>
      <c r="M18" s="14"/>
      <c r="N18" s="14"/>
      <c r="O18" s="14"/>
      <c r="P18" s="14"/>
      <c r="Q18" s="14"/>
      <c r="R18" s="14">
        <f t="shared" si="15"/>
        <v>0</v>
      </c>
      <c r="S18" s="14">
        <f t="shared" si="15"/>
        <v>0</v>
      </c>
      <c r="T18" s="14">
        <f t="shared" si="15"/>
        <v>0</v>
      </c>
      <c r="U18" s="15"/>
      <c r="V18" s="51"/>
      <c r="W18" s="15"/>
      <c r="X18" s="15" t="str">
        <f t="shared" si="8"/>
        <v/>
      </c>
      <c r="Y18" s="21"/>
      <c r="Z18" s="7"/>
      <c r="AA18" s="22"/>
      <c r="AB18" s="22"/>
      <c r="AC18" s="22"/>
      <c r="AD18" s="22"/>
      <c r="AE18" s="22"/>
      <c r="AF18" s="22"/>
      <c r="AG18" s="22"/>
      <c r="AH18" s="22"/>
      <c r="AI18" s="22"/>
      <c r="AJ18" s="22"/>
      <c r="AK18" s="22"/>
      <c r="AL18" s="22"/>
      <c r="AM18" s="28"/>
      <c r="AN18" s="27"/>
      <c r="AO18" s="22"/>
      <c r="AP18" s="27"/>
      <c r="AQ18" s="27"/>
      <c r="AR18" s="27"/>
      <c r="AS18" s="27"/>
      <c r="AT18" s="27"/>
      <c r="AU18" s="27" t="s">
        <v>219</v>
      </c>
      <c r="AV18" s="27"/>
      <c r="AW18" s="27"/>
      <c r="AX18" s="27"/>
      <c r="AY18" s="27"/>
      <c r="AZ18" s="27"/>
      <c r="BA18" s="153">
        <f t="shared" si="3"/>
        <v>1900</v>
      </c>
      <c r="BB18" s="27"/>
      <c r="BC18" s="27">
        <f>(基本信息输入表!$M$7-J18)/365</f>
        <v>123.08493150684932</v>
      </c>
      <c r="BD18" s="27"/>
      <c r="BE18" s="27">
        <f t="shared" si="9"/>
        <v>0</v>
      </c>
      <c r="BF18" s="27"/>
      <c r="BG18" s="27"/>
      <c r="BH18" s="27"/>
      <c r="BI18" s="27">
        <f t="shared" si="10"/>
        <v>0</v>
      </c>
      <c r="BJ18" s="27">
        <f t="shared" si="4"/>
        <v>0</v>
      </c>
      <c r="BK18" s="27">
        <f t="shared" si="11"/>
        <v>0</v>
      </c>
      <c r="BL18" s="27" t="str">
        <f>IFERROR(AVERAGE(#REF!),"")</f>
        <v/>
      </c>
      <c r="BM18" s="27"/>
      <c r="BN18" s="27">
        <f t="shared" si="5"/>
        <v>0</v>
      </c>
      <c r="BO18" s="11">
        <f t="shared" si="12"/>
        <v>0</v>
      </c>
      <c r="BP18" s="154">
        <f t="shared" si="6"/>
        <v>0</v>
      </c>
      <c r="BQ18" s="27"/>
      <c r="BR18" s="27" t="str">
        <f t="shared" si="13"/>
        <v/>
      </c>
      <c r="BS18" s="27" t="str">
        <f t="shared" si="14"/>
        <v/>
      </c>
      <c r="BT18" s="27"/>
      <c r="BU18" s="27"/>
      <c r="BV18" s="27"/>
      <c r="BW18" s="27"/>
    </row>
    <row r="19" spans="1:75" ht="15.75" customHeight="1">
      <c r="A19" s="47"/>
      <c r="B19" s="8"/>
      <c r="C19" s="12"/>
      <c r="D19" s="12"/>
      <c r="E19" s="12"/>
      <c r="F19" s="8"/>
      <c r="G19" s="8"/>
      <c r="H19" s="8"/>
      <c r="I19" s="8"/>
      <c r="J19" s="8"/>
      <c r="K19" s="8"/>
      <c r="L19" s="14"/>
      <c r="M19" s="14"/>
      <c r="N19" s="14"/>
      <c r="O19" s="14"/>
      <c r="P19" s="14"/>
      <c r="Q19" s="14"/>
      <c r="R19" s="14">
        <f t="shared" ref="R19:R22" si="16">L19+O19</f>
        <v>0</v>
      </c>
      <c r="S19" s="14">
        <f t="shared" ref="S19:S22" si="17">M19+P19</f>
        <v>0</v>
      </c>
      <c r="T19" s="14">
        <f t="shared" ref="T19:T22" si="18">N19+Q19</f>
        <v>0</v>
      </c>
      <c r="U19" s="15"/>
      <c r="V19" s="51"/>
      <c r="W19" s="15"/>
      <c r="X19" s="15" t="str">
        <f t="shared" ref="X19:X22" si="19">IF(S19-T19=0,"",(W19-S19+T19)/(S19-T19)*100)</f>
        <v/>
      </c>
      <c r="Y19" s="21"/>
      <c r="Z19" s="7"/>
      <c r="AA19" s="22"/>
      <c r="AB19" s="22"/>
      <c r="AC19" s="22"/>
      <c r="AD19" s="22"/>
      <c r="AE19" s="22"/>
      <c r="AF19" s="22"/>
      <c r="AG19" s="22"/>
      <c r="AH19" s="22"/>
      <c r="AI19" s="22"/>
      <c r="AJ19" s="22"/>
      <c r="AK19" s="22"/>
      <c r="AL19" s="22"/>
      <c r="AM19" s="28"/>
      <c r="AN19" s="27"/>
      <c r="AO19" s="22"/>
      <c r="AP19" s="27"/>
      <c r="AQ19" s="27"/>
      <c r="AR19" s="27"/>
      <c r="AS19" s="27"/>
      <c r="AT19" s="27"/>
      <c r="AU19" s="27"/>
      <c r="AV19" s="27"/>
      <c r="AW19" s="27"/>
      <c r="AX19" s="27"/>
      <c r="AY19" s="27"/>
      <c r="AZ19" s="27"/>
      <c r="BA19" s="153"/>
      <c r="BB19" s="27"/>
      <c r="BC19" s="27"/>
      <c r="BD19" s="27"/>
      <c r="BE19" s="27"/>
      <c r="BF19" s="27"/>
      <c r="BG19" s="27"/>
      <c r="BH19" s="27"/>
      <c r="BI19" s="27"/>
      <c r="BJ19" s="27"/>
      <c r="BK19" s="27"/>
      <c r="BL19" s="27"/>
      <c r="BM19" s="27"/>
      <c r="BN19" s="27"/>
      <c r="BO19" s="11"/>
      <c r="BP19" s="154"/>
      <c r="BQ19" s="27"/>
      <c r="BR19" s="27"/>
      <c r="BS19" s="27"/>
      <c r="BT19" s="27"/>
      <c r="BU19" s="27"/>
      <c r="BV19" s="27"/>
      <c r="BW19" s="27"/>
    </row>
    <row r="20" spans="1:75" ht="15.75" customHeight="1">
      <c r="A20" s="47"/>
      <c r="B20" s="8"/>
      <c r="C20" s="12"/>
      <c r="D20" s="12"/>
      <c r="E20" s="12"/>
      <c r="F20" s="8"/>
      <c r="G20" s="8"/>
      <c r="H20" s="8"/>
      <c r="I20" s="8"/>
      <c r="J20" s="8"/>
      <c r="K20" s="8"/>
      <c r="L20" s="14"/>
      <c r="M20" s="14"/>
      <c r="N20" s="14"/>
      <c r="O20" s="14"/>
      <c r="P20" s="14"/>
      <c r="Q20" s="14"/>
      <c r="R20" s="14">
        <f t="shared" si="16"/>
        <v>0</v>
      </c>
      <c r="S20" s="14">
        <f t="shared" si="17"/>
        <v>0</v>
      </c>
      <c r="T20" s="14">
        <f t="shared" si="18"/>
        <v>0</v>
      </c>
      <c r="U20" s="15"/>
      <c r="V20" s="51"/>
      <c r="W20" s="15"/>
      <c r="X20" s="15" t="str">
        <f t="shared" si="19"/>
        <v/>
      </c>
      <c r="Y20" s="21"/>
      <c r="Z20" s="7"/>
      <c r="AA20" s="22"/>
      <c r="AB20" s="22"/>
      <c r="AC20" s="22"/>
      <c r="AD20" s="22"/>
      <c r="AE20" s="22"/>
      <c r="AF20" s="22"/>
      <c r="AG20" s="22"/>
      <c r="AH20" s="22"/>
      <c r="AI20" s="22"/>
      <c r="AJ20" s="22"/>
      <c r="AK20" s="22"/>
      <c r="AL20" s="22"/>
      <c r="AM20" s="28"/>
      <c r="AN20" s="27"/>
      <c r="AO20" s="22"/>
      <c r="AP20" s="27"/>
      <c r="AQ20" s="27"/>
      <c r="AR20" s="27"/>
      <c r="AS20" s="27"/>
      <c r="AT20" s="27"/>
      <c r="AU20" s="27"/>
      <c r="AV20" s="27"/>
      <c r="AW20" s="27"/>
      <c r="AX20" s="27"/>
      <c r="AY20" s="27"/>
      <c r="AZ20" s="27"/>
      <c r="BA20" s="153"/>
      <c r="BB20" s="27"/>
      <c r="BC20" s="27"/>
      <c r="BD20" s="27"/>
      <c r="BE20" s="27"/>
      <c r="BF20" s="27"/>
      <c r="BG20" s="27"/>
      <c r="BH20" s="27"/>
      <c r="BI20" s="27"/>
      <c r="BJ20" s="27"/>
      <c r="BK20" s="27"/>
      <c r="BL20" s="27"/>
      <c r="BM20" s="27"/>
      <c r="BN20" s="27"/>
      <c r="BO20" s="11"/>
      <c r="BP20" s="154"/>
      <c r="BQ20" s="27"/>
      <c r="BR20" s="27"/>
      <c r="BS20" s="27"/>
      <c r="BT20" s="27"/>
      <c r="BU20" s="27"/>
      <c r="BV20" s="27"/>
      <c r="BW20" s="27"/>
    </row>
    <row r="21" spans="1:75" ht="15.75" customHeight="1">
      <c r="A21" s="47"/>
      <c r="B21" s="8"/>
      <c r="C21" s="12"/>
      <c r="D21" s="12"/>
      <c r="E21" s="12"/>
      <c r="F21" s="8"/>
      <c r="G21" s="8"/>
      <c r="H21" s="8"/>
      <c r="I21" s="8"/>
      <c r="J21" s="8"/>
      <c r="K21" s="8"/>
      <c r="L21" s="14"/>
      <c r="M21" s="14"/>
      <c r="N21" s="14"/>
      <c r="O21" s="14"/>
      <c r="P21" s="14"/>
      <c r="Q21" s="14"/>
      <c r="R21" s="14">
        <f t="shared" si="16"/>
        <v>0</v>
      </c>
      <c r="S21" s="14">
        <f t="shared" si="17"/>
        <v>0</v>
      </c>
      <c r="T21" s="14">
        <f t="shared" si="18"/>
        <v>0</v>
      </c>
      <c r="U21" s="15"/>
      <c r="V21" s="51"/>
      <c r="W21" s="15"/>
      <c r="X21" s="15" t="str">
        <f t="shared" si="19"/>
        <v/>
      </c>
      <c r="Y21" s="21"/>
      <c r="Z21" s="7"/>
      <c r="AA21" s="22"/>
      <c r="AB21" s="22"/>
      <c r="AC21" s="22"/>
      <c r="AD21" s="22"/>
      <c r="AE21" s="22"/>
      <c r="AF21" s="22"/>
      <c r="AG21" s="22"/>
      <c r="AH21" s="22"/>
      <c r="AI21" s="22"/>
      <c r="AJ21" s="22"/>
      <c r="AK21" s="22"/>
      <c r="AL21" s="22"/>
      <c r="AM21" s="28"/>
      <c r="AN21" s="27"/>
      <c r="AO21" s="22"/>
      <c r="AP21" s="27"/>
      <c r="AQ21" s="27"/>
      <c r="AR21" s="27"/>
      <c r="AS21" s="27"/>
      <c r="AT21" s="27"/>
      <c r="AU21" s="27"/>
      <c r="AV21" s="27"/>
      <c r="AW21" s="27"/>
      <c r="AX21" s="27"/>
      <c r="AY21" s="27"/>
      <c r="AZ21" s="27"/>
      <c r="BA21" s="153"/>
      <c r="BB21" s="27"/>
      <c r="BC21" s="27"/>
      <c r="BD21" s="27"/>
      <c r="BE21" s="27"/>
      <c r="BF21" s="27"/>
      <c r="BG21" s="27"/>
      <c r="BH21" s="27"/>
      <c r="BI21" s="27"/>
      <c r="BJ21" s="27"/>
      <c r="BK21" s="27"/>
      <c r="BL21" s="27"/>
      <c r="BM21" s="27"/>
      <c r="BN21" s="27"/>
      <c r="BO21" s="11"/>
      <c r="BP21" s="154"/>
      <c r="BQ21" s="27"/>
      <c r="BR21" s="27"/>
      <c r="BS21" s="27"/>
      <c r="BT21" s="27"/>
      <c r="BU21" s="27"/>
      <c r="BV21" s="27"/>
      <c r="BW21" s="27"/>
    </row>
    <row r="22" spans="1:75" ht="15.75" customHeight="1">
      <c r="A22" s="47"/>
      <c r="B22" s="8"/>
      <c r="C22" s="12"/>
      <c r="D22" s="12"/>
      <c r="E22" s="12"/>
      <c r="F22" s="8"/>
      <c r="G22" s="8"/>
      <c r="H22" s="8"/>
      <c r="I22" s="8"/>
      <c r="J22" s="8"/>
      <c r="K22" s="8"/>
      <c r="L22" s="14"/>
      <c r="M22" s="14"/>
      <c r="N22" s="14"/>
      <c r="O22" s="14"/>
      <c r="P22" s="14"/>
      <c r="Q22" s="14"/>
      <c r="R22" s="14">
        <f t="shared" si="16"/>
        <v>0</v>
      </c>
      <c r="S22" s="14">
        <f t="shared" si="17"/>
        <v>0</v>
      </c>
      <c r="T22" s="14">
        <f t="shared" si="18"/>
        <v>0</v>
      </c>
      <c r="U22" s="15"/>
      <c r="V22" s="51"/>
      <c r="W22" s="15"/>
      <c r="X22" s="15" t="str">
        <f t="shared" si="19"/>
        <v/>
      </c>
      <c r="Y22" s="21"/>
      <c r="Z22" s="7"/>
      <c r="AA22" s="22"/>
      <c r="AB22" s="22"/>
      <c r="AC22" s="22"/>
      <c r="AD22" s="22"/>
      <c r="AE22" s="22"/>
      <c r="AF22" s="22"/>
      <c r="AG22" s="22"/>
      <c r="AH22" s="22"/>
      <c r="AI22" s="22"/>
      <c r="AJ22" s="22"/>
      <c r="AK22" s="22"/>
      <c r="AL22" s="22"/>
      <c r="AM22" s="28"/>
      <c r="AN22" s="27"/>
      <c r="AO22" s="22"/>
      <c r="AP22" s="27"/>
      <c r="AQ22" s="27"/>
      <c r="AR22" s="27"/>
      <c r="AS22" s="27"/>
      <c r="AT22" s="27"/>
      <c r="AU22" s="27"/>
      <c r="AV22" s="27"/>
      <c r="AW22" s="27"/>
      <c r="AX22" s="27"/>
      <c r="AY22" s="27"/>
      <c r="AZ22" s="27"/>
      <c r="BA22" s="153"/>
      <c r="BB22" s="27"/>
      <c r="BC22" s="27"/>
      <c r="BD22" s="27"/>
      <c r="BE22" s="27"/>
      <c r="BF22" s="27"/>
      <c r="BG22" s="27"/>
      <c r="BH22" s="27"/>
      <c r="BI22" s="27"/>
      <c r="BJ22" s="27"/>
      <c r="BK22" s="27"/>
      <c r="BL22" s="27"/>
      <c r="BM22" s="27"/>
      <c r="BN22" s="27"/>
      <c r="BO22" s="11"/>
      <c r="BP22" s="154"/>
      <c r="BQ22" s="27"/>
      <c r="BR22" s="27"/>
      <c r="BS22" s="27"/>
      <c r="BT22" s="27"/>
      <c r="BU22" s="27"/>
      <c r="BV22" s="27"/>
      <c r="BW22" s="27"/>
    </row>
    <row r="23" spans="1:75" ht="15.75" customHeight="1">
      <c r="A23" s="47" t="str">
        <f t="shared" si="7"/>
        <v/>
      </c>
      <c r="B23" s="8"/>
      <c r="C23" s="12"/>
      <c r="D23" s="12"/>
      <c r="E23" s="12"/>
      <c r="F23" s="8"/>
      <c r="G23" s="8"/>
      <c r="H23" s="8"/>
      <c r="I23" s="8"/>
      <c r="J23" s="8"/>
      <c r="K23" s="8"/>
      <c r="L23" s="14"/>
      <c r="M23" s="14"/>
      <c r="N23" s="14"/>
      <c r="O23" s="14"/>
      <c r="P23" s="14"/>
      <c r="Q23" s="14"/>
      <c r="R23" s="14">
        <f t="shared" si="15"/>
        <v>0</v>
      </c>
      <c r="S23" s="14">
        <f t="shared" si="15"/>
        <v>0</v>
      </c>
      <c r="T23" s="14">
        <f t="shared" si="15"/>
        <v>0</v>
      </c>
      <c r="U23" s="15"/>
      <c r="V23" s="51"/>
      <c r="W23" s="15"/>
      <c r="X23" s="15" t="str">
        <f t="shared" si="8"/>
        <v/>
      </c>
      <c r="Y23" s="21"/>
      <c r="Z23" s="7"/>
      <c r="AA23" s="22"/>
      <c r="AB23" s="22"/>
      <c r="AC23" s="22"/>
      <c r="AD23" s="22"/>
      <c r="AE23" s="22"/>
      <c r="AF23" s="22"/>
      <c r="AG23" s="22"/>
      <c r="AH23" s="22"/>
      <c r="AI23" s="22"/>
      <c r="AJ23" s="22"/>
      <c r="AK23" s="22"/>
      <c r="AL23" s="22"/>
      <c r="AM23" s="28"/>
      <c r="AN23" s="27"/>
      <c r="AO23" s="22"/>
      <c r="AP23" s="27"/>
      <c r="AQ23" s="27"/>
      <c r="AR23" s="27"/>
      <c r="AS23" s="27"/>
      <c r="AT23" s="27"/>
      <c r="AU23" s="27" t="s">
        <v>219</v>
      </c>
      <c r="AV23" s="27"/>
      <c r="AW23" s="27"/>
      <c r="AX23" s="27"/>
      <c r="AY23" s="27"/>
      <c r="AZ23" s="27"/>
      <c r="BA23" s="153">
        <f t="shared" si="3"/>
        <v>1900</v>
      </c>
      <c r="BB23" s="27"/>
      <c r="BC23" s="27">
        <f>(基本信息输入表!$M$7-J23)/365</f>
        <v>123.08493150684932</v>
      </c>
      <c r="BD23" s="27"/>
      <c r="BE23" s="27">
        <f t="shared" si="9"/>
        <v>0</v>
      </c>
      <c r="BF23" s="27"/>
      <c r="BG23" s="27"/>
      <c r="BH23" s="27"/>
      <c r="BI23" s="27">
        <f t="shared" si="10"/>
        <v>0</v>
      </c>
      <c r="BJ23" s="27">
        <f t="shared" si="4"/>
        <v>0</v>
      </c>
      <c r="BK23" s="27">
        <f t="shared" si="11"/>
        <v>0</v>
      </c>
      <c r="BL23" s="27" t="str">
        <f>IFERROR(AVERAGE(#REF!),"")</f>
        <v/>
      </c>
      <c r="BM23" s="27"/>
      <c r="BN23" s="27">
        <f t="shared" si="5"/>
        <v>0</v>
      </c>
      <c r="BO23" s="11">
        <f t="shared" si="12"/>
        <v>0</v>
      </c>
      <c r="BP23" s="154">
        <f t="shared" si="6"/>
        <v>0</v>
      </c>
      <c r="BQ23" s="27"/>
      <c r="BR23" s="27" t="str">
        <f t="shared" si="13"/>
        <v/>
      </c>
      <c r="BS23" s="27" t="str">
        <f t="shared" si="14"/>
        <v/>
      </c>
      <c r="BT23" s="27"/>
      <c r="BU23" s="27"/>
      <c r="BV23" s="27"/>
      <c r="BW23" s="27"/>
    </row>
    <row r="24" spans="1:75" ht="15.75" customHeight="1">
      <c r="A24" s="47" t="str">
        <f t="shared" si="7"/>
        <v/>
      </c>
      <c r="B24" s="8"/>
      <c r="C24" s="12"/>
      <c r="D24" s="12"/>
      <c r="E24" s="12"/>
      <c r="F24" s="8"/>
      <c r="G24" s="8"/>
      <c r="H24" s="8"/>
      <c r="I24" s="8"/>
      <c r="J24" s="8"/>
      <c r="K24" s="8"/>
      <c r="L24" s="14"/>
      <c r="M24" s="14"/>
      <c r="N24" s="14"/>
      <c r="O24" s="14"/>
      <c r="P24" s="14"/>
      <c r="Q24" s="14"/>
      <c r="R24" s="14">
        <f t="shared" si="15"/>
        <v>0</v>
      </c>
      <c r="S24" s="14">
        <f t="shared" si="15"/>
        <v>0</v>
      </c>
      <c r="T24" s="14">
        <f t="shared" si="15"/>
        <v>0</v>
      </c>
      <c r="U24" s="15"/>
      <c r="V24" s="51"/>
      <c r="W24" s="15"/>
      <c r="X24" s="15" t="str">
        <f t="shared" si="8"/>
        <v/>
      </c>
      <c r="Y24" s="21"/>
      <c r="Z24" s="7"/>
      <c r="AA24" s="22"/>
      <c r="AB24" s="22"/>
      <c r="AC24" s="22"/>
      <c r="AD24" s="22"/>
      <c r="AE24" s="22"/>
      <c r="AF24" s="22"/>
      <c r="AG24" s="22"/>
      <c r="AH24" s="22"/>
      <c r="AI24" s="22"/>
      <c r="AJ24" s="22"/>
      <c r="AK24" s="22"/>
      <c r="AL24" s="22"/>
      <c r="AM24" s="28"/>
      <c r="AN24" s="27"/>
      <c r="AO24" s="22"/>
      <c r="AP24" s="27"/>
      <c r="AQ24" s="27"/>
      <c r="AR24" s="27"/>
      <c r="AS24" s="27"/>
      <c r="AT24" s="27"/>
      <c r="AU24" s="27" t="s">
        <v>219</v>
      </c>
      <c r="AV24" s="27"/>
      <c r="AW24" s="27"/>
      <c r="AX24" s="27"/>
      <c r="AY24" s="27"/>
      <c r="AZ24" s="27"/>
      <c r="BA24" s="153">
        <f t="shared" si="3"/>
        <v>1900</v>
      </c>
      <c r="BB24" s="27"/>
      <c r="BC24" s="27">
        <f>(基本信息输入表!$M$7-J24)/365</f>
        <v>123.08493150684932</v>
      </c>
      <c r="BD24" s="27"/>
      <c r="BE24" s="27">
        <f t="shared" si="9"/>
        <v>0</v>
      </c>
      <c r="BF24" s="27"/>
      <c r="BG24" s="27"/>
      <c r="BH24" s="27"/>
      <c r="BI24" s="27">
        <f t="shared" si="10"/>
        <v>0</v>
      </c>
      <c r="BJ24" s="27">
        <f t="shared" si="4"/>
        <v>0</v>
      </c>
      <c r="BK24" s="27">
        <f t="shared" si="11"/>
        <v>0</v>
      </c>
      <c r="BL24" s="27" t="str">
        <f>IFERROR(AVERAGE(#REF!),"")</f>
        <v/>
      </c>
      <c r="BM24" s="27"/>
      <c r="BN24" s="27">
        <f t="shared" si="5"/>
        <v>0</v>
      </c>
      <c r="BO24" s="11">
        <f t="shared" si="12"/>
        <v>0</v>
      </c>
      <c r="BP24" s="154">
        <f t="shared" si="6"/>
        <v>0</v>
      </c>
      <c r="BQ24" s="27"/>
      <c r="BR24" s="27" t="str">
        <f t="shared" si="13"/>
        <v/>
      </c>
      <c r="BS24" s="27" t="str">
        <f t="shared" si="14"/>
        <v/>
      </c>
      <c r="BT24" s="27"/>
      <c r="BU24" s="27"/>
      <c r="BV24" s="27"/>
      <c r="BW24" s="27"/>
    </row>
    <row r="25" spans="1:75" ht="15.75" customHeight="1">
      <c r="A25" s="47" t="str">
        <f t="shared" si="7"/>
        <v/>
      </c>
      <c r="B25" s="8"/>
      <c r="C25" s="12"/>
      <c r="D25" s="12"/>
      <c r="E25" s="12"/>
      <c r="F25" s="8"/>
      <c r="G25" s="8"/>
      <c r="H25" s="8"/>
      <c r="I25" s="8"/>
      <c r="J25" s="8"/>
      <c r="K25" s="8"/>
      <c r="L25" s="14"/>
      <c r="M25" s="14"/>
      <c r="N25" s="14"/>
      <c r="O25" s="14"/>
      <c r="P25" s="14"/>
      <c r="Q25" s="14"/>
      <c r="R25" s="14">
        <f t="shared" si="15"/>
        <v>0</v>
      </c>
      <c r="S25" s="14">
        <f t="shared" si="15"/>
        <v>0</v>
      </c>
      <c r="T25" s="14">
        <f t="shared" si="15"/>
        <v>0</v>
      </c>
      <c r="U25" s="15"/>
      <c r="V25" s="51"/>
      <c r="W25" s="15"/>
      <c r="X25" s="15" t="str">
        <f t="shared" si="8"/>
        <v/>
      </c>
      <c r="Y25" s="21"/>
      <c r="Z25" s="7"/>
      <c r="AA25" s="22"/>
      <c r="AB25" s="22"/>
      <c r="AC25" s="22"/>
      <c r="AD25" s="22"/>
      <c r="AE25" s="22"/>
      <c r="AF25" s="22"/>
      <c r="AG25" s="22"/>
      <c r="AH25" s="22"/>
      <c r="AI25" s="22"/>
      <c r="AJ25" s="22"/>
      <c r="AK25" s="22"/>
      <c r="AL25" s="22"/>
      <c r="AM25" s="28"/>
      <c r="AN25" s="27"/>
      <c r="AO25" s="22"/>
      <c r="AP25" s="27"/>
      <c r="AQ25" s="27"/>
      <c r="AR25" s="27"/>
      <c r="AS25" s="27"/>
      <c r="AT25" s="27"/>
      <c r="AU25" s="27" t="s">
        <v>219</v>
      </c>
      <c r="AV25" s="27"/>
      <c r="AW25" s="27"/>
      <c r="AX25" s="27"/>
      <c r="AY25" s="27"/>
      <c r="AZ25" s="27"/>
      <c r="BA25" s="153">
        <f t="shared" si="3"/>
        <v>1900</v>
      </c>
      <c r="BB25" s="27"/>
      <c r="BC25" s="27">
        <f>(基本信息输入表!$M$7-J25)/365</f>
        <v>123.08493150684932</v>
      </c>
      <c r="BD25" s="27"/>
      <c r="BE25" s="27">
        <f t="shared" si="9"/>
        <v>0</v>
      </c>
      <c r="BF25" s="27"/>
      <c r="BG25" s="27"/>
      <c r="BH25" s="27"/>
      <c r="BI25" s="27">
        <f t="shared" si="10"/>
        <v>0</v>
      </c>
      <c r="BJ25" s="27">
        <f t="shared" si="4"/>
        <v>0</v>
      </c>
      <c r="BK25" s="27">
        <f t="shared" si="11"/>
        <v>0</v>
      </c>
      <c r="BL25" s="27" t="str">
        <f>IFERROR(AVERAGE(#REF!),"")</f>
        <v/>
      </c>
      <c r="BM25" s="27"/>
      <c r="BN25" s="27">
        <f t="shared" si="5"/>
        <v>0</v>
      </c>
      <c r="BO25" s="11">
        <f t="shared" si="12"/>
        <v>0</v>
      </c>
      <c r="BP25" s="154">
        <f t="shared" si="6"/>
        <v>0</v>
      </c>
      <c r="BQ25" s="27"/>
      <c r="BR25" s="27" t="str">
        <f t="shared" si="13"/>
        <v/>
      </c>
      <c r="BS25" s="27" t="str">
        <f t="shared" si="14"/>
        <v/>
      </c>
      <c r="BT25" s="27"/>
      <c r="BU25" s="27"/>
      <c r="BV25" s="27"/>
      <c r="BW25" s="27"/>
    </row>
    <row r="26" spans="1:75" ht="15.75" customHeight="1">
      <c r="A26" s="47" t="str">
        <f t="shared" si="7"/>
        <v/>
      </c>
      <c r="B26" s="8"/>
      <c r="C26" s="12"/>
      <c r="D26" s="12"/>
      <c r="E26" s="12"/>
      <c r="F26" s="8"/>
      <c r="G26" s="8"/>
      <c r="H26" s="8"/>
      <c r="I26" s="8"/>
      <c r="J26" s="8"/>
      <c r="K26" s="8"/>
      <c r="L26" s="14"/>
      <c r="M26" s="14"/>
      <c r="N26" s="14"/>
      <c r="O26" s="14"/>
      <c r="P26" s="14"/>
      <c r="Q26" s="14"/>
      <c r="R26" s="14">
        <f t="shared" si="15"/>
        <v>0</v>
      </c>
      <c r="S26" s="14">
        <f t="shared" si="15"/>
        <v>0</v>
      </c>
      <c r="T26" s="14">
        <f t="shared" si="15"/>
        <v>0</v>
      </c>
      <c r="U26" s="15"/>
      <c r="V26" s="51"/>
      <c r="W26" s="15"/>
      <c r="X26" s="15" t="str">
        <f t="shared" si="8"/>
        <v/>
      </c>
      <c r="Y26" s="21"/>
      <c r="Z26" s="7"/>
      <c r="AA26" s="22"/>
      <c r="AB26" s="22"/>
      <c r="AC26" s="22"/>
      <c r="AD26" s="22"/>
      <c r="AE26" s="22"/>
      <c r="AF26" s="22"/>
      <c r="AG26" s="22"/>
      <c r="AH26" s="22"/>
      <c r="AI26" s="22"/>
      <c r="AJ26" s="22"/>
      <c r="AK26" s="22"/>
      <c r="AL26" s="22"/>
      <c r="AM26" s="28"/>
      <c r="AN26" s="27"/>
      <c r="AO26" s="22"/>
      <c r="AP26" s="27"/>
      <c r="AQ26" s="27"/>
      <c r="AR26" s="27"/>
      <c r="AS26" s="27"/>
      <c r="AT26" s="27"/>
      <c r="AU26" s="27" t="s">
        <v>219</v>
      </c>
      <c r="AV26" s="27"/>
      <c r="AW26" s="27"/>
      <c r="AX26" s="27"/>
      <c r="AY26" s="27"/>
      <c r="AZ26" s="27"/>
      <c r="BA26" s="153">
        <f t="shared" si="3"/>
        <v>1900</v>
      </c>
      <c r="BB26" s="27"/>
      <c r="BC26" s="27">
        <f>(基本信息输入表!$M$7-J26)/365</f>
        <v>123.08493150684932</v>
      </c>
      <c r="BD26" s="27"/>
      <c r="BE26" s="27">
        <f t="shared" si="9"/>
        <v>0</v>
      </c>
      <c r="BF26" s="27"/>
      <c r="BG26" s="27"/>
      <c r="BH26" s="27"/>
      <c r="BI26" s="27">
        <f t="shared" si="10"/>
        <v>0</v>
      </c>
      <c r="BJ26" s="27">
        <f t="shared" si="4"/>
        <v>0</v>
      </c>
      <c r="BK26" s="27">
        <f t="shared" si="11"/>
        <v>0</v>
      </c>
      <c r="BL26" s="27" t="str">
        <f>IFERROR(AVERAGE(#REF!),"")</f>
        <v/>
      </c>
      <c r="BM26" s="27"/>
      <c r="BN26" s="27">
        <f t="shared" si="5"/>
        <v>0</v>
      </c>
      <c r="BO26" s="11">
        <f t="shared" si="12"/>
        <v>0</v>
      </c>
      <c r="BP26" s="154">
        <f t="shared" si="6"/>
        <v>0</v>
      </c>
      <c r="BQ26" s="27"/>
      <c r="BR26" s="27" t="str">
        <f t="shared" si="13"/>
        <v/>
      </c>
      <c r="BS26" s="27" t="str">
        <f t="shared" si="14"/>
        <v/>
      </c>
      <c r="BT26" s="27"/>
      <c r="BU26" s="27"/>
      <c r="BV26" s="27"/>
      <c r="BW26" s="27"/>
    </row>
    <row r="27" spans="1:75" ht="15.75" customHeight="1">
      <c r="A27" s="47" t="str">
        <f t="shared" si="7"/>
        <v/>
      </c>
      <c r="B27" s="8"/>
      <c r="C27" s="12"/>
      <c r="D27" s="12"/>
      <c r="E27" s="12"/>
      <c r="F27" s="8"/>
      <c r="G27" s="8"/>
      <c r="H27" s="8"/>
      <c r="I27" s="8"/>
      <c r="J27" s="8"/>
      <c r="K27" s="8"/>
      <c r="L27" s="14"/>
      <c r="M27" s="14"/>
      <c r="N27" s="14"/>
      <c r="O27" s="14"/>
      <c r="P27" s="14"/>
      <c r="Q27" s="14"/>
      <c r="R27" s="14">
        <f t="shared" si="15"/>
        <v>0</v>
      </c>
      <c r="S27" s="14">
        <f t="shared" si="15"/>
        <v>0</v>
      </c>
      <c r="T27" s="14">
        <f t="shared" si="15"/>
        <v>0</v>
      </c>
      <c r="U27" s="15"/>
      <c r="V27" s="51"/>
      <c r="W27" s="15"/>
      <c r="X27" s="15" t="str">
        <f t="shared" si="8"/>
        <v/>
      </c>
      <c r="Y27" s="21"/>
      <c r="Z27" s="7"/>
      <c r="AA27" s="22"/>
      <c r="AB27" s="22"/>
      <c r="AC27" s="22"/>
      <c r="AD27" s="22"/>
      <c r="AE27" s="22"/>
      <c r="AF27" s="22"/>
      <c r="AG27" s="22"/>
      <c r="AH27" s="22"/>
      <c r="AI27" s="22"/>
      <c r="AJ27" s="22"/>
      <c r="AK27" s="22"/>
      <c r="AL27" s="22"/>
      <c r="AM27" s="28"/>
      <c r="AN27" s="27"/>
      <c r="AO27" s="22"/>
      <c r="AP27" s="27"/>
      <c r="AQ27" s="27"/>
      <c r="AR27" s="27"/>
      <c r="AS27" s="27"/>
      <c r="AT27" s="27"/>
      <c r="AU27" s="27" t="s">
        <v>219</v>
      </c>
      <c r="AV27" s="27"/>
      <c r="AW27" s="27"/>
      <c r="AX27" s="27"/>
      <c r="AY27" s="27"/>
      <c r="AZ27" s="27"/>
      <c r="BA27" s="153">
        <f t="shared" si="3"/>
        <v>1900</v>
      </c>
      <c r="BB27" s="27"/>
      <c r="BC27" s="27">
        <f>(基本信息输入表!$M$7-J27)/365</f>
        <v>123.08493150684932</v>
      </c>
      <c r="BD27" s="27"/>
      <c r="BE27" s="27">
        <f t="shared" si="9"/>
        <v>0</v>
      </c>
      <c r="BF27" s="27"/>
      <c r="BG27" s="27"/>
      <c r="BH27" s="27"/>
      <c r="BI27" s="27">
        <f t="shared" si="10"/>
        <v>0</v>
      </c>
      <c r="BJ27" s="27">
        <f t="shared" si="4"/>
        <v>0</v>
      </c>
      <c r="BK27" s="27">
        <f t="shared" si="11"/>
        <v>0</v>
      </c>
      <c r="BL27" s="27" t="str">
        <f>IFERROR(AVERAGE(#REF!),"")</f>
        <v/>
      </c>
      <c r="BM27" s="27"/>
      <c r="BN27" s="27">
        <f t="shared" si="5"/>
        <v>0</v>
      </c>
      <c r="BO27" s="11">
        <f t="shared" si="12"/>
        <v>0</v>
      </c>
      <c r="BP27" s="154">
        <f t="shared" si="6"/>
        <v>0</v>
      </c>
      <c r="BQ27" s="27"/>
      <c r="BR27" s="27" t="str">
        <f t="shared" si="13"/>
        <v/>
      </c>
      <c r="BS27" s="27" t="str">
        <f t="shared" si="14"/>
        <v/>
      </c>
      <c r="BT27" s="27"/>
      <c r="BU27" s="27"/>
      <c r="BV27" s="27"/>
      <c r="BW27" s="27"/>
    </row>
    <row r="28" spans="1:75" ht="15.75" customHeight="1">
      <c r="A28" s="47" t="str">
        <f t="shared" si="7"/>
        <v/>
      </c>
      <c r="B28" s="8"/>
      <c r="C28" s="12"/>
      <c r="D28" s="12"/>
      <c r="E28" s="12"/>
      <c r="F28" s="8"/>
      <c r="G28" s="8"/>
      <c r="H28" s="8"/>
      <c r="I28" s="8"/>
      <c r="J28" s="8"/>
      <c r="K28" s="8"/>
      <c r="L28" s="14"/>
      <c r="M28" s="14"/>
      <c r="N28" s="14"/>
      <c r="O28" s="14"/>
      <c r="P28" s="14"/>
      <c r="Q28" s="14"/>
      <c r="R28" s="14">
        <f t="shared" si="15"/>
        <v>0</v>
      </c>
      <c r="S28" s="14">
        <f t="shared" si="15"/>
        <v>0</v>
      </c>
      <c r="T28" s="14">
        <f t="shared" si="15"/>
        <v>0</v>
      </c>
      <c r="U28" s="15"/>
      <c r="V28" s="51"/>
      <c r="W28" s="15"/>
      <c r="X28" s="15" t="str">
        <f t="shared" si="8"/>
        <v/>
      </c>
      <c r="Y28" s="21"/>
      <c r="Z28" s="7"/>
      <c r="AA28" s="22"/>
      <c r="AB28" s="22"/>
      <c r="AC28" s="22"/>
      <c r="AD28" s="22"/>
      <c r="AE28" s="22"/>
      <c r="AF28" s="22"/>
      <c r="AG28" s="22"/>
      <c r="AH28" s="22"/>
      <c r="AI28" s="22"/>
      <c r="AJ28" s="22"/>
      <c r="AK28" s="22"/>
      <c r="AL28" s="22"/>
      <c r="AM28" s="28"/>
      <c r="AN28" s="27"/>
      <c r="AO28" s="22"/>
      <c r="AP28" s="27"/>
      <c r="AQ28" s="27"/>
      <c r="AR28" s="27"/>
      <c r="AS28" s="27"/>
      <c r="AT28" s="27"/>
      <c r="AU28" s="27" t="s">
        <v>219</v>
      </c>
      <c r="AV28" s="27"/>
      <c r="AW28" s="27"/>
      <c r="AX28" s="27"/>
      <c r="AY28" s="27"/>
      <c r="AZ28" s="27"/>
      <c r="BA28" s="153">
        <f t="shared" si="3"/>
        <v>1900</v>
      </c>
      <c r="BB28" s="27"/>
      <c r="BC28" s="27">
        <f>(基本信息输入表!$M$7-J28)/365</f>
        <v>123.08493150684932</v>
      </c>
      <c r="BD28" s="27"/>
      <c r="BE28" s="27">
        <f t="shared" si="9"/>
        <v>0</v>
      </c>
      <c r="BF28" s="27"/>
      <c r="BG28" s="27"/>
      <c r="BH28" s="27"/>
      <c r="BI28" s="27">
        <f t="shared" si="10"/>
        <v>0</v>
      </c>
      <c r="BJ28" s="27">
        <f t="shared" si="4"/>
        <v>0</v>
      </c>
      <c r="BK28" s="27">
        <f t="shared" si="11"/>
        <v>0</v>
      </c>
      <c r="BL28" s="27" t="str">
        <f>IFERROR(AVERAGE(#REF!),"")</f>
        <v/>
      </c>
      <c r="BM28" s="27"/>
      <c r="BN28" s="27">
        <f t="shared" si="5"/>
        <v>0</v>
      </c>
      <c r="BO28" s="11">
        <f t="shared" si="12"/>
        <v>0</v>
      </c>
      <c r="BP28" s="154">
        <f t="shared" si="6"/>
        <v>0</v>
      </c>
      <c r="BQ28" s="27"/>
      <c r="BR28" s="27" t="str">
        <f t="shared" si="13"/>
        <v/>
      </c>
      <c r="BS28" s="27" t="str">
        <f t="shared" si="14"/>
        <v/>
      </c>
      <c r="BT28" s="27"/>
      <c r="BU28" s="27"/>
      <c r="BV28" s="27"/>
      <c r="BW28" s="27"/>
    </row>
    <row r="29" spans="1:75" ht="15.75" customHeight="1">
      <c r="A29" s="47" t="str">
        <f t="shared" si="7"/>
        <v/>
      </c>
      <c r="B29" s="8"/>
      <c r="C29" s="12"/>
      <c r="D29" s="12"/>
      <c r="E29" s="12"/>
      <c r="F29" s="8"/>
      <c r="G29" s="8"/>
      <c r="H29" s="8"/>
      <c r="I29" s="8"/>
      <c r="J29" s="8"/>
      <c r="K29" s="8"/>
      <c r="L29" s="14"/>
      <c r="M29" s="14"/>
      <c r="N29" s="14"/>
      <c r="O29" s="14"/>
      <c r="P29" s="14"/>
      <c r="Q29" s="14"/>
      <c r="R29" s="14">
        <f t="shared" ref="R29:R30" si="20">L29+O29</f>
        <v>0</v>
      </c>
      <c r="S29" s="14">
        <f t="shared" ref="S29:S30" si="21">M29+P29</f>
        <v>0</v>
      </c>
      <c r="T29" s="14">
        <f t="shared" ref="T29:T30" si="22">N29+Q29</f>
        <v>0</v>
      </c>
      <c r="U29" s="15"/>
      <c r="V29" s="51"/>
      <c r="W29" s="15"/>
      <c r="X29" s="15" t="str">
        <f t="shared" ref="X29:X30" si="23">IF(S29-T29=0,"",(W29-S29+T29)/(S29-T29)*100)</f>
        <v/>
      </c>
      <c r="Y29" s="21"/>
      <c r="Z29" s="7"/>
      <c r="AA29" s="22"/>
      <c r="AB29" s="22"/>
      <c r="AC29" s="22"/>
      <c r="AD29" s="22"/>
      <c r="AE29" s="22"/>
      <c r="AF29" s="22"/>
      <c r="AG29" s="22"/>
      <c r="AH29" s="22"/>
      <c r="AI29" s="22"/>
      <c r="AJ29" s="22"/>
      <c r="AK29" s="22"/>
      <c r="AL29" s="22"/>
      <c r="AM29" s="28"/>
      <c r="AN29" s="27"/>
      <c r="AO29" s="22"/>
      <c r="AP29" s="27"/>
      <c r="AQ29" s="27"/>
      <c r="AR29" s="27"/>
      <c r="AS29" s="27"/>
      <c r="AT29" s="27"/>
      <c r="AU29" s="27" t="s">
        <v>219</v>
      </c>
      <c r="AV29" s="27"/>
      <c r="AW29" s="27"/>
      <c r="AX29" s="27"/>
      <c r="AY29" s="27"/>
      <c r="AZ29" s="27"/>
      <c r="BA29" s="153">
        <f t="shared" si="3"/>
        <v>1900</v>
      </c>
      <c r="BB29" s="27"/>
      <c r="BC29" s="27">
        <f>(基本信息输入表!$M$7-J29)/365</f>
        <v>123.08493150684932</v>
      </c>
      <c r="BD29" s="27"/>
      <c r="BE29" s="27">
        <f t="shared" si="9"/>
        <v>0</v>
      </c>
      <c r="BF29" s="27"/>
      <c r="BG29" s="27"/>
      <c r="BH29" s="27"/>
      <c r="BI29" s="27">
        <f t="shared" si="10"/>
        <v>0</v>
      </c>
      <c r="BJ29" s="27">
        <f t="shared" si="4"/>
        <v>0</v>
      </c>
      <c r="BK29" s="27">
        <f t="shared" si="11"/>
        <v>0</v>
      </c>
      <c r="BL29" s="27" t="str">
        <f>IFERROR(AVERAGE(#REF!),"")</f>
        <v/>
      </c>
      <c r="BM29" s="27"/>
      <c r="BN29" s="27">
        <f t="shared" si="5"/>
        <v>0</v>
      </c>
      <c r="BO29" s="11">
        <f t="shared" si="12"/>
        <v>0</v>
      </c>
      <c r="BP29" s="154">
        <f t="shared" si="6"/>
        <v>0</v>
      </c>
      <c r="BQ29" s="27"/>
      <c r="BR29" s="27" t="str">
        <f t="shared" si="13"/>
        <v/>
      </c>
      <c r="BS29" s="27" t="str">
        <f t="shared" si="14"/>
        <v/>
      </c>
      <c r="BT29" s="27"/>
      <c r="BU29" s="27"/>
      <c r="BV29" s="27"/>
      <c r="BW29" s="27"/>
    </row>
    <row r="30" spans="1:75" ht="15.75" customHeight="1">
      <c r="A30" s="47" t="str">
        <f t="shared" si="7"/>
        <v/>
      </c>
      <c r="B30" s="8"/>
      <c r="C30" s="12"/>
      <c r="D30" s="12"/>
      <c r="E30" s="12"/>
      <c r="F30" s="8"/>
      <c r="G30" s="8"/>
      <c r="H30" s="8"/>
      <c r="I30" s="8"/>
      <c r="J30" s="8"/>
      <c r="K30" s="8"/>
      <c r="L30" s="14"/>
      <c r="M30" s="14"/>
      <c r="N30" s="14"/>
      <c r="O30" s="14"/>
      <c r="P30" s="14"/>
      <c r="Q30" s="14"/>
      <c r="R30" s="14">
        <f t="shared" si="20"/>
        <v>0</v>
      </c>
      <c r="S30" s="14">
        <f t="shared" si="21"/>
        <v>0</v>
      </c>
      <c r="T30" s="14">
        <f t="shared" si="22"/>
        <v>0</v>
      </c>
      <c r="U30" s="15"/>
      <c r="V30" s="51"/>
      <c r="W30" s="15"/>
      <c r="X30" s="15" t="str">
        <f t="shared" si="23"/>
        <v/>
      </c>
      <c r="Y30" s="21"/>
      <c r="Z30" s="7"/>
      <c r="AA30" s="22"/>
      <c r="AB30" s="22"/>
      <c r="AC30" s="22"/>
      <c r="AD30" s="22"/>
      <c r="AE30" s="22"/>
      <c r="AF30" s="22"/>
      <c r="AG30" s="22"/>
      <c r="AH30" s="22"/>
      <c r="AI30" s="22"/>
      <c r="AJ30" s="22"/>
      <c r="AK30" s="22"/>
      <c r="AL30" s="22"/>
      <c r="AM30" s="28"/>
      <c r="AN30" s="27"/>
      <c r="AO30" s="22"/>
      <c r="AP30" s="27"/>
      <c r="AQ30" s="27"/>
      <c r="AR30" s="27"/>
      <c r="AS30" s="27"/>
      <c r="AT30" s="27"/>
      <c r="AU30" s="27" t="s">
        <v>219</v>
      </c>
      <c r="AV30" s="27"/>
      <c r="AW30" s="27"/>
      <c r="AX30" s="27"/>
      <c r="AY30" s="27"/>
      <c r="AZ30" s="27"/>
      <c r="BA30" s="153">
        <f t="shared" si="3"/>
        <v>1900</v>
      </c>
      <c r="BB30" s="27"/>
      <c r="BC30" s="27">
        <f>(基本信息输入表!$M$7-J30)/365</f>
        <v>123.08493150684932</v>
      </c>
      <c r="BD30" s="27"/>
      <c r="BE30" s="27">
        <f t="shared" si="9"/>
        <v>0</v>
      </c>
      <c r="BF30" s="27"/>
      <c r="BG30" s="27"/>
      <c r="BH30" s="27"/>
      <c r="BI30" s="27">
        <f t="shared" si="10"/>
        <v>0</v>
      </c>
      <c r="BJ30" s="27">
        <f t="shared" si="4"/>
        <v>0</v>
      </c>
      <c r="BK30" s="27">
        <f t="shared" si="11"/>
        <v>0</v>
      </c>
      <c r="BL30" s="27" t="str">
        <f>IFERROR(AVERAGE(#REF!),"")</f>
        <v/>
      </c>
      <c r="BM30" s="27"/>
      <c r="BN30" s="27">
        <f t="shared" si="5"/>
        <v>0</v>
      </c>
      <c r="BO30" s="11">
        <f t="shared" si="12"/>
        <v>0</v>
      </c>
      <c r="BP30" s="154">
        <f t="shared" si="6"/>
        <v>0</v>
      </c>
      <c r="BQ30" s="27"/>
      <c r="BR30" s="27" t="str">
        <f t="shared" si="13"/>
        <v/>
      </c>
      <c r="BS30" s="27" t="str">
        <f t="shared" si="14"/>
        <v/>
      </c>
      <c r="BT30" s="27"/>
      <c r="BU30" s="27"/>
      <c r="BV30" s="27"/>
      <c r="BW30" s="27"/>
    </row>
    <row r="31" spans="1:75" ht="15.75" customHeight="1">
      <c r="A31" s="47" t="str">
        <f t="shared" si="7"/>
        <v/>
      </c>
      <c r="B31" s="8"/>
      <c r="C31" s="12"/>
      <c r="D31" s="12"/>
      <c r="E31" s="12"/>
      <c r="F31" s="8"/>
      <c r="G31" s="8"/>
      <c r="H31" s="8"/>
      <c r="I31" s="8"/>
      <c r="J31" s="8"/>
      <c r="K31" s="8"/>
      <c r="L31" s="14"/>
      <c r="M31" s="14"/>
      <c r="N31" s="14"/>
      <c r="O31" s="14"/>
      <c r="P31" s="14"/>
      <c r="Q31" s="14"/>
      <c r="R31" s="14">
        <f t="shared" si="15"/>
        <v>0</v>
      </c>
      <c r="S31" s="14">
        <f t="shared" si="15"/>
        <v>0</v>
      </c>
      <c r="T31" s="14">
        <f t="shared" si="15"/>
        <v>0</v>
      </c>
      <c r="U31" s="15"/>
      <c r="V31" s="51"/>
      <c r="W31" s="15"/>
      <c r="X31" s="15" t="str">
        <f t="shared" si="8"/>
        <v/>
      </c>
      <c r="Y31" s="21"/>
      <c r="Z31" s="7"/>
      <c r="AA31" s="22"/>
      <c r="AB31" s="22"/>
      <c r="AC31" s="22"/>
      <c r="AD31" s="22"/>
      <c r="AE31" s="22"/>
      <c r="AF31" s="22"/>
      <c r="AG31" s="22"/>
      <c r="AH31" s="22"/>
      <c r="AI31" s="22"/>
      <c r="AJ31" s="22"/>
      <c r="AK31" s="22"/>
      <c r="AL31" s="22"/>
      <c r="AM31" s="28"/>
      <c r="AN31" s="27"/>
      <c r="AO31" s="22"/>
      <c r="AP31" s="27"/>
      <c r="AQ31" s="27"/>
      <c r="AR31" s="27"/>
      <c r="AS31" s="27"/>
      <c r="AT31" s="27"/>
      <c r="AU31" s="27" t="s">
        <v>219</v>
      </c>
      <c r="AV31" s="27"/>
      <c r="AW31" s="27"/>
      <c r="AX31" s="27"/>
      <c r="AY31" s="27"/>
      <c r="AZ31" s="27"/>
      <c r="BA31" s="153">
        <f t="shared" si="3"/>
        <v>1900</v>
      </c>
      <c r="BB31" s="27"/>
      <c r="BC31" s="27">
        <f>(基本信息输入表!$M$7-J31)/365</f>
        <v>123.08493150684932</v>
      </c>
      <c r="BD31" s="27"/>
      <c r="BE31" s="27">
        <f t="shared" si="9"/>
        <v>0</v>
      </c>
      <c r="BF31" s="27"/>
      <c r="BG31" s="27"/>
      <c r="BH31" s="27"/>
      <c r="BI31" s="27">
        <f t="shared" si="10"/>
        <v>0</v>
      </c>
      <c r="BJ31" s="27">
        <f t="shared" si="4"/>
        <v>0</v>
      </c>
      <c r="BK31" s="27">
        <f t="shared" si="11"/>
        <v>0</v>
      </c>
      <c r="BL31" s="27" t="str">
        <f>IFERROR(AVERAGE(#REF!),"")</f>
        <v/>
      </c>
      <c r="BM31" s="27"/>
      <c r="BN31" s="27">
        <f t="shared" si="5"/>
        <v>0</v>
      </c>
      <c r="BO31" s="11">
        <f t="shared" si="12"/>
        <v>0</v>
      </c>
      <c r="BP31" s="154">
        <f t="shared" si="6"/>
        <v>0</v>
      </c>
      <c r="BQ31" s="27"/>
      <c r="BR31" s="27" t="str">
        <f t="shared" si="13"/>
        <v/>
      </c>
      <c r="BS31" s="27" t="str">
        <f t="shared" si="14"/>
        <v/>
      </c>
      <c r="BT31" s="27"/>
      <c r="BU31" s="27"/>
      <c r="BV31" s="27"/>
      <c r="BW31" s="27"/>
    </row>
    <row r="32" spans="1:75" ht="15.75" customHeight="1">
      <c r="A32" s="562" t="s">
        <v>1150</v>
      </c>
      <c r="B32" s="562"/>
      <c r="C32" s="562"/>
      <c r="D32" s="147"/>
      <c r="E32" s="8"/>
      <c r="F32" s="8"/>
      <c r="G32" s="15"/>
      <c r="H32" s="15"/>
      <c r="I32" s="15"/>
      <c r="J32" s="15"/>
      <c r="K32" s="15"/>
      <c r="L32" s="15">
        <f t="shared" ref="L32:U32" si="24">SUM(L8:L31)</f>
        <v>0</v>
      </c>
      <c r="M32" s="15">
        <f t="shared" si="24"/>
        <v>0</v>
      </c>
      <c r="N32" s="15">
        <f t="shared" si="24"/>
        <v>0</v>
      </c>
      <c r="O32" s="15">
        <f t="shared" si="24"/>
        <v>0</v>
      </c>
      <c r="P32" s="15">
        <f t="shared" si="24"/>
        <v>0</v>
      </c>
      <c r="Q32" s="15">
        <f t="shared" si="24"/>
        <v>0</v>
      </c>
      <c r="R32" s="15">
        <f t="shared" si="24"/>
        <v>0</v>
      </c>
      <c r="S32" s="15">
        <f t="shared" si="24"/>
        <v>0</v>
      </c>
      <c r="T32" s="15">
        <f t="shared" si="24"/>
        <v>0</v>
      </c>
      <c r="U32" s="51">
        <f t="shared" si="24"/>
        <v>0</v>
      </c>
      <c r="V32" s="15"/>
      <c r="W32" s="51">
        <f>SUM(W8:W31)</f>
        <v>0</v>
      </c>
      <c r="X32" s="15" t="str">
        <f t="shared" si="8"/>
        <v/>
      </c>
      <c r="Y32" s="12"/>
      <c r="Z32" s="7"/>
      <c r="AA32" s="22"/>
      <c r="AB32" s="22"/>
      <c r="AC32" s="22"/>
      <c r="AD32" s="22"/>
      <c r="AE32" s="22"/>
      <c r="AF32" s="22"/>
      <c r="AG32" s="22"/>
      <c r="AH32" s="22"/>
      <c r="AI32" s="22"/>
      <c r="AJ32" s="22"/>
      <c r="AK32" s="22"/>
      <c r="AL32" s="22"/>
      <c r="AM32" s="28"/>
      <c r="AN32" s="27"/>
      <c r="AO32" s="22"/>
      <c r="AP32" s="27"/>
      <c r="AQ32" s="27"/>
      <c r="AR32" s="27"/>
      <c r="AS32" s="27"/>
      <c r="AT32" s="27"/>
      <c r="AU32" s="27" t="s">
        <v>219</v>
      </c>
      <c r="AV32" s="27"/>
      <c r="AW32" s="27"/>
      <c r="AX32" s="27"/>
      <c r="AY32" s="27"/>
      <c r="AZ32" s="27"/>
      <c r="BA32" s="153">
        <f t="shared" si="3"/>
        <v>1900</v>
      </c>
      <c r="BB32" s="27"/>
      <c r="BC32" s="27">
        <f>(基本信息输入表!$M$7-J32)/365</f>
        <v>123.08493150684932</v>
      </c>
      <c r="BD32" s="27"/>
      <c r="BE32" s="27">
        <f t="shared" si="9"/>
        <v>0</v>
      </c>
      <c r="BF32" s="27"/>
      <c r="BG32" s="27"/>
      <c r="BH32" s="27"/>
      <c r="BI32" s="27">
        <f t="shared" si="10"/>
        <v>0</v>
      </c>
      <c r="BJ32" s="27">
        <f t="shared" si="4"/>
        <v>0</v>
      </c>
      <c r="BK32" s="27">
        <f t="shared" si="11"/>
        <v>0</v>
      </c>
      <c r="BL32" s="27" t="str">
        <f>IFERROR(AVERAGE(#REF!),"")</f>
        <v/>
      </c>
      <c r="BM32" s="27"/>
      <c r="BN32" s="27">
        <f t="shared" si="5"/>
        <v>0</v>
      </c>
      <c r="BO32" s="11">
        <f t="shared" si="12"/>
        <v>0</v>
      </c>
      <c r="BP32" s="154">
        <f t="shared" si="6"/>
        <v>0</v>
      </c>
      <c r="BQ32" s="27"/>
      <c r="BR32" s="27" t="str">
        <f t="shared" si="13"/>
        <v/>
      </c>
      <c r="BS32" s="27" t="str">
        <f t="shared" si="14"/>
        <v/>
      </c>
      <c r="BT32" s="27"/>
      <c r="BU32" s="27"/>
      <c r="BV32" s="27"/>
      <c r="BW32" s="27"/>
    </row>
    <row r="33" spans="1:75" ht="15.75" customHeight="1">
      <c r="A33" s="562" t="s">
        <v>1151</v>
      </c>
      <c r="B33" s="562"/>
      <c r="C33" s="562"/>
      <c r="D33" s="15"/>
      <c r="E33" s="15"/>
      <c r="F33" s="15"/>
      <c r="G33" s="15"/>
      <c r="H33" s="15"/>
      <c r="I33" s="15"/>
      <c r="J33" s="15"/>
      <c r="K33" s="15"/>
      <c r="L33" s="15"/>
      <c r="M33" s="21">
        <f>N32</f>
        <v>0</v>
      </c>
      <c r="N33" s="21"/>
      <c r="O33" s="15"/>
      <c r="P33" s="21">
        <f>Q32</f>
        <v>0</v>
      </c>
      <c r="Q33" s="21"/>
      <c r="R33" s="15"/>
      <c r="S33" s="21">
        <f>T32</f>
        <v>0</v>
      </c>
      <c r="T33" s="21"/>
      <c r="U33" s="21"/>
      <c r="V33" s="21"/>
      <c r="W33" s="21"/>
      <c r="X33" s="66"/>
      <c r="Y33" s="21"/>
      <c r="AA33" s="22"/>
      <c r="AB33" s="22"/>
      <c r="AC33" s="22"/>
      <c r="AD33" s="22"/>
      <c r="AE33" s="22"/>
      <c r="AF33" s="27"/>
      <c r="AG33" s="27"/>
      <c r="AH33" s="22"/>
      <c r="AI33" s="22"/>
      <c r="AJ33" s="22"/>
      <c r="AK33" s="22"/>
      <c r="AL33" s="22"/>
      <c r="AM33" s="27"/>
      <c r="AN33" s="27"/>
      <c r="AO33" s="22"/>
      <c r="AP33" s="27"/>
      <c r="AQ33" s="27"/>
      <c r="AR33" s="27"/>
      <c r="AS33" s="27"/>
      <c r="AT33" s="27"/>
      <c r="AU33" s="27" t="s">
        <v>219</v>
      </c>
      <c r="AV33" s="27"/>
      <c r="AW33" s="27"/>
      <c r="AX33" s="27"/>
      <c r="AY33" s="27"/>
      <c r="AZ33" s="27"/>
      <c r="BA33" s="153">
        <f t="shared" si="3"/>
        <v>1900</v>
      </c>
      <c r="BB33" s="27"/>
      <c r="BC33" s="27">
        <f>(基本信息输入表!$M$7-J33)/365</f>
        <v>123.08493150684932</v>
      </c>
      <c r="BD33" s="27"/>
      <c r="BE33" s="27">
        <f t="shared" si="9"/>
        <v>0</v>
      </c>
      <c r="BF33" s="27"/>
      <c r="BG33" s="27"/>
      <c r="BH33" s="27"/>
      <c r="BI33" s="27">
        <f t="shared" si="10"/>
        <v>0</v>
      </c>
      <c r="BJ33" s="27">
        <f t="shared" si="4"/>
        <v>0</v>
      </c>
      <c r="BK33" s="27">
        <f t="shared" si="11"/>
        <v>0</v>
      </c>
      <c r="BL33" s="27" t="str">
        <f>IFERROR(AVERAGE(#REF!),"")</f>
        <v/>
      </c>
      <c r="BM33" s="27"/>
      <c r="BN33" s="27">
        <f t="shared" si="5"/>
        <v>0</v>
      </c>
      <c r="BO33" s="11">
        <f t="shared" si="12"/>
        <v>0</v>
      </c>
      <c r="BP33" s="154">
        <f t="shared" si="6"/>
        <v>0</v>
      </c>
      <c r="BQ33" s="27"/>
      <c r="BR33" s="27" t="str">
        <f t="shared" si="13"/>
        <v/>
      </c>
      <c r="BS33" s="27" t="str">
        <f t="shared" si="14"/>
        <v/>
      </c>
      <c r="BT33" s="27"/>
      <c r="BU33" s="27"/>
      <c r="BV33" s="27"/>
      <c r="BW33" s="27"/>
    </row>
    <row r="34" spans="1:75" ht="15.75" customHeight="1">
      <c r="A34" s="562" t="s">
        <v>1152</v>
      </c>
      <c r="B34" s="562"/>
      <c r="C34" s="562"/>
      <c r="D34" s="147"/>
      <c r="E34" s="8"/>
      <c r="F34" s="8"/>
      <c r="G34" s="21"/>
      <c r="H34" s="21"/>
      <c r="I34" s="15"/>
      <c r="J34" s="15"/>
      <c r="K34" s="15"/>
      <c r="L34" s="15">
        <f>L32-L33</f>
        <v>0</v>
      </c>
      <c r="M34" s="15">
        <f>M32-M33</f>
        <v>0</v>
      </c>
      <c r="N34" s="15"/>
      <c r="O34" s="15">
        <f>O32-O33</f>
        <v>0</v>
      </c>
      <c r="P34" s="15">
        <f>P32-P33</f>
        <v>0</v>
      </c>
      <c r="Q34" s="15"/>
      <c r="R34" s="15">
        <f>R32-R33</f>
        <v>0</v>
      </c>
      <c r="S34" s="15">
        <f>S32-S33</f>
        <v>0</v>
      </c>
      <c r="T34" s="15"/>
      <c r="U34" s="51">
        <f>U32</f>
        <v>0</v>
      </c>
      <c r="V34" s="15"/>
      <c r="W34" s="51">
        <f>W32</f>
        <v>0</v>
      </c>
      <c r="X34" s="66" t="str">
        <f>IF(S34=0,"",(W34-S34)/S34*100)</f>
        <v/>
      </c>
      <c r="Y34" s="12"/>
      <c r="Z34" s="7"/>
      <c r="AA34" s="22"/>
      <c r="AB34" s="22"/>
      <c r="AC34" s="22"/>
      <c r="AD34" s="22"/>
      <c r="AE34" s="22"/>
      <c r="AF34" s="27"/>
      <c r="AG34" s="27"/>
      <c r="AH34" s="22"/>
      <c r="AI34" s="22"/>
      <c r="AJ34" s="22"/>
      <c r="AK34" s="22"/>
      <c r="AL34" s="22"/>
      <c r="AM34" s="27"/>
      <c r="AN34" s="27"/>
      <c r="AO34" s="22"/>
      <c r="AP34" s="27"/>
      <c r="AQ34" s="27"/>
      <c r="AR34" s="27"/>
      <c r="AS34" s="27"/>
      <c r="AT34" s="27"/>
      <c r="AU34" s="27" t="s">
        <v>219</v>
      </c>
      <c r="AV34" s="27"/>
      <c r="AW34" s="27"/>
      <c r="AX34" s="27"/>
      <c r="AY34" s="27"/>
      <c r="AZ34" s="27"/>
      <c r="BA34" s="153">
        <f t="shared" si="3"/>
        <v>1900</v>
      </c>
      <c r="BB34" s="27"/>
      <c r="BC34" s="27">
        <f>(基本信息输入表!$M$7-J34)/365</f>
        <v>123.08493150684932</v>
      </c>
      <c r="BD34" s="27"/>
      <c r="BE34" s="27">
        <f t="shared" si="9"/>
        <v>0</v>
      </c>
      <c r="BF34" s="27"/>
      <c r="BG34" s="27"/>
      <c r="BH34" s="27"/>
      <c r="BI34" s="27">
        <f t="shared" si="10"/>
        <v>0</v>
      </c>
      <c r="BJ34" s="27">
        <f t="shared" si="4"/>
        <v>0</v>
      </c>
      <c r="BK34" s="27">
        <f t="shared" si="11"/>
        <v>0</v>
      </c>
      <c r="BL34" s="27" t="str">
        <f>IFERROR(AVERAGE(#REF!),"")</f>
        <v/>
      </c>
      <c r="BM34" s="27"/>
      <c r="BN34" s="27">
        <f t="shared" si="5"/>
        <v>0</v>
      </c>
      <c r="BO34" s="11">
        <f t="shared" si="12"/>
        <v>0</v>
      </c>
      <c r="BP34" s="154">
        <f t="shared" si="6"/>
        <v>0</v>
      </c>
      <c r="BQ34" s="27"/>
      <c r="BR34" s="27" t="str">
        <f t="shared" si="13"/>
        <v/>
      </c>
      <c r="BS34" s="27" t="str">
        <f t="shared" si="14"/>
        <v/>
      </c>
      <c r="BT34" s="27"/>
      <c r="BU34" s="27"/>
      <c r="BV34" s="27"/>
      <c r="BW34" s="27"/>
    </row>
    <row r="35" spans="1:75" ht="15.75" customHeight="1">
      <c r="A35" s="3" t="str">
        <f>基本信息输入表!$K$6&amp;"填表人："&amp;基本信息输入表!$M$55</f>
        <v>被评估单位填表人：徐刚、杨灵芝</v>
      </c>
      <c r="W35" s="3" t="str">
        <f>"评估人员："&amp;基本信息输入表!$Q$55</f>
        <v>评估人员：雍国锋、路育</v>
      </c>
      <c r="Z35" s="3"/>
    </row>
    <row r="36" spans="1:75" ht="15.75" customHeight="1">
      <c r="A36" s="3" t="str">
        <f>"填表日期："&amp;YEAR(基本信息输入表!$O$55)&amp;"年"&amp;MONTH(基本信息输入表!$O$55)&amp;"月"&amp;DAY(基本信息输入表!$O$55)&amp;"日"</f>
        <v>填表日期：2023年2月1日</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ht="15.75" customHeight="1">
      <c r="Z37" s="152" t="s">
        <v>461</v>
      </c>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sheetData>
  <mergeCells count="48">
    <mergeCell ref="BW6:BW7"/>
    <mergeCell ref="AG6:AG7"/>
    <mergeCell ref="AS6:AS7"/>
    <mergeCell ref="AT6:AT7"/>
    <mergeCell ref="AU6:AU7"/>
    <mergeCell ref="BV6:BV7"/>
    <mergeCell ref="AB6:AB7"/>
    <mergeCell ref="AC6:AC7"/>
    <mergeCell ref="AD6:AD7"/>
    <mergeCell ref="AE6:AE7"/>
    <mergeCell ref="AF6:AF7"/>
    <mergeCell ref="I6:I7"/>
    <mergeCell ref="J6:J7"/>
    <mergeCell ref="K6:K7"/>
    <mergeCell ref="T6:T7"/>
    <mergeCell ref="X6:X7"/>
    <mergeCell ref="D6:D7"/>
    <mergeCell ref="E6:E7"/>
    <mergeCell ref="F6:F7"/>
    <mergeCell ref="G6:G7"/>
    <mergeCell ref="H6:H7"/>
    <mergeCell ref="A32:C32"/>
    <mergeCell ref="A33:C33"/>
    <mergeCell ref="A34:C34"/>
    <mergeCell ref="A6:A7"/>
    <mergeCell ref="B6:B7"/>
    <mergeCell ref="C6:C7"/>
    <mergeCell ref="AU5:BQ5"/>
    <mergeCell ref="BR5:BW5"/>
    <mergeCell ref="L6:N6"/>
    <mergeCell ref="O6:Q6"/>
    <mergeCell ref="R6:S6"/>
    <mergeCell ref="U6:W6"/>
    <mergeCell ref="AH6:AN6"/>
    <mergeCell ref="AO6:AP6"/>
    <mergeCell ref="AQ6:AR6"/>
    <mergeCell ref="AV6:AX6"/>
    <mergeCell ref="AY6:BK6"/>
    <mergeCell ref="BN6:BP6"/>
    <mergeCell ref="BR6:BS6"/>
    <mergeCell ref="BT6:BU6"/>
    <mergeCell ref="Y6:Y7"/>
    <mergeCell ref="AA6:AA7"/>
    <mergeCell ref="A2:Y2"/>
    <mergeCell ref="A3:Y3"/>
    <mergeCell ref="A5:E5"/>
    <mergeCell ref="AA5:AG5"/>
    <mergeCell ref="AH5:AT5"/>
  </mergeCells>
  <phoneticPr fontId="13" type="noConversion"/>
  <dataValidations count="1">
    <dataValidation type="list" allowBlank="1" showInputMessage="1" showErrorMessage="1" sqref="AA8:AE34" xr:uid="{00000000-0002-0000-3500-000001000000}">
      <formula1>$A$108:$A$109</formula1>
    </dataValidation>
  </dataValidations>
  <hyperlinks>
    <hyperlink ref="A1" location="索引目录!A1" display="返回索引目录" xr:uid="{00000000-0004-0000-3500-000000000000}"/>
  </hyperlinks>
  <printOptions horizontalCentered="1"/>
  <pageMargins left="0.98402777777777795" right="0.98402777777777795" top="0.98402777777777795" bottom="0.98402777777777795" header="0.31388888888888899" footer="0.35416666666666702"/>
  <pageSetup paperSize="9" scale="7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500-000000000000}">
          <x14:formula1>
            <xm:f>基本信息输入表!$A$121:$A$123</xm:f>
          </x14:formula1>
          <xm:sqref>AO8:AO34</xm:sqref>
        </x14:dataValidation>
        <x14:dataValidation type="list" allowBlank="1" showInputMessage="1" showErrorMessage="1" xr:uid="{00000000-0002-0000-3500-000002000000}">
          <x14:formula1>
            <xm:f>基本信息输入表!$A$124:$A$127</xm:f>
          </x14:formula1>
          <xm:sqref>AQ8:AQ34</xm:sqref>
        </x14:dataValidation>
        <x14:dataValidation type="list" allowBlank="1" showInputMessage="1" showErrorMessage="1" xr:uid="{00000000-0002-0000-3500-000003000000}">
          <x14:formula1>
            <xm:f>基本信息输入表!$A$143:$A$147</xm:f>
          </x14:formula1>
          <xm:sqref>AU8:AU34</xm:sqref>
        </x14:dataValidation>
        <x14:dataValidation type="list" allowBlank="1" showInputMessage="1" showErrorMessage="1" xr:uid="{00000000-0002-0000-3500-000004000000}">
          <x14:formula1>
            <xm:f>基本信息输入表!$A$109:$A$110</xm:f>
          </x14:formula1>
          <xm:sqref>AH8:AL34</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1:BF33"/>
  <sheetViews>
    <sheetView showGridLines="0" workbookViewId="0">
      <selection activeCell="L15" sqref="L15"/>
    </sheetView>
  </sheetViews>
  <sheetFormatPr defaultColWidth="9" defaultRowHeight="15.75" customHeight="1" outlineLevelCol="2"/>
  <cols>
    <col min="1" max="1" width="3.75" style="3" customWidth="1"/>
    <col min="2" max="2" width="6.75" style="3" customWidth="1"/>
    <col min="3" max="3" width="9" style="3"/>
    <col min="4" max="5" width="10.5" style="3" customWidth="1"/>
    <col min="6" max="8" width="5.25" style="3" customWidth="1"/>
    <col min="9" max="10" width="5.08203125" style="3" customWidth="1"/>
    <col min="11" max="11" width="8" style="3" customWidth="1"/>
    <col min="12" max="12" width="15.58203125" style="3" customWidth="1"/>
    <col min="13" max="14" width="15.58203125" style="3" hidden="1" customWidth="1" outlineLevel="1"/>
    <col min="15" max="15" width="15.58203125" style="3" customWidth="1" collapsed="1"/>
    <col min="16" max="16" width="15.58203125" style="3" customWidth="1"/>
    <col min="17" max="17" width="8.08203125" style="3" customWidth="1"/>
    <col min="18" max="19" width="9" style="3"/>
    <col min="20" max="25" width="5.58203125" style="4" customWidth="1" outlineLevel="1"/>
    <col min="26" max="26" width="14.75" style="4" customWidth="1" outlineLevel="1"/>
    <col min="27" max="27" width="13.58203125" style="4" customWidth="1"/>
    <col min="28" max="31" width="5.58203125" style="4" customWidth="1" outlineLevel="1"/>
    <col min="32" max="33" width="7.25" style="4" customWidth="1" outlineLevel="1"/>
    <col min="34" max="34" width="5.58203125" style="4" customWidth="1" outlineLevel="1"/>
    <col min="35" max="38" width="8.58203125" style="4" customWidth="1" outlineLevel="1"/>
    <col min="39" max="39" width="14.58203125" style="4" customWidth="1" outlineLevel="1"/>
    <col min="40" max="40" width="13.58203125" style="4" customWidth="1"/>
    <col min="41" max="42" width="8.58203125" style="4" customWidth="1" outlineLevel="2"/>
    <col min="43" max="43" width="11.25" style="4" customWidth="1" outlineLevel="2"/>
    <col min="44" max="52" width="8.58203125" style="4" customWidth="1" outlineLevel="2"/>
    <col min="53" max="53" width="8.58203125" style="4" customWidth="1" outlineLevel="1"/>
    <col min="54" max="54" width="13.75" style="4" customWidth="1"/>
    <col min="55" max="57" width="13.58203125" style="4" customWidth="1" outlineLevel="1"/>
    <col min="58" max="58" width="13.58203125" style="4" customWidth="1"/>
    <col min="59" max="16384" width="9" style="3"/>
  </cols>
  <sheetData>
    <row r="1" spans="1:58" ht="15.75" customHeight="1">
      <c r="A1" s="5" t="s">
        <v>430</v>
      </c>
    </row>
    <row r="2" spans="1:58" s="1" customFormat="1" ht="30" customHeight="1">
      <c r="A2" s="519" t="s">
        <v>1153</v>
      </c>
      <c r="B2" s="519"/>
      <c r="C2" s="519"/>
      <c r="D2" s="519"/>
      <c r="E2" s="519"/>
      <c r="F2" s="519"/>
      <c r="G2" s="519"/>
      <c r="H2" s="519"/>
      <c r="I2" s="519"/>
      <c r="J2" s="519"/>
      <c r="K2" s="519"/>
      <c r="L2" s="519"/>
      <c r="M2" s="519"/>
      <c r="N2" s="519"/>
      <c r="O2" s="519"/>
      <c r="P2" s="519"/>
      <c r="Q2" s="519"/>
      <c r="R2" s="519"/>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row>
    <row r="3" spans="1:58"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8" ht="14.15" customHeight="1">
      <c r="A4" s="2"/>
      <c r="B4" s="2"/>
      <c r="C4" s="2"/>
      <c r="D4" s="2"/>
      <c r="E4" s="2"/>
      <c r="F4" s="2"/>
      <c r="G4" s="2"/>
      <c r="H4" s="2"/>
      <c r="I4" s="2"/>
      <c r="J4" s="2"/>
      <c r="K4" s="2"/>
      <c r="L4" s="2"/>
      <c r="M4" s="2"/>
      <c r="N4" s="2"/>
      <c r="O4" s="2"/>
      <c r="P4" s="2"/>
      <c r="Q4" s="524" t="s">
        <v>1154</v>
      </c>
      <c r="R4" s="524"/>
    </row>
    <row r="5" spans="1:58" ht="15.75" customHeight="1">
      <c r="A5" s="604" t="str">
        <f>基本信息输入表!K6&amp;"："&amp;基本信息输入表!M6</f>
        <v>被评估单位：贵州华能焦化制气股份有限公司</v>
      </c>
      <c r="B5" s="604"/>
      <c r="C5" s="604"/>
      <c r="D5" s="604"/>
      <c r="E5" s="7"/>
      <c r="R5" s="18" t="s">
        <v>464</v>
      </c>
      <c r="T5" s="531" t="s">
        <v>595</v>
      </c>
      <c r="U5" s="531"/>
      <c r="V5" s="531"/>
      <c r="W5" s="531"/>
      <c r="X5" s="531"/>
      <c r="Y5" s="531"/>
      <c r="Z5" s="531"/>
      <c r="AA5" s="531"/>
      <c r="AB5" s="532" t="s">
        <v>596</v>
      </c>
      <c r="AC5" s="533"/>
      <c r="AD5" s="533"/>
      <c r="AE5" s="533"/>
      <c r="AF5" s="533"/>
      <c r="AG5" s="533"/>
      <c r="AH5" s="533"/>
      <c r="AI5" s="533"/>
      <c r="AJ5" s="533"/>
      <c r="AK5" s="533"/>
      <c r="AL5" s="533"/>
      <c r="AM5" s="533"/>
      <c r="AN5" s="534"/>
      <c r="AO5" s="535" t="s">
        <v>597</v>
      </c>
      <c r="AP5" s="536"/>
      <c r="AQ5" s="536"/>
      <c r="AR5" s="536"/>
      <c r="AS5" s="536"/>
      <c r="AT5" s="536"/>
      <c r="AU5" s="536"/>
      <c r="AV5" s="536"/>
      <c r="AW5" s="536"/>
      <c r="AX5" s="536"/>
      <c r="AY5" s="536"/>
      <c r="AZ5" s="536"/>
      <c r="BA5" s="536"/>
      <c r="BB5" s="537"/>
      <c r="BC5" s="538" t="s">
        <v>598</v>
      </c>
      <c r="BD5" s="538"/>
      <c r="BE5" s="538"/>
      <c r="BF5" s="538"/>
    </row>
    <row r="6" spans="1:58" s="50" customFormat="1" ht="15.75" customHeight="1">
      <c r="A6" s="570" t="s">
        <v>465</v>
      </c>
      <c r="B6" s="570" t="s">
        <v>965</v>
      </c>
      <c r="C6" s="586" t="s">
        <v>966</v>
      </c>
      <c r="D6" s="570" t="s">
        <v>968</v>
      </c>
      <c r="E6" s="570" t="s">
        <v>967</v>
      </c>
      <c r="F6" s="570" t="s">
        <v>969</v>
      </c>
      <c r="G6" s="570" t="s">
        <v>953</v>
      </c>
      <c r="H6" s="570" t="s">
        <v>970</v>
      </c>
      <c r="I6" s="570" t="s">
        <v>971</v>
      </c>
      <c r="J6" s="570" t="s">
        <v>972</v>
      </c>
      <c r="K6" s="570" t="s">
        <v>973</v>
      </c>
      <c r="L6" s="570" t="s">
        <v>819</v>
      </c>
      <c r="M6" s="577" t="s">
        <v>707</v>
      </c>
      <c r="N6" s="577" t="s">
        <v>693</v>
      </c>
      <c r="O6" s="570" t="s">
        <v>437</v>
      </c>
      <c r="P6" s="570" t="s">
        <v>438</v>
      </c>
      <c r="Q6" s="570" t="s">
        <v>440</v>
      </c>
      <c r="R6" s="570" t="s">
        <v>585</v>
      </c>
      <c r="T6" s="531" t="s">
        <v>599</v>
      </c>
      <c r="U6" s="553" t="s">
        <v>895</v>
      </c>
      <c r="V6" s="594" t="s">
        <v>1155</v>
      </c>
      <c r="W6" s="531" t="s">
        <v>652</v>
      </c>
      <c r="X6" s="542" t="s">
        <v>627</v>
      </c>
      <c r="Y6" s="542" t="s">
        <v>601</v>
      </c>
      <c r="Z6" s="531" t="s">
        <v>602</v>
      </c>
      <c r="AA6" s="531"/>
      <c r="AB6" s="532" t="s">
        <v>603</v>
      </c>
      <c r="AC6" s="533"/>
      <c r="AD6" s="533"/>
      <c r="AE6" s="533"/>
      <c r="AF6" s="533"/>
      <c r="AG6" s="533"/>
      <c r="AH6" s="534"/>
      <c r="AI6" s="538" t="s">
        <v>604</v>
      </c>
      <c r="AJ6" s="538"/>
      <c r="AK6" s="538" t="s">
        <v>653</v>
      </c>
      <c r="AL6" s="538"/>
      <c r="AM6" s="538" t="s">
        <v>605</v>
      </c>
      <c r="AN6" s="543"/>
      <c r="AO6" s="531" t="s">
        <v>606</v>
      </c>
      <c r="AP6" s="531" t="s">
        <v>654</v>
      </c>
      <c r="AQ6" s="531"/>
      <c r="AR6" s="555" t="s">
        <v>655</v>
      </c>
      <c r="AS6" s="556"/>
      <c r="AT6" s="556"/>
      <c r="AU6" s="556"/>
      <c r="AV6" s="556"/>
      <c r="AW6" s="556"/>
      <c r="AX6" s="556"/>
      <c r="AY6" s="556"/>
      <c r="AZ6" s="557"/>
      <c r="BA6" s="531" t="s">
        <v>438</v>
      </c>
      <c r="BB6" s="558"/>
      <c r="BC6" s="543" t="s">
        <v>607</v>
      </c>
      <c r="BD6" s="543" t="s">
        <v>608</v>
      </c>
      <c r="BE6" s="538" t="s">
        <v>609</v>
      </c>
      <c r="BF6" s="543"/>
    </row>
    <row r="7" spans="1:58" s="50" customFormat="1" ht="13">
      <c r="A7" s="571"/>
      <c r="B7" s="571"/>
      <c r="C7" s="587"/>
      <c r="D7" s="571"/>
      <c r="E7" s="571"/>
      <c r="F7" s="571"/>
      <c r="G7" s="571"/>
      <c r="H7" s="571"/>
      <c r="I7" s="571"/>
      <c r="J7" s="571"/>
      <c r="K7" s="571"/>
      <c r="L7" s="571"/>
      <c r="M7" s="578"/>
      <c r="N7" s="578"/>
      <c r="O7" s="571"/>
      <c r="P7" s="571"/>
      <c r="Q7" s="571"/>
      <c r="R7" s="571"/>
      <c r="T7" s="531"/>
      <c r="U7" s="531"/>
      <c r="V7" s="595"/>
      <c r="W7" s="531"/>
      <c r="X7" s="531"/>
      <c r="Y7" s="531"/>
      <c r="Z7" s="531"/>
      <c r="AA7" s="531"/>
      <c r="AB7" s="26" t="s">
        <v>614</v>
      </c>
      <c r="AC7" s="26" t="s">
        <v>615</v>
      </c>
      <c r="AD7" s="40" t="s">
        <v>954</v>
      </c>
      <c r="AE7" s="40" t="s">
        <v>1032</v>
      </c>
      <c r="AF7" s="26" t="s">
        <v>664</v>
      </c>
      <c r="AG7" s="26" t="s">
        <v>617</v>
      </c>
      <c r="AH7" s="24" t="s">
        <v>618</v>
      </c>
      <c r="AI7" s="26" t="s">
        <v>619</v>
      </c>
      <c r="AJ7" s="26" t="s">
        <v>620</v>
      </c>
      <c r="AK7" s="26" t="s">
        <v>619</v>
      </c>
      <c r="AL7" s="26" t="s">
        <v>665</v>
      </c>
      <c r="AM7" s="538"/>
      <c r="AN7" s="544"/>
      <c r="AO7" s="531"/>
      <c r="AP7" s="19" t="s">
        <v>666</v>
      </c>
      <c r="AQ7" s="19" t="s">
        <v>667</v>
      </c>
      <c r="AR7" s="49"/>
      <c r="AS7" s="49"/>
      <c r="AT7" s="49"/>
      <c r="AU7" s="49"/>
      <c r="AV7" s="49"/>
      <c r="AW7" s="49"/>
      <c r="AX7" s="19"/>
      <c r="AY7" s="19"/>
      <c r="AZ7" s="19"/>
      <c r="BA7" s="531"/>
      <c r="BB7" s="559"/>
      <c r="BC7" s="544"/>
      <c r="BD7" s="544"/>
      <c r="BE7" s="538"/>
      <c r="BF7" s="544"/>
    </row>
    <row r="8" spans="1:58" ht="15.75" customHeight="1">
      <c r="A8" s="47" t="str">
        <f>IF(C8="","",ROW()-7)</f>
        <v/>
      </c>
      <c r="B8" s="8"/>
      <c r="C8" s="59"/>
      <c r="D8" s="12"/>
      <c r="E8" s="12"/>
      <c r="F8" s="8"/>
      <c r="G8" s="8"/>
      <c r="H8" s="8"/>
      <c r="I8" s="8"/>
      <c r="J8" s="8"/>
      <c r="K8" s="15"/>
      <c r="L8" s="15"/>
      <c r="M8" s="15"/>
      <c r="N8" s="15"/>
      <c r="O8" s="15">
        <f t="shared" ref="O8:O10" si="0">N8+M8</f>
        <v>0</v>
      </c>
      <c r="P8" s="15"/>
      <c r="Q8" s="15" t="str">
        <f>IF(O8=0,"",(P8-O8)/O8*100)</f>
        <v/>
      </c>
      <c r="R8" s="21"/>
      <c r="T8" s="22"/>
      <c r="U8" s="22"/>
      <c r="V8" s="22"/>
      <c r="W8" s="22"/>
      <c r="X8" s="22"/>
      <c r="Y8" s="22"/>
      <c r="Z8" s="22"/>
      <c r="AA8" s="22"/>
      <c r="AB8" s="22"/>
      <c r="AC8" s="22"/>
      <c r="AD8" s="22"/>
      <c r="AE8" s="22"/>
      <c r="AF8" s="22"/>
      <c r="AG8" s="27"/>
      <c r="AH8" s="27"/>
      <c r="AI8" s="22"/>
      <c r="AJ8" s="27"/>
      <c r="AK8" s="27"/>
      <c r="AL8" s="27"/>
      <c r="AM8" s="27"/>
      <c r="AN8" s="27"/>
      <c r="AO8" s="27"/>
      <c r="AP8" s="27" t="s">
        <v>203</v>
      </c>
      <c r="AQ8" s="27"/>
      <c r="AR8" s="27"/>
      <c r="AS8" s="27"/>
      <c r="AT8" s="27"/>
      <c r="AU8" s="27"/>
      <c r="AV8" s="27"/>
      <c r="AW8" s="27"/>
      <c r="AX8" s="27"/>
      <c r="AY8" s="27"/>
      <c r="AZ8" s="27"/>
      <c r="BA8" s="27"/>
      <c r="BB8" s="27"/>
      <c r="BC8" s="30" t="str">
        <f>IFERROR((BA8-O8)/(O8)*100,"")</f>
        <v/>
      </c>
      <c r="BD8" s="27"/>
      <c r="BE8" s="27"/>
      <c r="BF8" s="27"/>
    </row>
    <row r="9" spans="1:58" ht="15.75" customHeight="1">
      <c r="A9" s="47" t="str">
        <f t="shared" ref="A9:A29" si="1">IF(C9="","",ROW()-7)</f>
        <v/>
      </c>
      <c r="B9" s="8"/>
      <c r="C9" s="59"/>
      <c r="D9" s="12"/>
      <c r="E9" s="12"/>
      <c r="F9" s="8"/>
      <c r="G9" s="8"/>
      <c r="H9" s="8"/>
      <c r="I9" s="8"/>
      <c r="J9" s="8"/>
      <c r="K9" s="15"/>
      <c r="L9" s="21"/>
      <c r="M9" s="21"/>
      <c r="N9" s="21"/>
      <c r="O9" s="15">
        <f t="shared" si="0"/>
        <v>0</v>
      </c>
      <c r="P9" s="21"/>
      <c r="Q9" s="15" t="str">
        <f t="shared" ref="Q9:Q30" si="2">IF(O9=0,"",(P9-O9)/O9*100)</f>
        <v/>
      </c>
      <c r="R9" s="21"/>
      <c r="T9" s="22"/>
      <c r="U9" s="22"/>
      <c r="V9" s="22"/>
      <c r="W9" s="22"/>
      <c r="X9" s="22"/>
      <c r="Y9" s="22"/>
      <c r="Z9" s="22"/>
      <c r="AA9" s="22"/>
      <c r="AB9" s="22"/>
      <c r="AC9" s="22"/>
      <c r="AD9" s="22"/>
      <c r="AE9" s="22"/>
      <c r="AF9" s="22"/>
      <c r="AG9" s="28"/>
      <c r="AH9" s="27"/>
      <c r="AI9" s="22"/>
      <c r="AJ9" s="27"/>
      <c r="AK9" s="27"/>
      <c r="AL9" s="27"/>
      <c r="AM9" s="27"/>
      <c r="AN9" s="27"/>
      <c r="AO9" s="27"/>
      <c r="AP9" s="27"/>
      <c r="AQ9" s="27"/>
      <c r="AR9" s="27"/>
      <c r="AS9" s="27"/>
      <c r="AT9" s="27"/>
      <c r="AU9" s="27"/>
      <c r="AV9" s="27"/>
      <c r="AW9" s="27"/>
      <c r="AX9" s="27"/>
      <c r="AY9" s="27"/>
      <c r="AZ9" s="27"/>
      <c r="BA9" s="27"/>
      <c r="BB9" s="27"/>
      <c r="BC9" s="30" t="str">
        <f t="shared" ref="BC9:BC30" si="3">IFERROR((BA9-O9)/(O9)*100,"")</f>
        <v/>
      </c>
      <c r="BD9" s="27"/>
      <c r="BE9" s="27"/>
      <c r="BF9" s="27"/>
    </row>
    <row r="10" spans="1:58" ht="15.75" customHeight="1">
      <c r="A10" s="47" t="str">
        <f t="shared" si="1"/>
        <v/>
      </c>
      <c r="B10" s="8"/>
      <c r="C10" s="59"/>
      <c r="D10" s="12"/>
      <c r="E10" s="12"/>
      <c r="F10" s="8"/>
      <c r="G10" s="8"/>
      <c r="H10" s="8"/>
      <c r="I10" s="8"/>
      <c r="J10" s="8"/>
      <c r="K10" s="15"/>
      <c r="L10" s="15"/>
      <c r="M10" s="15"/>
      <c r="N10" s="15"/>
      <c r="O10" s="15">
        <f t="shared" si="0"/>
        <v>0</v>
      </c>
      <c r="P10" s="15"/>
      <c r="Q10" s="15" t="str">
        <f t="shared" si="2"/>
        <v/>
      </c>
      <c r="R10" s="21"/>
      <c r="T10" s="22"/>
      <c r="U10" s="22"/>
      <c r="V10" s="22"/>
      <c r="W10" s="22"/>
      <c r="X10" s="22"/>
      <c r="Y10" s="22"/>
      <c r="Z10" s="22"/>
      <c r="AA10" s="22"/>
      <c r="AB10" s="22"/>
      <c r="AC10" s="22"/>
      <c r="AD10" s="22"/>
      <c r="AE10" s="22"/>
      <c r="AF10" s="22"/>
      <c r="AG10" s="28"/>
      <c r="AH10" s="27"/>
      <c r="AI10" s="22"/>
      <c r="AJ10" s="27"/>
      <c r="AK10" s="27"/>
      <c r="AL10" s="27"/>
      <c r="AM10" s="27"/>
      <c r="AN10" s="27"/>
      <c r="AO10" s="27"/>
      <c r="AP10" s="27"/>
      <c r="AQ10" s="27"/>
      <c r="AR10" s="27"/>
      <c r="AS10" s="27"/>
      <c r="AT10" s="27"/>
      <c r="AU10" s="27"/>
      <c r="AV10" s="27"/>
      <c r="AW10" s="27"/>
      <c r="AX10" s="27"/>
      <c r="AY10" s="27"/>
      <c r="AZ10" s="27"/>
      <c r="BA10" s="27"/>
      <c r="BB10" s="27"/>
      <c r="BC10" s="30" t="str">
        <f t="shared" si="3"/>
        <v/>
      </c>
      <c r="BD10" s="27"/>
      <c r="BE10" s="27"/>
      <c r="BF10" s="27"/>
    </row>
    <row r="11" spans="1:58" ht="15.75" customHeight="1">
      <c r="A11" s="47" t="str">
        <f t="shared" si="1"/>
        <v/>
      </c>
      <c r="B11" s="8"/>
      <c r="C11" s="59"/>
      <c r="D11" s="12"/>
      <c r="E11" s="12"/>
      <c r="F11" s="8"/>
      <c r="G11" s="8"/>
      <c r="H11" s="8"/>
      <c r="I11" s="8"/>
      <c r="J11" s="8"/>
      <c r="K11" s="15"/>
      <c r="L11" s="15"/>
      <c r="M11" s="15"/>
      <c r="N11" s="15"/>
      <c r="O11" s="15">
        <f t="shared" ref="O11:O29" si="4">N11+M11</f>
        <v>0</v>
      </c>
      <c r="P11" s="15"/>
      <c r="Q11" s="15" t="str">
        <f t="shared" si="2"/>
        <v/>
      </c>
      <c r="R11" s="21"/>
      <c r="T11" s="22"/>
      <c r="U11" s="22"/>
      <c r="V11" s="22"/>
      <c r="W11" s="22"/>
      <c r="X11" s="22"/>
      <c r="Y11" s="22"/>
      <c r="Z11" s="22"/>
      <c r="AA11" s="22"/>
      <c r="AB11" s="22"/>
      <c r="AC11" s="22"/>
      <c r="AD11" s="22"/>
      <c r="AE11" s="22"/>
      <c r="AF11" s="22"/>
      <c r="AG11" s="28"/>
      <c r="AH11" s="27"/>
      <c r="AI11" s="22"/>
      <c r="AJ11" s="27"/>
      <c r="AK11" s="27"/>
      <c r="AL11" s="27"/>
      <c r="AM11" s="27"/>
      <c r="AN11" s="27"/>
      <c r="AO11" s="27"/>
      <c r="AP11" s="27"/>
      <c r="AQ11" s="27"/>
      <c r="AR11" s="27"/>
      <c r="AS11" s="27"/>
      <c r="AT11" s="27"/>
      <c r="AU11" s="27"/>
      <c r="AV11" s="27"/>
      <c r="AW11" s="27"/>
      <c r="AX11" s="27"/>
      <c r="AY11" s="27"/>
      <c r="AZ11" s="27"/>
      <c r="BA11" s="27"/>
      <c r="BB11" s="27"/>
      <c r="BC11" s="30" t="str">
        <f t="shared" si="3"/>
        <v/>
      </c>
      <c r="BD11" s="27"/>
      <c r="BE11" s="27"/>
      <c r="BF11" s="27"/>
    </row>
    <row r="12" spans="1:58" ht="15.75" customHeight="1">
      <c r="A12" s="47" t="str">
        <f t="shared" si="1"/>
        <v/>
      </c>
      <c r="B12" s="8"/>
      <c r="C12" s="59"/>
      <c r="D12" s="12"/>
      <c r="E12" s="12"/>
      <c r="F12" s="8"/>
      <c r="G12" s="8"/>
      <c r="H12" s="8"/>
      <c r="I12" s="8"/>
      <c r="J12" s="8"/>
      <c r="K12" s="15"/>
      <c r="L12" s="15"/>
      <c r="M12" s="15"/>
      <c r="N12" s="15"/>
      <c r="O12" s="15">
        <f t="shared" si="4"/>
        <v>0</v>
      </c>
      <c r="P12" s="15"/>
      <c r="Q12" s="15" t="str">
        <f t="shared" si="2"/>
        <v/>
      </c>
      <c r="R12" s="21"/>
      <c r="T12" s="22"/>
      <c r="U12" s="22"/>
      <c r="V12" s="22"/>
      <c r="W12" s="22"/>
      <c r="X12" s="22"/>
      <c r="Y12" s="22"/>
      <c r="Z12" s="22"/>
      <c r="AA12" s="22"/>
      <c r="AB12" s="22"/>
      <c r="AC12" s="22"/>
      <c r="AD12" s="22"/>
      <c r="AE12" s="22"/>
      <c r="AF12" s="22"/>
      <c r="AG12" s="28"/>
      <c r="AH12" s="27"/>
      <c r="AI12" s="22"/>
      <c r="AJ12" s="27"/>
      <c r="AK12" s="27"/>
      <c r="AL12" s="27"/>
      <c r="AM12" s="27"/>
      <c r="AN12" s="27"/>
      <c r="AO12" s="27"/>
      <c r="AP12" s="27"/>
      <c r="AQ12" s="27"/>
      <c r="AR12" s="27"/>
      <c r="AS12" s="27"/>
      <c r="AT12" s="27"/>
      <c r="AU12" s="27"/>
      <c r="AV12" s="27"/>
      <c r="AW12" s="27"/>
      <c r="AX12" s="27"/>
      <c r="AY12" s="27"/>
      <c r="AZ12" s="27"/>
      <c r="BA12" s="27"/>
      <c r="BB12" s="27"/>
      <c r="BC12" s="30" t="str">
        <f t="shared" si="3"/>
        <v/>
      </c>
      <c r="BD12" s="27"/>
      <c r="BE12" s="27"/>
      <c r="BF12" s="27"/>
    </row>
    <row r="13" spans="1:58" ht="15.75" customHeight="1">
      <c r="A13" s="47" t="str">
        <f t="shared" si="1"/>
        <v/>
      </c>
      <c r="B13" s="8"/>
      <c r="C13" s="59"/>
      <c r="D13" s="12"/>
      <c r="E13" s="12"/>
      <c r="F13" s="8"/>
      <c r="G13" s="8"/>
      <c r="H13" s="8"/>
      <c r="I13" s="8"/>
      <c r="J13" s="8"/>
      <c r="K13" s="15"/>
      <c r="L13" s="15"/>
      <c r="M13" s="15"/>
      <c r="N13" s="15"/>
      <c r="O13" s="15">
        <f t="shared" si="4"/>
        <v>0</v>
      </c>
      <c r="P13" s="15"/>
      <c r="Q13" s="15" t="str">
        <f t="shared" si="2"/>
        <v/>
      </c>
      <c r="R13" s="21"/>
      <c r="T13" s="22"/>
      <c r="U13" s="22"/>
      <c r="V13" s="22"/>
      <c r="W13" s="22"/>
      <c r="X13" s="22"/>
      <c r="Y13" s="22"/>
      <c r="Z13" s="22"/>
      <c r="AA13" s="22"/>
      <c r="AB13" s="22"/>
      <c r="AC13" s="22"/>
      <c r="AD13" s="22"/>
      <c r="AE13" s="22"/>
      <c r="AF13" s="22"/>
      <c r="AG13" s="28"/>
      <c r="AH13" s="27"/>
      <c r="AI13" s="22"/>
      <c r="AJ13" s="27"/>
      <c r="AK13" s="27"/>
      <c r="AL13" s="27"/>
      <c r="AM13" s="27"/>
      <c r="AN13" s="27"/>
      <c r="AO13" s="27"/>
      <c r="AP13" s="27"/>
      <c r="AQ13" s="27"/>
      <c r="AR13" s="27"/>
      <c r="AS13" s="27"/>
      <c r="AT13" s="27"/>
      <c r="AU13" s="27"/>
      <c r="AV13" s="27"/>
      <c r="AW13" s="27"/>
      <c r="AX13" s="27"/>
      <c r="AY13" s="27"/>
      <c r="AZ13" s="27"/>
      <c r="BA13" s="27"/>
      <c r="BB13" s="27"/>
      <c r="BC13" s="30" t="str">
        <f t="shared" si="3"/>
        <v/>
      </c>
      <c r="BD13" s="27"/>
      <c r="BE13" s="27"/>
      <c r="BF13" s="27"/>
    </row>
    <row r="14" spans="1:58" ht="15.75" customHeight="1">
      <c r="A14" s="47" t="str">
        <f t="shared" si="1"/>
        <v/>
      </c>
      <c r="B14" s="8"/>
      <c r="C14" s="59"/>
      <c r="D14" s="12"/>
      <c r="E14" s="12"/>
      <c r="F14" s="8"/>
      <c r="G14" s="8"/>
      <c r="H14" s="8"/>
      <c r="I14" s="8"/>
      <c r="J14" s="8"/>
      <c r="K14" s="15"/>
      <c r="L14" s="15"/>
      <c r="M14" s="15"/>
      <c r="N14" s="15"/>
      <c r="O14" s="15">
        <f t="shared" si="4"/>
        <v>0</v>
      </c>
      <c r="P14" s="15"/>
      <c r="Q14" s="15" t="str">
        <f t="shared" si="2"/>
        <v/>
      </c>
      <c r="R14" s="21"/>
      <c r="T14" s="22"/>
      <c r="U14" s="22"/>
      <c r="V14" s="22"/>
      <c r="W14" s="22"/>
      <c r="X14" s="22"/>
      <c r="Y14" s="22"/>
      <c r="Z14" s="22"/>
      <c r="AA14" s="22"/>
      <c r="AB14" s="22"/>
      <c r="AC14" s="22"/>
      <c r="AD14" s="22"/>
      <c r="AE14" s="22"/>
      <c r="AF14" s="22"/>
      <c r="AG14" s="28"/>
      <c r="AH14" s="27"/>
      <c r="AI14" s="22"/>
      <c r="AJ14" s="27"/>
      <c r="AK14" s="27"/>
      <c r="AL14" s="27"/>
      <c r="AM14" s="27"/>
      <c r="AN14" s="27"/>
      <c r="AO14" s="27"/>
      <c r="AP14" s="27"/>
      <c r="AQ14" s="27"/>
      <c r="AR14" s="27"/>
      <c r="AS14" s="27"/>
      <c r="AT14" s="27"/>
      <c r="AU14" s="27"/>
      <c r="AV14" s="27"/>
      <c r="AW14" s="27"/>
      <c r="AX14" s="27"/>
      <c r="AY14" s="27"/>
      <c r="AZ14" s="27"/>
      <c r="BA14" s="27"/>
      <c r="BB14" s="27"/>
      <c r="BC14" s="30" t="str">
        <f t="shared" si="3"/>
        <v/>
      </c>
      <c r="BD14" s="27"/>
      <c r="BE14" s="27"/>
      <c r="BF14" s="27"/>
    </row>
    <row r="15" spans="1:58" ht="15.75" customHeight="1">
      <c r="A15" s="47" t="str">
        <f t="shared" si="1"/>
        <v/>
      </c>
      <c r="B15" s="8"/>
      <c r="C15" s="59"/>
      <c r="D15" s="12"/>
      <c r="E15" s="12"/>
      <c r="F15" s="8"/>
      <c r="G15" s="8"/>
      <c r="H15" s="8"/>
      <c r="I15" s="8"/>
      <c r="J15" s="8"/>
      <c r="K15" s="15"/>
      <c r="L15" s="15"/>
      <c r="M15" s="15"/>
      <c r="N15" s="15"/>
      <c r="O15" s="15">
        <f t="shared" si="4"/>
        <v>0</v>
      </c>
      <c r="P15" s="15"/>
      <c r="Q15" s="15" t="str">
        <f t="shared" si="2"/>
        <v/>
      </c>
      <c r="R15" s="21"/>
      <c r="T15" s="22"/>
      <c r="U15" s="22"/>
      <c r="V15" s="22"/>
      <c r="W15" s="22"/>
      <c r="X15" s="22"/>
      <c r="Y15" s="22"/>
      <c r="Z15" s="22"/>
      <c r="AA15" s="22"/>
      <c r="AB15" s="22"/>
      <c r="AC15" s="22"/>
      <c r="AD15" s="22"/>
      <c r="AE15" s="22"/>
      <c r="AF15" s="22"/>
      <c r="AG15" s="28"/>
      <c r="AH15" s="27"/>
      <c r="AI15" s="22"/>
      <c r="AJ15" s="27"/>
      <c r="AK15" s="27"/>
      <c r="AL15" s="27"/>
      <c r="AM15" s="27"/>
      <c r="AN15" s="27"/>
      <c r="AO15" s="27"/>
      <c r="AP15" s="27"/>
      <c r="AQ15" s="27"/>
      <c r="AR15" s="27"/>
      <c r="AS15" s="27"/>
      <c r="AT15" s="27"/>
      <c r="AU15" s="27"/>
      <c r="AV15" s="27"/>
      <c r="AW15" s="27"/>
      <c r="AX15" s="27"/>
      <c r="AY15" s="27"/>
      <c r="AZ15" s="27"/>
      <c r="BA15" s="27"/>
      <c r="BB15" s="27"/>
      <c r="BC15" s="30" t="str">
        <f t="shared" si="3"/>
        <v/>
      </c>
      <c r="BD15" s="27"/>
      <c r="BE15" s="27"/>
      <c r="BF15" s="27"/>
    </row>
    <row r="16" spans="1:58" ht="15.75" customHeight="1">
      <c r="A16" s="47" t="str">
        <f t="shared" si="1"/>
        <v/>
      </c>
      <c r="B16" s="8"/>
      <c r="C16" s="59"/>
      <c r="D16" s="12"/>
      <c r="E16" s="12"/>
      <c r="F16" s="8"/>
      <c r="G16" s="8"/>
      <c r="H16" s="8"/>
      <c r="I16" s="8"/>
      <c r="J16" s="8"/>
      <c r="K16" s="15"/>
      <c r="L16" s="15"/>
      <c r="M16" s="15"/>
      <c r="N16" s="15"/>
      <c r="O16" s="15">
        <f t="shared" si="4"/>
        <v>0</v>
      </c>
      <c r="P16" s="15"/>
      <c r="Q16" s="15" t="str">
        <f t="shared" si="2"/>
        <v/>
      </c>
      <c r="R16" s="21"/>
      <c r="T16" s="22"/>
      <c r="U16" s="22"/>
      <c r="V16" s="22"/>
      <c r="W16" s="22"/>
      <c r="X16" s="22"/>
      <c r="Y16" s="22"/>
      <c r="Z16" s="22"/>
      <c r="AA16" s="22"/>
      <c r="AB16" s="22"/>
      <c r="AC16" s="22"/>
      <c r="AD16" s="22"/>
      <c r="AE16" s="22"/>
      <c r="AF16" s="22"/>
      <c r="AG16" s="28"/>
      <c r="AH16" s="27"/>
      <c r="AI16" s="22"/>
      <c r="AJ16" s="27"/>
      <c r="AK16" s="27"/>
      <c r="AL16" s="27"/>
      <c r="AM16" s="27"/>
      <c r="AN16" s="27"/>
      <c r="AO16" s="27"/>
      <c r="AP16" s="27"/>
      <c r="AQ16" s="27"/>
      <c r="AR16" s="27"/>
      <c r="AS16" s="27"/>
      <c r="AT16" s="27"/>
      <c r="AU16" s="27"/>
      <c r="AV16" s="27"/>
      <c r="AW16" s="27"/>
      <c r="AX16" s="27"/>
      <c r="AY16" s="27"/>
      <c r="AZ16" s="27"/>
      <c r="BA16" s="27"/>
      <c r="BB16" s="27"/>
      <c r="BC16" s="30" t="str">
        <f t="shared" si="3"/>
        <v/>
      </c>
      <c r="BD16" s="27"/>
      <c r="BE16" s="27"/>
      <c r="BF16" s="27"/>
    </row>
    <row r="17" spans="1:58" ht="15.75" customHeight="1">
      <c r="A17" s="47" t="str">
        <f t="shared" si="1"/>
        <v/>
      </c>
      <c r="B17" s="8"/>
      <c r="C17" s="59"/>
      <c r="D17" s="12"/>
      <c r="E17" s="12"/>
      <c r="F17" s="8"/>
      <c r="G17" s="8"/>
      <c r="H17" s="8"/>
      <c r="I17" s="8"/>
      <c r="J17" s="8"/>
      <c r="K17" s="15"/>
      <c r="L17" s="15"/>
      <c r="M17" s="15"/>
      <c r="N17" s="15"/>
      <c r="O17" s="15">
        <f t="shared" si="4"/>
        <v>0</v>
      </c>
      <c r="P17" s="15"/>
      <c r="Q17" s="15" t="str">
        <f t="shared" si="2"/>
        <v/>
      </c>
      <c r="R17" s="21"/>
      <c r="T17" s="22"/>
      <c r="U17" s="22"/>
      <c r="V17" s="22"/>
      <c r="W17" s="22"/>
      <c r="X17" s="22"/>
      <c r="Y17" s="22"/>
      <c r="Z17" s="22"/>
      <c r="AA17" s="22"/>
      <c r="AB17" s="22"/>
      <c r="AC17" s="22"/>
      <c r="AD17" s="22"/>
      <c r="AE17" s="22"/>
      <c r="AF17" s="22"/>
      <c r="AG17" s="28"/>
      <c r="AH17" s="27"/>
      <c r="AI17" s="22"/>
      <c r="AJ17" s="27"/>
      <c r="AK17" s="27"/>
      <c r="AL17" s="27"/>
      <c r="AM17" s="27"/>
      <c r="AN17" s="27"/>
      <c r="AO17" s="27"/>
      <c r="AP17" s="27"/>
      <c r="AQ17" s="27"/>
      <c r="AR17" s="27"/>
      <c r="AS17" s="27"/>
      <c r="AT17" s="27"/>
      <c r="AU17" s="27"/>
      <c r="AV17" s="27"/>
      <c r="AW17" s="27"/>
      <c r="AX17" s="27"/>
      <c r="AY17" s="27"/>
      <c r="AZ17" s="27"/>
      <c r="BA17" s="27"/>
      <c r="BB17" s="27"/>
      <c r="BC17" s="30" t="str">
        <f t="shared" si="3"/>
        <v/>
      </c>
      <c r="BD17" s="27"/>
      <c r="BE17" s="27"/>
      <c r="BF17" s="27"/>
    </row>
    <row r="18" spans="1:58" ht="15.75" customHeight="1">
      <c r="A18" s="47" t="str">
        <f t="shared" si="1"/>
        <v/>
      </c>
      <c r="B18" s="8"/>
      <c r="C18" s="59"/>
      <c r="D18" s="12"/>
      <c r="E18" s="12"/>
      <c r="F18" s="8"/>
      <c r="G18" s="8"/>
      <c r="H18" s="8"/>
      <c r="I18" s="8"/>
      <c r="J18" s="8"/>
      <c r="K18" s="15"/>
      <c r="L18" s="15"/>
      <c r="M18" s="15"/>
      <c r="N18" s="15"/>
      <c r="O18" s="15">
        <f t="shared" si="4"/>
        <v>0</v>
      </c>
      <c r="P18" s="15"/>
      <c r="Q18" s="15" t="str">
        <f t="shared" si="2"/>
        <v/>
      </c>
      <c r="R18" s="21"/>
      <c r="T18" s="22"/>
      <c r="U18" s="22"/>
      <c r="V18" s="22"/>
      <c r="W18" s="22"/>
      <c r="X18" s="22"/>
      <c r="Y18" s="22"/>
      <c r="Z18" s="22"/>
      <c r="AA18" s="22"/>
      <c r="AB18" s="22"/>
      <c r="AC18" s="22"/>
      <c r="AD18" s="22"/>
      <c r="AE18" s="22"/>
      <c r="AF18" s="22"/>
      <c r="AG18" s="28"/>
      <c r="AH18" s="27"/>
      <c r="AI18" s="22"/>
      <c r="AJ18" s="27"/>
      <c r="AK18" s="27"/>
      <c r="AL18" s="27"/>
      <c r="AM18" s="27"/>
      <c r="AN18" s="27"/>
      <c r="AO18" s="27"/>
      <c r="AP18" s="27"/>
      <c r="AQ18" s="27"/>
      <c r="AR18" s="27"/>
      <c r="AS18" s="27"/>
      <c r="AT18" s="27"/>
      <c r="AU18" s="27"/>
      <c r="AV18" s="27"/>
      <c r="AW18" s="27"/>
      <c r="AX18" s="27"/>
      <c r="AY18" s="27"/>
      <c r="AZ18" s="27"/>
      <c r="BA18" s="27"/>
      <c r="BB18" s="27"/>
      <c r="BC18" s="30" t="str">
        <f t="shared" si="3"/>
        <v/>
      </c>
      <c r="BD18" s="27"/>
      <c r="BE18" s="27"/>
      <c r="BF18" s="27"/>
    </row>
    <row r="19" spans="1:58" ht="15.75" customHeight="1">
      <c r="A19" s="47" t="str">
        <f t="shared" si="1"/>
        <v/>
      </c>
      <c r="B19" s="8"/>
      <c r="C19" s="59"/>
      <c r="D19" s="12"/>
      <c r="E19" s="12"/>
      <c r="F19" s="8"/>
      <c r="G19" s="8"/>
      <c r="H19" s="8"/>
      <c r="I19" s="8"/>
      <c r="J19" s="8"/>
      <c r="K19" s="15"/>
      <c r="L19" s="15"/>
      <c r="M19" s="15"/>
      <c r="N19" s="15"/>
      <c r="O19" s="15">
        <f t="shared" si="4"/>
        <v>0</v>
      </c>
      <c r="P19" s="15"/>
      <c r="Q19" s="15" t="str">
        <f t="shared" si="2"/>
        <v/>
      </c>
      <c r="R19" s="21"/>
      <c r="T19" s="22"/>
      <c r="U19" s="22"/>
      <c r="V19" s="22"/>
      <c r="W19" s="22"/>
      <c r="X19" s="22"/>
      <c r="Y19" s="22"/>
      <c r="Z19" s="22"/>
      <c r="AA19" s="22"/>
      <c r="AB19" s="22"/>
      <c r="AC19" s="22"/>
      <c r="AD19" s="22"/>
      <c r="AE19" s="22"/>
      <c r="AF19" s="22"/>
      <c r="AG19" s="28"/>
      <c r="AH19" s="27"/>
      <c r="AI19" s="22"/>
      <c r="AJ19" s="27"/>
      <c r="AK19" s="27"/>
      <c r="AL19" s="27"/>
      <c r="AM19" s="27"/>
      <c r="AN19" s="27"/>
      <c r="AO19" s="27"/>
      <c r="AP19" s="27"/>
      <c r="AQ19" s="27"/>
      <c r="AR19" s="27"/>
      <c r="AS19" s="27"/>
      <c r="AT19" s="27"/>
      <c r="AU19" s="27"/>
      <c r="AV19" s="27"/>
      <c r="AW19" s="27"/>
      <c r="AX19" s="27"/>
      <c r="AY19" s="27"/>
      <c r="AZ19" s="27"/>
      <c r="BA19" s="27"/>
      <c r="BB19" s="27"/>
      <c r="BC19" s="30" t="str">
        <f t="shared" si="3"/>
        <v/>
      </c>
      <c r="BD19" s="27"/>
      <c r="BE19" s="27"/>
      <c r="BF19" s="27"/>
    </row>
    <row r="20" spans="1:58" ht="15.75" customHeight="1">
      <c r="A20" s="47"/>
      <c r="B20" s="8"/>
      <c r="C20" s="59"/>
      <c r="D20" s="12"/>
      <c r="E20" s="12"/>
      <c r="F20" s="8"/>
      <c r="G20" s="8"/>
      <c r="H20" s="8"/>
      <c r="I20" s="8"/>
      <c r="J20" s="8"/>
      <c r="K20" s="15"/>
      <c r="L20" s="15"/>
      <c r="M20" s="15"/>
      <c r="N20" s="15"/>
      <c r="O20" s="15">
        <f t="shared" ref="O20:O21" si="5">N20+M20</f>
        <v>0</v>
      </c>
      <c r="P20" s="15"/>
      <c r="Q20" s="15" t="str">
        <f t="shared" ref="Q20:Q21" si="6">IF(O20=0,"",(P20-O20)/O20*100)</f>
        <v/>
      </c>
      <c r="R20" s="21"/>
      <c r="T20" s="22"/>
      <c r="U20" s="22"/>
      <c r="V20" s="22"/>
      <c r="W20" s="22"/>
      <c r="X20" s="22"/>
      <c r="Y20" s="22"/>
      <c r="Z20" s="22"/>
      <c r="AA20" s="22"/>
      <c r="AB20" s="22"/>
      <c r="AC20" s="22"/>
      <c r="AD20" s="22"/>
      <c r="AE20" s="22"/>
      <c r="AF20" s="22"/>
      <c r="AG20" s="28"/>
      <c r="AH20" s="27"/>
      <c r="AI20" s="22"/>
      <c r="AJ20" s="27"/>
      <c r="AK20" s="27"/>
      <c r="AL20" s="27"/>
      <c r="AM20" s="27"/>
      <c r="AN20" s="27"/>
      <c r="AO20" s="27"/>
      <c r="AP20" s="27"/>
      <c r="AQ20" s="27"/>
      <c r="AR20" s="27"/>
      <c r="AS20" s="27"/>
      <c r="AT20" s="27"/>
      <c r="AU20" s="27"/>
      <c r="AV20" s="27"/>
      <c r="AW20" s="27"/>
      <c r="AX20" s="27"/>
      <c r="AY20" s="27"/>
      <c r="AZ20" s="27"/>
      <c r="BA20" s="27"/>
      <c r="BB20" s="27"/>
      <c r="BC20" s="30"/>
      <c r="BD20" s="27"/>
      <c r="BE20" s="27"/>
      <c r="BF20" s="27"/>
    </row>
    <row r="21" spans="1:58" ht="15.75" customHeight="1">
      <c r="A21" s="47"/>
      <c r="B21" s="8"/>
      <c r="C21" s="59"/>
      <c r="D21" s="12"/>
      <c r="E21" s="12"/>
      <c r="F21" s="8"/>
      <c r="G21" s="8"/>
      <c r="H21" s="8"/>
      <c r="I21" s="8"/>
      <c r="J21" s="8"/>
      <c r="K21" s="15"/>
      <c r="L21" s="15"/>
      <c r="M21" s="15"/>
      <c r="N21" s="15"/>
      <c r="O21" s="15">
        <f t="shared" si="5"/>
        <v>0</v>
      </c>
      <c r="P21" s="15"/>
      <c r="Q21" s="15" t="str">
        <f t="shared" si="6"/>
        <v/>
      </c>
      <c r="R21" s="21"/>
      <c r="T21" s="22"/>
      <c r="U21" s="22"/>
      <c r="V21" s="22"/>
      <c r="W21" s="22"/>
      <c r="X21" s="22"/>
      <c r="Y21" s="22"/>
      <c r="Z21" s="22"/>
      <c r="AA21" s="22"/>
      <c r="AB21" s="22"/>
      <c r="AC21" s="22"/>
      <c r="AD21" s="22"/>
      <c r="AE21" s="22"/>
      <c r="AF21" s="22"/>
      <c r="AG21" s="28"/>
      <c r="AH21" s="27"/>
      <c r="AI21" s="22"/>
      <c r="AJ21" s="27"/>
      <c r="AK21" s="27"/>
      <c r="AL21" s="27"/>
      <c r="AM21" s="27"/>
      <c r="AN21" s="27"/>
      <c r="AO21" s="27"/>
      <c r="AP21" s="27"/>
      <c r="AQ21" s="27"/>
      <c r="AR21" s="27"/>
      <c r="AS21" s="27"/>
      <c r="AT21" s="27"/>
      <c r="AU21" s="27"/>
      <c r="AV21" s="27"/>
      <c r="AW21" s="27"/>
      <c r="AX21" s="27"/>
      <c r="AY21" s="27"/>
      <c r="AZ21" s="27"/>
      <c r="BA21" s="27"/>
      <c r="BB21" s="27"/>
      <c r="BC21" s="30"/>
      <c r="BD21" s="27"/>
      <c r="BE21" s="27"/>
      <c r="BF21" s="27"/>
    </row>
    <row r="22" spans="1:58" ht="15.75" customHeight="1">
      <c r="A22" s="47" t="str">
        <f t="shared" si="1"/>
        <v/>
      </c>
      <c r="B22" s="8"/>
      <c r="C22" s="59"/>
      <c r="D22" s="12"/>
      <c r="E22" s="12"/>
      <c r="F22" s="8"/>
      <c r="G22" s="8"/>
      <c r="H22" s="8"/>
      <c r="I22" s="8"/>
      <c r="J22" s="8"/>
      <c r="K22" s="15"/>
      <c r="L22" s="15"/>
      <c r="M22" s="15"/>
      <c r="N22" s="15"/>
      <c r="O22" s="15">
        <f t="shared" si="4"/>
        <v>0</v>
      </c>
      <c r="P22" s="15"/>
      <c r="Q22" s="15" t="str">
        <f t="shared" si="2"/>
        <v/>
      </c>
      <c r="R22" s="21"/>
      <c r="T22" s="22"/>
      <c r="U22" s="22"/>
      <c r="V22" s="22"/>
      <c r="W22" s="22"/>
      <c r="X22" s="22"/>
      <c r="Y22" s="22"/>
      <c r="Z22" s="22"/>
      <c r="AA22" s="22"/>
      <c r="AB22" s="22"/>
      <c r="AC22" s="22"/>
      <c r="AD22" s="22"/>
      <c r="AE22" s="22"/>
      <c r="AF22" s="22"/>
      <c r="AG22" s="28"/>
      <c r="AH22" s="27"/>
      <c r="AI22" s="22"/>
      <c r="AJ22" s="27"/>
      <c r="AK22" s="27"/>
      <c r="AL22" s="27"/>
      <c r="AM22" s="27"/>
      <c r="AN22" s="27"/>
      <c r="AO22" s="27"/>
      <c r="AP22" s="27"/>
      <c r="AQ22" s="27"/>
      <c r="AR22" s="27"/>
      <c r="AS22" s="27"/>
      <c r="AT22" s="27"/>
      <c r="AU22" s="27"/>
      <c r="AV22" s="27"/>
      <c r="AW22" s="27"/>
      <c r="AX22" s="27"/>
      <c r="AY22" s="27"/>
      <c r="AZ22" s="27"/>
      <c r="BA22" s="27"/>
      <c r="BB22" s="27"/>
      <c r="BC22" s="30" t="str">
        <f t="shared" si="3"/>
        <v/>
      </c>
      <c r="BD22" s="27"/>
      <c r="BE22" s="27"/>
      <c r="BF22" s="27"/>
    </row>
    <row r="23" spans="1:58" ht="15.75" customHeight="1">
      <c r="A23" s="47" t="str">
        <f t="shared" si="1"/>
        <v/>
      </c>
      <c r="B23" s="8"/>
      <c r="C23" s="59"/>
      <c r="D23" s="12"/>
      <c r="E23" s="12"/>
      <c r="F23" s="8"/>
      <c r="G23" s="8"/>
      <c r="H23" s="8"/>
      <c r="I23" s="8"/>
      <c r="J23" s="8"/>
      <c r="K23" s="15"/>
      <c r="L23" s="15"/>
      <c r="M23" s="15"/>
      <c r="N23" s="15"/>
      <c r="O23" s="15">
        <f t="shared" si="4"/>
        <v>0</v>
      </c>
      <c r="P23" s="15"/>
      <c r="Q23" s="15" t="str">
        <f t="shared" si="2"/>
        <v/>
      </c>
      <c r="R23" s="21"/>
      <c r="T23" s="22"/>
      <c r="U23" s="22"/>
      <c r="V23" s="22"/>
      <c r="W23" s="22"/>
      <c r="X23" s="22"/>
      <c r="Y23" s="22"/>
      <c r="Z23" s="22"/>
      <c r="AA23" s="22"/>
      <c r="AB23" s="22"/>
      <c r="AC23" s="22"/>
      <c r="AD23" s="22"/>
      <c r="AE23" s="22"/>
      <c r="AF23" s="22"/>
      <c r="AG23" s="28"/>
      <c r="AH23" s="27"/>
      <c r="AI23" s="22"/>
      <c r="AJ23" s="27"/>
      <c r="AK23" s="27"/>
      <c r="AL23" s="27"/>
      <c r="AM23" s="27"/>
      <c r="AN23" s="27"/>
      <c r="AO23" s="27"/>
      <c r="AP23" s="27"/>
      <c r="AQ23" s="27"/>
      <c r="AR23" s="27"/>
      <c r="AS23" s="27"/>
      <c r="AT23" s="27"/>
      <c r="AU23" s="27"/>
      <c r="AV23" s="27"/>
      <c r="AW23" s="27"/>
      <c r="AX23" s="27"/>
      <c r="AY23" s="27"/>
      <c r="AZ23" s="27"/>
      <c r="BA23" s="27"/>
      <c r="BB23" s="27"/>
      <c r="BC23" s="30" t="str">
        <f t="shared" si="3"/>
        <v/>
      </c>
      <c r="BD23" s="27"/>
      <c r="BE23" s="27"/>
      <c r="BF23" s="27"/>
    </row>
    <row r="24" spans="1:58" ht="15.75" customHeight="1">
      <c r="A24" s="47" t="str">
        <f t="shared" si="1"/>
        <v/>
      </c>
      <c r="B24" s="8"/>
      <c r="C24" s="59"/>
      <c r="D24" s="12"/>
      <c r="E24" s="12"/>
      <c r="F24" s="8"/>
      <c r="G24" s="8"/>
      <c r="H24" s="8"/>
      <c r="I24" s="8"/>
      <c r="J24" s="8"/>
      <c r="K24" s="15"/>
      <c r="L24" s="15"/>
      <c r="M24" s="15"/>
      <c r="N24" s="15"/>
      <c r="O24" s="15">
        <f t="shared" si="4"/>
        <v>0</v>
      </c>
      <c r="P24" s="15"/>
      <c r="Q24" s="15" t="str">
        <f t="shared" si="2"/>
        <v/>
      </c>
      <c r="R24" s="21"/>
      <c r="T24" s="22"/>
      <c r="U24" s="22"/>
      <c r="V24" s="22"/>
      <c r="W24" s="22"/>
      <c r="X24" s="22"/>
      <c r="Y24" s="22"/>
      <c r="Z24" s="22"/>
      <c r="AA24" s="22"/>
      <c r="AB24" s="22"/>
      <c r="AC24" s="22"/>
      <c r="AD24" s="22"/>
      <c r="AE24" s="22"/>
      <c r="AF24" s="22"/>
      <c r="AG24" s="28"/>
      <c r="AH24" s="27"/>
      <c r="AI24" s="22"/>
      <c r="AJ24" s="27"/>
      <c r="AK24" s="27"/>
      <c r="AL24" s="27"/>
      <c r="AM24" s="27"/>
      <c r="AN24" s="27"/>
      <c r="AO24" s="27"/>
      <c r="AP24" s="27"/>
      <c r="AQ24" s="27"/>
      <c r="AR24" s="27"/>
      <c r="AS24" s="27"/>
      <c r="AT24" s="27"/>
      <c r="AU24" s="27"/>
      <c r="AV24" s="27"/>
      <c r="AW24" s="27"/>
      <c r="AX24" s="27"/>
      <c r="AY24" s="27"/>
      <c r="AZ24" s="27"/>
      <c r="BA24" s="27"/>
      <c r="BB24" s="27"/>
      <c r="BC24" s="30" t="str">
        <f t="shared" si="3"/>
        <v/>
      </c>
      <c r="BD24" s="27"/>
      <c r="BE24" s="27"/>
      <c r="BF24" s="27"/>
    </row>
    <row r="25" spans="1:58" ht="15.75" customHeight="1">
      <c r="A25" s="47" t="str">
        <f t="shared" si="1"/>
        <v/>
      </c>
      <c r="B25" s="8"/>
      <c r="C25" s="59"/>
      <c r="D25" s="12"/>
      <c r="E25" s="12"/>
      <c r="F25" s="8"/>
      <c r="G25" s="8"/>
      <c r="H25" s="8"/>
      <c r="I25" s="8"/>
      <c r="J25" s="8"/>
      <c r="K25" s="15"/>
      <c r="L25" s="15"/>
      <c r="M25" s="15"/>
      <c r="N25" s="15"/>
      <c r="O25" s="15">
        <f t="shared" si="4"/>
        <v>0</v>
      </c>
      <c r="P25" s="15"/>
      <c r="Q25" s="15" t="str">
        <f t="shared" si="2"/>
        <v/>
      </c>
      <c r="R25" s="21"/>
      <c r="T25" s="22"/>
      <c r="U25" s="22"/>
      <c r="V25" s="22"/>
      <c r="W25" s="22"/>
      <c r="X25" s="22"/>
      <c r="Y25" s="22"/>
      <c r="Z25" s="22"/>
      <c r="AA25" s="22"/>
      <c r="AB25" s="22"/>
      <c r="AC25" s="22"/>
      <c r="AD25" s="22"/>
      <c r="AE25" s="22"/>
      <c r="AF25" s="22"/>
      <c r="AG25" s="28"/>
      <c r="AH25" s="27"/>
      <c r="AI25" s="22"/>
      <c r="AJ25" s="27"/>
      <c r="AK25" s="27"/>
      <c r="AL25" s="27"/>
      <c r="AM25" s="27"/>
      <c r="AN25" s="27"/>
      <c r="AO25" s="27"/>
      <c r="AP25" s="27"/>
      <c r="AQ25" s="27"/>
      <c r="AR25" s="27"/>
      <c r="AS25" s="27"/>
      <c r="AT25" s="27"/>
      <c r="AU25" s="27"/>
      <c r="AV25" s="27"/>
      <c r="AW25" s="27"/>
      <c r="AX25" s="27"/>
      <c r="AY25" s="27"/>
      <c r="AZ25" s="27"/>
      <c r="BA25" s="27"/>
      <c r="BB25" s="27"/>
      <c r="BC25" s="30" t="str">
        <f t="shared" si="3"/>
        <v/>
      </c>
      <c r="BD25" s="27"/>
      <c r="BE25" s="27"/>
      <c r="BF25" s="27"/>
    </row>
    <row r="26" spans="1:58" ht="15.75" customHeight="1">
      <c r="A26" s="47" t="str">
        <f t="shared" si="1"/>
        <v/>
      </c>
      <c r="B26" s="8"/>
      <c r="C26" s="59"/>
      <c r="D26" s="12"/>
      <c r="E26" s="12"/>
      <c r="F26" s="8"/>
      <c r="G26" s="8"/>
      <c r="H26" s="8"/>
      <c r="I26" s="8"/>
      <c r="J26" s="8"/>
      <c r="K26" s="15"/>
      <c r="L26" s="15"/>
      <c r="M26" s="15"/>
      <c r="N26" s="15"/>
      <c r="O26" s="15">
        <f t="shared" si="4"/>
        <v>0</v>
      </c>
      <c r="P26" s="15"/>
      <c r="Q26" s="15" t="str">
        <f t="shared" si="2"/>
        <v/>
      </c>
      <c r="R26" s="21"/>
      <c r="T26" s="22"/>
      <c r="U26" s="22"/>
      <c r="V26" s="22"/>
      <c r="W26" s="22"/>
      <c r="X26" s="22"/>
      <c r="Y26" s="22"/>
      <c r="Z26" s="22"/>
      <c r="AA26" s="22"/>
      <c r="AB26" s="22"/>
      <c r="AC26" s="22"/>
      <c r="AD26" s="22"/>
      <c r="AE26" s="22"/>
      <c r="AF26" s="22"/>
      <c r="AG26" s="28"/>
      <c r="AH26" s="27"/>
      <c r="AI26" s="22"/>
      <c r="AJ26" s="27"/>
      <c r="AK26" s="27"/>
      <c r="AL26" s="27"/>
      <c r="AM26" s="27"/>
      <c r="AN26" s="27"/>
      <c r="AO26" s="27"/>
      <c r="AP26" s="27"/>
      <c r="AQ26" s="27"/>
      <c r="AR26" s="27"/>
      <c r="AS26" s="27"/>
      <c r="AT26" s="27"/>
      <c r="AU26" s="27"/>
      <c r="AV26" s="27"/>
      <c r="AW26" s="27"/>
      <c r="AX26" s="27"/>
      <c r="AY26" s="27"/>
      <c r="AZ26" s="27"/>
      <c r="BA26" s="27"/>
      <c r="BB26" s="27"/>
      <c r="BC26" s="30" t="str">
        <f t="shared" si="3"/>
        <v/>
      </c>
      <c r="BD26" s="27"/>
      <c r="BE26" s="27"/>
      <c r="BF26" s="27"/>
    </row>
    <row r="27" spans="1:58" ht="15.75" customHeight="1">
      <c r="A27" s="47" t="str">
        <f t="shared" si="1"/>
        <v/>
      </c>
      <c r="B27" s="8"/>
      <c r="C27" s="59"/>
      <c r="D27" s="12"/>
      <c r="E27" s="12"/>
      <c r="F27" s="8"/>
      <c r="G27" s="8"/>
      <c r="H27" s="8"/>
      <c r="I27" s="8"/>
      <c r="J27" s="8"/>
      <c r="K27" s="15"/>
      <c r="L27" s="15"/>
      <c r="M27" s="15"/>
      <c r="N27" s="15"/>
      <c r="O27" s="15">
        <f t="shared" si="4"/>
        <v>0</v>
      </c>
      <c r="P27" s="21"/>
      <c r="Q27" s="15" t="str">
        <f t="shared" ref="Q27:Q28" si="7">IF(O27=0,"",(P27-O27)/O27*100)</f>
        <v/>
      </c>
      <c r="R27" s="21"/>
      <c r="T27" s="22"/>
      <c r="U27" s="22"/>
      <c r="V27" s="22"/>
      <c r="W27" s="22"/>
      <c r="X27" s="22"/>
      <c r="Y27" s="22"/>
      <c r="Z27" s="22"/>
      <c r="AA27" s="22"/>
      <c r="AB27" s="22"/>
      <c r="AC27" s="22"/>
      <c r="AD27" s="22"/>
      <c r="AE27" s="22"/>
      <c r="AF27" s="22"/>
      <c r="AG27" s="28"/>
      <c r="AH27" s="27"/>
      <c r="AI27" s="22"/>
      <c r="AJ27" s="27"/>
      <c r="AK27" s="27"/>
      <c r="AL27" s="27"/>
      <c r="AM27" s="27"/>
      <c r="AN27" s="27"/>
      <c r="AO27" s="27"/>
      <c r="AP27" s="27"/>
      <c r="AQ27" s="27"/>
      <c r="AR27" s="27"/>
      <c r="AS27" s="27"/>
      <c r="AT27" s="27"/>
      <c r="AU27" s="27"/>
      <c r="AV27" s="27"/>
      <c r="AW27" s="27"/>
      <c r="AX27" s="27"/>
      <c r="AY27" s="27"/>
      <c r="AZ27" s="27"/>
      <c r="BA27" s="27"/>
      <c r="BB27" s="27"/>
      <c r="BC27" s="30" t="str">
        <f t="shared" si="3"/>
        <v/>
      </c>
      <c r="BD27" s="27"/>
      <c r="BE27" s="27"/>
      <c r="BF27" s="27"/>
    </row>
    <row r="28" spans="1:58" ht="15.75" customHeight="1">
      <c r="A28" s="47" t="str">
        <f t="shared" si="1"/>
        <v/>
      </c>
      <c r="B28" s="8"/>
      <c r="C28" s="59"/>
      <c r="D28" s="12"/>
      <c r="E28" s="12"/>
      <c r="F28" s="8"/>
      <c r="G28" s="8"/>
      <c r="H28" s="8"/>
      <c r="I28" s="8"/>
      <c r="J28" s="8"/>
      <c r="K28" s="15"/>
      <c r="L28" s="15"/>
      <c r="M28" s="15"/>
      <c r="N28" s="15"/>
      <c r="O28" s="15">
        <f t="shared" si="4"/>
        <v>0</v>
      </c>
      <c r="P28" s="15"/>
      <c r="Q28" s="15" t="str">
        <f t="shared" si="7"/>
        <v/>
      </c>
      <c r="R28" s="21"/>
      <c r="T28" s="22"/>
      <c r="U28" s="22"/>
      <c r="V28" s="22"/>
      <c r="W28" s="22"/>
      <c r="X28" s="22"/>
      <c r="Y28" s="22"/>
      <c r="Z28" s="22"/>
      <c r="AA28" s="22"/>
      <c r="AB28" s="22"/>
      <c r="AC28" s="22"/>
      <c r="AD28" s="22"/>
      <c r="AE28" s="22"/>
      <c r="AF28" s="22"/>
      <c r="AG28" s="28"/>
      <c r="AH28" s="27"/>
      <c r="AI28" s="22"/>
      <c r="AJ28" s="27"/>
      <c r="AK28" s="27"/>
      <c r="AL28" s="27"/>
      <c r="AM28" s="27"/>
      <c r="AN28" s="27"/>
      <c r="AO28" s="27"/>
      <c r="AP28" s="27"/>
      <c r="AQ28" s="27"/>
      <c r="AR28" s="27"/>
      <c r="AS28" s="27"/>
      <c r="AT28" s="27"/>
      <c r="AU28" s="27"/>
      <c r="AV28" s="27"/>
      <c r="AW28" s="27"/>
      <c r="AX28" s="27"/>
      <c r="AY28" s="27"/>
      <c r="AZ28" s="27"/>
      <c r="BA28" s="27"/>
      <c r="BB28" s="27"/>
      <c r="BC28" s="30" t="str">
        <f t="shared" si="3"/>
        <v/>
      </c>
      <c r="BD28" s="27"/>
      <c r="BE28" s="27"/>
      <c r="BF28" s="27"/>
    </row>
    <row r="29" spans="1:58" ht="15.75" customHeight="1">
      <c r="A29" s="47" t="str">
        <f t="shared" si="1"/>
        <v/>
      </c>
      <c r="B29" s="8"/>
      <c r="C29" s="59"/>
      <c r="D29" s="12"/>
      <c r="E29" s="12"/>
      <c r="F29" s="8"/>
      <c r="G29" s="8"/>
      <c r="H29" s="8"/>
      <c r="I29" s="8"/>
      <c r="J29" s="8"/>
      <c r="K29" s="15"/>
      <c r="L29" s="15"/>
      <c r="M29" s="15"/>
      <c r="N29" s="15"/>
      <c r="O29" s="15">
        <f t="shared" si="4"/>
        <v>0</v>
      </c>
      <c r="P29" s="15"/>
      <c r="Q29" s="15" t="str">
        <f t="shared" si="2"/>
        <v/>
      </c>
      <c r="R29" s="21"/>
      <c r="T29" s="22"/>
      <c r="U29" s="22"/>
      <c r="V29" s="22"/>
      <c r="W29" s="22"/>
      <c r="X29" s="22"/>
      <c r="Y29" s="22"/>
      <c r="Z29" s="22"/>
      <c r="AA29" s="22"/>
      <c r="AB29" s="22"/>
      <c r="AC29" s="22"/>
      <c r="AD29" s="22"/>
      <c r="AE29" s="22"/>
      <c r="AF29" s="22"/>
      <c r="AG29" s="28"/>
      <c r="AH29" s="27"/>
      <c r="AI29" s="22"/>
      <c r="AJ29" s="27"/>
      <c r="AK29" s="27"/>
      <c r="AL29" s="27"/>
      <c r="AM29" s="27"/>
      <c r="AN29" s="27"/>
      <c r="AO29" s="27"/>
      <c r="AP29" s="27"/>
      <c r="AQ29" s="27"/>
      <c r="AR29" s="27"/>
      <c r="AS29" s="27"/>
      <c r="AT29" s="27"/>
      <c r="AU29" s="27"/>
      <c r="AV29" s="27"/>
      <c r="AW29" s="27"/>
      <c r="AX29" s="27"/>
      <c r="AY29" s="27"/>
      <c r="AZ29" s="27"/>
      <c r="BA29" s="27"/>
      <c r="BB29" s="27"/>
      <c r="BC29" s="30" t="str">
        <f t="shared" si="3"/>
        <v/>
      </c>
      <c r="BD29" s="27"/>
      <c r="BE29" s="27"/>
      <c r="BF29" s="27"/>
    </row>
    <row r="30" spans="1:58" ht="15.75" customHeight="1">
      <c r="A30" s="526" t="s">
        <v>897</v>
      </c>
      <c r="B30" s="596"/>
      <c r="C30" s="527"/>
      <c r="D30" s="12"/>
      <c r="E30" s="12"/>
      <c r="F30" s="8"/>
      <c r="G30" s="8"/>
      <c r="H30" s="8"/>
      <c r="I30" s="8"/>
      <c r="J30" s="8"/>
      <c r="K30" s="15"/>
      <c r="L30" s="15">
        <f>SUM(L8:L29)</f>
        <v>0</v>
      </c>
      <c r="M30" s="15">
        <f>SUM(M8:M29)</f>
        <v>0</v>
      </c>
      <c r="N30" s="15">
        <f>SUM(N8:N29)</f>
        <v>0</v>
      </c>
      <c r="O30" s="15">
        <f>SUM(O8:O29)</f>
        <v>0</v>
      </c>
      <c r="P30" s="15">
        <f>SUM(P8:P29)</f>
        <v>0</v>
      </c>
      <c r="Q30" s="15" t="str">
        <f t="shared" si="2"/>
        <v/>
      </c>
      <c r="R30" s="21"/>
      <c r="T30" s="22"/>
      <c r="U30" s="22"/>
      <c r="V30" s="22"/>
      <c r="W30" s="22"/>
      <c r="X30" s="22"/>
      <c r="Y30" s="22"/>
      <c r="Z30" s="22"/>
      <c r="AA30" s="22"/>
      <c r="AB30" s="22"/>
      <c r="AC30" s="22"/>
      <c r="AD30" s="22"/>
      <c r="AE30" s="22"/>
      <c r="AF30" s="22"/>
      <c r="AG30" s="28"/>
      <c r="AH30" s="27"/>
      <c r="AI30" s="22"/>
      <c r="AJ30" s="27"/>
      <c r="AK30" s="27"/>
      <c r="AL30" s="27"/>
      <c r="AM30" s="27"/>
      <c r="AN30" s="27"/>
      <c r="AO30" s="27"/>
      <c r="AP30" s="27"/>
      <c r="AQ30" s="27"/>
      <c r="AR30" s="27"/>
      <c r="AS30" s="27"/>
      <c r="AT30" s="27"/>
      <c r="AU30" s="27"/>
      <c r="AV30" s="27"/>
      <c r="AW30" s="27"/>
      <c r="AX30" s="27"/>
      <c r="AY30" s="27"/>
      <c r="AZ30" s="27"/>
      <c r="BA30" s="27"/>
      <c r="BB30" s="27"/>
      <c r="BC30" s="30" t="str">
        <f t="shared" si="3"/>
        <v/>
      </c>
      <c r="BD30" s="27"/>
      <c r="BE30" s="27"/>
      <c r="BF30" s="27"/>
    </row>
    <row r="31" spans="1:58" ht="15.75" customHeight="1">
      <c r="A31" s="3" t="str">
        <f>基本信息输入表!$K$6&amp;"填表人："&amp;基本信息输入表!$M$56</f>
        <v>被评估单位填表人：徐刚、杨灵芝</v>
      </c>
      <c r="P31" s="3" t="str">
        <f>"评估人员："&amp;基本信息输入表!$Q$56</f>
        <v>评估人员：雍国锋、路育</v>
      </c>
    </row>
    <row r="32" spans="1:58" ht="15.75" customHeight="1">
      <c r="A32" s="3" t="str">
        <f>"填表日期："&amp;YEAR(基本信息输入表!$O$56)&amp;"年"&amp;MONTH(基本信息输入表!$O$56)&amp;"月"&amp;DAY(基本信息输入表!$O$56)&amp;"日"</f>
        <v>填表日期：2023年2月1日</v>
      </c>
    </row>
    <row r="33" spans="19:19" ht="15.75" customHeight="1">
      <c r="S33" s="23" t="s">
        <v>461</v>
      </c>
    </row>
  </sheetData>
  <mergeCells count="49">
    <mergeCell ref="Z6:Z7"/>
    <mergeCell ref="AA6:AA7"/>
    <mergeCell ref="AM6:AM7"/>
    <mergeCell ref="AN6:AN7"/>
    <mergeCell ref="AO6:AO7"/>
    <mergeCell ref="U6:U7"/>
    <mergeCell ref="V6:V7"/>
    <mergeCell ref="W6:W7"/>
    <mergeCell ref="X6:X7"/>
    <mergeCell ref="Y6:Y7"/>
    <mergeCell ref="O6:O7"/>
    <mergeCell ref="P6:P7"/>
    <mergeCell ref="Q6:Q7"/>
    <mergeCell ref="R6:R7"/>
    <mergeCell ref="T6:T7"/>
    <mergeCell ref="J6:J7"/>
    <mergeCell ref="K6:K7"/>
    <mergeCell ref="L6:L7"/>
    <mergeCell ref="M6:M7"/>
    <mergeCell ref="N6:N7"/>
    <mergeCell ref="E6:E7"/>
    <mergeCell ref="F6:F7"/>
    <mergeCell ref="G6:G7"/>
    <mergeCell ref="H6:H7"/>
    <mergeCell ref="I6:I7"/>
    <mergeCell ref="A30:C30"/>
    <mergeCell ref="A6:A7"/>
    <mergeCell ref="B6:B7"/>
    <mergeCell ref="C6:C7"/>
    <mergeCell ref="D6:D7"/>
    <mergeCell ref="AB5:AN5"/>
    <mergeCell ref="AO5:BB5"/>
    <mergeCell ref="BC5:BF5"/>
    <mergeCell ref="AB6:AH6"/>
    <mergeCell ref="AI6:AJ6"/>
    <mergeCell ref="AK6:AL6"/>
    <mergeCell ref="AP6:AQ6"/>
    <mergeCell ref="AR6:AZ6"/>
    <mergeCell ref="BA6:BA7"/>
    <mergeCell ref="BB6:BB7"/>
    <mergeCell ref="BC6:BC7"/>
    <mergeCell ref="BD6:BD7"/>
    <mergeCell ref="BE6:BE7"/>
    <mergeCell ref="BF6:BF7"/>
    <mergeCell ref="A2:R2"/>
    <mergeCell ref="A3:R3"/>
    <mergeCell ref="Q4:R4"/>
    <mergeCell ref="A5:D5"/>
    <mergeCell ref="T5:AA5"/>
  </mergeCells>
  <phoneticPr fontId="13" type="noConversion"/>
  <dataValidations count="1">
    <dataValidation type="list" allowBlank="1" showInputMessage="1" showErrorMessage="1" sqref="AB8:AF30" xr:uid="{00000000-0002-0000-3600-000001000000}">
      <formula1>$A$108:$A$109</formula1>
    </dataValidation>
  </dataValidations>
  <hyperlinks>
    <hyperlink ref="A1" location="索引目录!A1" display="返回索引目录" xr:uid="{00000000-0004-0000-3600-000000000000}"/>
  </hyperlinks>
  <printOptions horizontalCentered="1"/>
  <pageMargins left="0.98402777777777795" right="0.98402777777777795" top="0.98402777777777795" bottom="0.98402777777777795" header="0.31388888888888899" footer="0.35416666666666702"/>
  <pageSetup paperSize="9" scale="84"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600-000000000000}">
          <x14:formula1>
            <xm:f>基本信息输入表!$A$121:$A$123</xm:f>
          </x14:formula1>
          <xm:sqref>AI8:AI30</xm:sqref>
        </x14:dataValidation>
        <x14:dataValidation type="list" allowBlank="1" showInputMessage="1" showErrorMessage="1" xr:uid="{00000000-0002-0000-3600-000002000000}">
          <x14:formula1>
            <xm:f>基本信息输入表!$A$124:$A$127</xm:f>
          </x14:formula1>
          <xm:sqref>AK8:AK30</xm:sqref>
        </x14:dataValidation>
        <x14:dataValidation type="list" allowBlank="1" showInputMessage="1" showErrorMessage="1" xr:uid="{00000000-0002-0000-3600-000003000000}">
          <x14:formula1>
            <xm:f>基本信息输入表!$A$109:$A$110</xm:f>
          </x14:formula1>
          <xm:sqref>T8:Y30</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AB31"/>
  <sheetViews>
    <sheetView showGridLines="0" workbookViewId="0">
      <selection activeCell="H12" sqref="H12"/>
    </sheetView>
  </sheetViews>
  <sheetFormatPr defaultColWidth="9" defaultRowHeight="15.5"/>
  <cols>
    <col min="1" max="1" width="9" style="44"/>
    <col min="2" max="2" width="11.75" style="44" customWidth="1"/>
    <col min="3" max="7" width="9" style="44"/>
    <col min="8" max="8" width="6.58203125" style="44" customWidth="1"/>
    <col min="9" max="9" width="7.08203125" style="44" customWidth="1"/>
    <col min="10" max="16384" width="9" style="44"/>
  </cols>
  <sheetData>
    <row r="1" spans="1:27" ht="15.75" customHeight="1"/>
    <row r="2" spans="1:27" ht="30" customHeight="1">
      <c r="A2" s="619" t="s">
        <v>1156</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row>
    <row r="3" spans="1:27" ht="15.75" customHeight="1">
      <c r="A3" s="620" t="str">
        <f>"评估基准日："&amp;TEXT(基本信息输入表!M7,"yyyy年mm月dd日")</f>
        <v>评估基准日：2022年12月31日</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row>
    <row r="4" spans="1:27" ht="14.15" customHeight="1">
      <c r="A4" s="117"/>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41" t="s">
        <v>1157</v>
      </c>
    </row>
    <row r="5" spans="1:27" s="116" customFormat="1" ht="15.75" customHeight="1">
      <c r="A5" s="119" t="str">
        <f>基本信息输入表!K6&amp;"："&amp;基本信息输入表!M6</f>
        <v>被评估单位：贵州华能焦化制气股份有限公司</v>
      </c>
      <c r="B5" s="120"/>
      <c r="C5" s="120"/>
      <c r="D5" s="120"/>
      <c r="E5" s="120"/>
      <c r="F5" s="120"/>
      <c r="G5" s="120"/>
      <c r="H5" s="120"/>
      <c r="I5" s="120"/>
      <c r="J5" s="120"/>
      <c r="K5" s="125"/>
      <c r="L5" s="125"/>
      <c r="M5" s="125"/>
      <c r="N5" s="125"/>
      <c r="O5" s="126"/>
      <c r="P5" s="126"/>
      <c r="Q5" s="125"/>
      <c r="R5" s="125"/>
      <c r="S5" s="130"/>
      <c r="T5" s="130"/>
      <c r="U5" s="130"/>
      <c r="V5" s="131"/>
      <c r="W5" s="125"/>
      <c r="X5" s="132"/>
      <c r="Y5" s="132"/>
      <c r="Z5" s="132"/>
      <c r="AA5" s="142" t="s">
        <v>464</v>
      </c>
    </row>
    <row r="6" spans="1:27" s="116" customFormat="1" ht="15.75" customHeight="1">
      <c r="A6" s="624" t="s">
        <v>1158</v>
      </c>
      <c r="B6" s="624" t="s">
        <v>1159</v>
      </c>
      <c r="C6" s="624" t="s">
        <v>1160</v>
      </c>
      <c r="D6" s="624" t="s">
        <v>1161</v>
      </c>
      <c r="E6" s="624" t="s">
        <v>1162</v>
      </c>
      <c r="F6" s="624" t="s">
        <v>1163</v>
      </c>
      <c r="G6" s="624" t="s">
        <v>1164</v>
      </c>
      <c r="H6" s="625" t="s">
        <v>1165</v>
      </c>
      <c r="I6" s="625" t="s">
        <v>1166</v>
      </c>
      <c r="J6" s="624" t="s">
        <v>1167</v>
      </c>
      <c r="K6" s="624" t="s">
        <v>1168</v>
      </c>
      <c r="L6" s="624" t="s">
        <v>1169</v>
      </c>
      <c r="M6" s="624" t="s">
        <v>1170</v>
      </c>
      <c r="N6" s="624" t="s">
        <v>1171</v>
      </c>
      <c r="O6" s="624" t="s">
        <v>1172</v>
      </c>
      <c r="P6" s="624" t="s">
        <v>1173</v>
      </c>
      <c r="Q6" s="624" t="s">
        <v>1174</v>
      </c>
      <c r="R6" s="624" t="s">
        <v>1175</v>
      </c>
      <c r="S6" s="621" t="s">
        <v>974</v>
      </c>
      <c r="T6" s="621"/>
      <c r="U6" s="627" t="s">
        <v>1176</v>
      </c>
      <c r="V6" s="622" t="s">
        <v>815</v>
      </c>
      <c r="W6" s="622"/>
      <c r="X6" s="622"/>
      <c r="Y6" s="628" t="s">
        <v>1177</v>
      </c>
      <c r="Z6" s="628" t="s">
        <v>1178</v>
      </c>
      <c r="AA6" s="629" t="s">
        <v>1179</v>
      </c>
    </row>
    <row r="7" spans="1:27" s="116" customFormat="1" ht="15.75" customHeight="1">
      <c r="A7" s="624"/>
      <c r="B7" s="624"/>
      <c r="C7" s="624"/>
      <c r="D7" s="624"/>
      <c r="E7" s="624"/>
      <c r="F7" s="624"/>
      <c r="G7" s="624"/>
      <c r="H7" s="626"/>
      <c r="I7" s="626"/>
      <c r="J7" s="624"/>
      <c r="K7" s="624"/>
      <c r="L7" s="624"/>
      <c r="M7" s="624"/>
      <c r="N7" s="624"/>
      <c r="O7" s="624"/>
      <c r="P7" s="624"/>
      <c r="Q7" s="624"/>
      <c r="R7" s="624"/>
      <c r="S7" s="133" t="s">
        <v>1180</v>
      </c>
      <c r="T7" s="133" t="s">
        <v>1181</v>
      </c>
      <c r="U7" s="627"/>
      <c r="V7" s="134" t="s">
        <v>1180</v>
      </c>
      <c r="W7" s="135" t="s">
        <v>1182</v>
      </c>
      <c r="X7" s="134" t="s">
        <v>1181</v>
      </c>
      <c r="Y7" s="628"/>
      <c r="Z7" s="628"/>
      <c r="AA7" s="629"/>
    </row>
    <row r="8" spans="1:27" s="116" customFormat="1" ht="13">
      <c r="A8" s="121"/>
      <c r="B8" s="122"/>
      <c r="C8" s="123"/>
      <c r="D8" s="123"/>
      <c r="E8" s="123"/>
      <c r="F8" s="123"/>
      <c r="G8" s="122"/>
      <c r="H8" s="122"/>
      <c r="I8" s="122"/>
      <c r="J8" s="122"/>
      <c r="K8" s="122"/>
      <c r="L8" s="122"/>
      <c r="M8" s="122"/>
      <c r="N8" s="122"/>
      <c r="O8" s="127"/>
      <c r="P8" s="127"/>
      <c r="Q8" s="121"/>
      <c r="R8" s="121"/>
      <c r="S8" s="136"/>
      <c r="T8" s="137"/>
      <c r="U8" s="137"/>
      <c r="V8" s="138"/>
      <c r="W8" s="139"/>
      <c r="X8" s="140"/>
      <c r="Y8" s="140" t="str">
        <f>IF(T8-U8=0,"",ROUND((X8-T8)/T8*100,2))</f>
        <v/>
      </c>
      <c r="Z8" s="143"/>
      <c r="AA8" s="144"/>
    </row>
    <row r="9" spans="1:27" s="116" customFormat="1" ht="13">
      <c r="A9" s="121"/>
      <c r="B9" s="122"/>
      <c r="C9" s="123"/>
      <c r="D9" s="123"/>
      <c r="E9" s="123"/>
      <c r="F9" s="123"/>
      <c r="G9" s="122"/>
      <c r="H9" s="122"/>
      <c r="I9" s="122"/>
      <c r="J9" s="122"/>
      <c r="K9" s="122"/>
      <c r="L9" s="122"/>
      <c r="M9" s="122"/>
      <c r="N9" s="122"/>
      <c r="O9" s="127"/>
      <c r="P9" s="127"/>
      <c r="Q9" s="121"/>
      <c r="R9" s="121"/>
      <c r="S9" s="136"/>
      <c r="T9" s="137"/>
      <c r="U9" s="137"/>
      <c r="V9" s="138"/>
      <c r="W9" s="139"/>
      <c r="X9" s="140"/>
      <c r="Y9" s="140" t="str">
        <f t="shared" ref="Y9:Y28" si="0">IF(T9-U9=0,"",ROUND((X9-T9)/T9*100,2))</f>
        <v/>
      </c>
      <c r="Z9" s="143"/>
      <c r="AA9" s="144"/>
    </row>
    <row r="10" spans="1:27" s="116" customFormat="1" ht="13">
      <c r="A10" s="121"/>
      <c r="B10" s="122"/>
      <c r="C10" s="123"/>
      <c r="D10" s="123"/>
      <c r="E10" s="123"/>
      <c r="F10" s="123"/>
      <c r="G10" s="122"/>
      <c r="H10" s="122"/>
      <c r="I10" s="122"/>
      <c r="J10" s="122"/>
      <c r="K10" s="122"/>
      <c r="L10" s="122"/>
      <c r="M10" s="122"/>
      <c r="N10" s="122"/>
      <c r="O10" s="127"/>
      <c r="P10" s="127"/>
      <c r="Q10" s="121"/>
      <c r="R10" s="121"/>
      <c r="S10" s="136"/>
      <c r="T10" s="136"/>
      <c r="U10" s="136"/>
      <c r="V10" s="138"/>
      <c r="W10" s="139"/>
      <c r="X10" s="140"/>
      <c r="Y10" s="140" t="str">
        <f t="shared" si="0"/>
        <v/>
      </c>
      <c r="Z10" s="143"/>
      <c r="AA10" s="144"/>
    </row>
    <row r="11" spans="1:27" s="116" customFormat="1" ht="13">
      <c r="A11" s="121"/>
      <c r="B11" s="122"/>
      <c r="C11" s="123"/>
      <c r="D11" s="123"/>
      <c r="E11" s="123"/>
      <c r="F11" s="123"/>
      <c r="G11" s="122"/>
      <c r="H11" s="122"/>
      <c r="I11" s="122"/>
      <c r="J11" s="122"/>
      <c r="K11" s="122"/>
      <c r="L11" s="122"/>
      <c r="M11" s="122"/>
      <c r="N11" s="122"/>
      <c r="O11" s="127"/>
      <c r="P11" s="127"/>
      <c r="Q11" s="121"/>
      <c r="R11" s="121"/>
      <c r="S11" s="136"/>
      <c r="T11" s="136"/>
      <c r="U11" s="136"/>
      <c r="V11" s="138"/>
      <c r="W11" s="139"/>
      <c r="X11" s="140"/>
      <c r="Y11" s="140" t="str">
        <f t="shared" si="0"/>
        <v/>
      </c>
      <c r="Z11" s="143"/>
      <c r="AA11" s="144"/>
    </row>
    <row r="12" spans="1:27" s="116" customFormat="1" ht="13">
      <c r="A12" s="121"/>
      <c r="B12" s="122"/>
      <c r="C12" s="123"/>
      <c r="D12" s="123"/>
      <c r="E12" s="123"/>
      <c r="F12" s="123"/>
      <c r="G12" s="122"/>
      <c r="H12" s="122"/>
      <c r="I12" s="122"/>
      <c r="J12" s="122"/>
      <c r="K12" s="122"/>
      <c r="L12" s="122"/>
      <c r="M12" s="122"/>
      <c r="N12" s="122"/>
      <c r="O12" s="127"/>
      <c r="P12" s="127"/>
      <c r="Q12" s="121"/>
      <c r="R12" s="121"/>
      <c r="S12" s="136"/>
      <c r="T12" s="136"/>
      <c r="U12" s="136"/>
      <c r="V12" s="138"/>
      <c r="W12" s="139"/>
      <c r="X12" s="140"/>
      <c r="Y12" s="140" t="str">
        <f t="shared" si="0"/>
        <v/>
      </c>
      <c r="Z12" s="143"/>
      <c r="AA12" s="144"/>
    </row>
    <row r="13" spans="1:27" s="116" customFormat="1" ht="13">
      <c r="A13" s="121"/>
      <c r="B13" s="122"/>
      <c r="C13" s="123"/>
      <c r="D13" s="123"/>
      <c r="E13" s="123"/>
      <c r="F13" s="123"/>
      <c r="G13" s="122"/>
      <c r="H13" s="122"/>
      <c r="I13" s="122"/>
      <c r="J13" s="122"/>
      <c r="K13" s="122"/>
      <c r="L13" s="122"/>
      <c r="M13" s="122"/>
      <c r="N13" s="122"/>
      <c r="O13" s="127"/>
      <c r="P13" s="127"/>
      <c r="Q13" s="121"/>
      <c r="R13" s="121"/>
      <c r="S13" s="136"/>
      <c r="T13" s="136"/>
      <c r="U13" s="136"/>
      <c r="V13" s="138"/>
      <c r="W13" s="139"/>
      <c r="X13" s="140"/>
      <c r="Y13" s="140" t="str">
        <f t="shared" si="0"/>
        <v/>
      </c>
      <c r="Z13" s="143"/>
      <c r="AA13" s="144"/>
    </row>
    <row r="14" spans="1:27" s="116" customFormat="1" ht="13">
      <c r="A14" s="121"/>
      <c r="B14" s="122"/>
      <c r="C14" s="123"/>
      <c r="D14" s="123"/>
      <c r="E14" s="123"/>
      <c r="F14" s="123"/>
      <c r="G14" s="122"/>
      <c r="H14" s="122"/>
      <c r="I14" s="122"/>
      <c r="J14" s="122"/>
      <c r="K14" s="122"/>
      <c r="L14" s="122"/>
      <c r="M14" s="122"/>
      <c r="N14" s="122"/>
      <c r="O14" s="127"/>
      <c r="P14" s="127"/>
      <c r="Q14" s="121"/>
      <c r="R14" s="121"/>
      <c r="S14" s="136"/>
      <c r="T14" s="136"/>
      <c r="U14" s="136"/>
      <c r="V14" s="138"/>
      <c r="W14" s="139"/>
      <c r="X14" s="140"/>
      <c r="Y14" s="140" t="str">
        <f t="shared" si="0"/>
        <v/>
      </c>
      <c r="Z14" s="143"/>
      <c r="AA14" s="144"/>
    </row>
    <row r="15" spans="1:27" s="116" customFormat="1" ht="13">
      <c r="A15" s="121"/>
      <c r="B15" s="122"/>
      <c r="C15" s="122"/>
      <c r="D15" s="122"/>
      <c r="E15" s="122"/>
      <c r="F15" s="122"/>
      <c r="G15" s="122"/>
      <c r="H15" s="122"/>
      <c r="I15" s="122"/>
      <c r="J15" s="122"/>
      <c r="K15" s="122"/>
      <c r="L15" s="122"/>
      <c r="M15" s="122"/>
      <c r="N15" s="122"/>
      <c r="O15" s="121"/>
      <c r="P15" s="121"/>
      <c r="Q15" s="121"/>
      <c r="R15" s="121"/>
      <c r="S15" s="136"/>
      <c r="T15" s="136"/>
      <c r="U15" s="136"/>
      <c r="V15" s="138"/>
      <c r="W15" s="139"/>
      <c r="X15" s="140"/>
      <c r="Y15" s="140" t="str">
        <f t="shared" si="0"/>
        <v/>
      </c>
      <c r="Z15" s="143"/>
      <c r="AA15" s="144"/>
    </row>
    <row r="16" spans="1:27" s="116" customFormat="1" ht="13">
      <c r="A16" s="121"/>
      <c r="B16" s="122"/>
      <c r="C16" s="123"/>
      <c r="D16" s="123"/>
      <c r="E16" s="123"/>
      <c r="F16" s="123"/>
      <c r="G16" s="122"/>
      <c r="H16" s="122"/>
      <c r="I16" s="122"/>
      <c r="J16" s="122"/>
      <c r="K16" s="122"/>
      <c r="L16" s="122"/>
      <c r="M16" s="122"/>
      <c r="N16" s="122"/>
      <c r="O16" s="127"/>
      <c r="P16" s="127"/>
      <c r="Q16" s="121"/>
      <c r="R16" s="121"/>
      <c r="S16" s="136"/>
      <c r="T16" s="136"/>
      <c r="U16" s="136"/>
      <c r="V16" s="138"/>
      <c r="W16" s="139"/>
      <c r="X16" s="140"/>
      <c r="Y16" s="140" t="str">
        <f t="shared" si="0"/>
        <v/>
      </c>
      <c r="Z16" s="143"/>
      <c r="AA16" s="144"/>
    </row>
    <row r="17" spans="1:28" s="116" customFormat="1" ht="13">
      <c r="A17" s="121"/>
      <c r="B17" s="122"/>
      <c r="C17" s="123"/>
      <c r="D17" s="123"/>
      <c r="E17" s="123"/>
      <c r="F17" s="123"/>
      <c r="G17" s="122"/>
      <c r="H17" s="122"/>
      <c r="I17" s="122"/>
      <c r="J17" s="122"/>
      <c r="K17" s="122"/>
      <c r="L17" s="122"/>
      <c r="M17" s="122"/>
      <c r="N17" s="122"/>
      <c r="O17" s="127"/>
      <c r="P17" s="127"/>
      <c r="Q17" s="121"/>
      <c r="R17" s="121"/>
      <c r="S17" s="136"/>
      <c r="T17" s="136"/>
      <c r="U17" s="136"/>
      <c r="V17" s="138"/>
      <c r="W17" s="139"/>
      <c r="X17" s="140"/>
      <c r="Y17" s="140" t="str">
        <f t="shared" si="0"/>
        <v/>
      </c>
      <c r="Z17" s="143"/>
      <c r="AA17" s="144"/>
    </row>
    <row r="18" spans="1:28" s="116" customFormat="1" ht="13">
      <c r="A18" s="121"/>
      <c r="B18" s="122"/>
      <c r="C18" s="123"/>
      <c r="D18" s="123"/>
      <c r="E18" s="123"/>
      <c r="F18" s="123"/>
      <c r="G18" s="122"/>
      <c r="H18" s="122"/>
      <c r="I18" s="122"/>
      <c r="J18" s="122"/>
      <c r="K18" s="122"/>
      <c r="L18" s="122"/>
      <c r="M18" s="122"/>
      <c r="N18" s="122"/>
      <c r="O18" s="127"/>
      <c r="P18" s="127"/>
      <c r="Q18" s="121"/>
      <c r="R18" s="121"/>
      <c r="S18" s="136"/>
      <c r="T18" s="136"/>
      <c r="U18" s="136"/>
      <c r="V18" s="138"/>
      <c r="W18" s="139"/>
      <c r="X18" s="140"/>
      <c r="Y18" s="140" t="str">
        <f t="shared" si="0"/>
        <v/>
      </c>
      <c r="Z18" s="143"/>
      <c r="AA18" s="144"/>
    </row>
    <row r="19" spans="1:28" s="116" customFormat="1" ht="13">
      <c r="A19" s="121"/>
      <c r="B19" s="122"/>
      <c r="C19" s="123"/>
      <c r="D19" s="123"/>
      <c r="E19" s="123"/>
      <c r="F19" s="123"/>
      <c r="G19" s="122"/>
      <c r="H19" s="122"/>
      <c r="I19" s="122"/>
      <c r="J19" s="122"/>
      <c r="K19" s="122"/>
      <c r="L19" s="122"/>
      <c r="M19" s="122"/>
      <c r="N19" s="122"/>
      <c r="O19" s="127"/>
      <c r="P19" s="127"/>
      <c r="Q19" s="121"/>
      <c r="R19" s="121"/>
      <c r="S19" s="136"/>
      <c r="T19" s="136"/>
      <c r="U19" s="136"/>
      <c r="V19" s="138"/>
      <c r="W19" s="139"/>
      <c r="X19" s="140"/>
      <c r="Y19" s="140" t="str">
        <f t="shared" si="0"/>
        <v/>
      </c>
      <c r="Z19" s="143"/>
      <c r="AA19" s="144"/>
    </row>
    <row r="20" spans="1:28" s="116" customFormat="1" ht="13">
      <c r="A20" s="121"/>
      <c r="B20" s="122"/>
      <c r="C20" s="123"/>
      <c r="D20" s="123"/>
      <c r="E20" s="123"/>
      <c r="F20" s="123"/>
      <c r="G20" s="122"/>
      <c r="H20" s="122"/>
      <c r="I20" s="122"/>
      <c r="J20" s="122"/>
      <c r="K20" s="122"/>
      <c r="L20" s="122"/>
      <c r="M20" s="122"/>
      <c r="N20" s="122"/>
      <c r="O20" s="127"/>
      <c r="P20" s="127"/>
      <c r="Q20" s="121"/>
      <c r="R20" s="121"/>
      <c r="S20" s="136"/>
      <c r="T20" s="136"/>
      <c r="U20" s="136"/>
      <c r="V20" s="138"/>
      <c r="W20" s="139"/>
      <c r="X20" s="140"/>
      <c r="Y20" s="140" t="str">
        <f t="shared" si="0"/>
        <v/>
      </c>
      <c r="Z20" s="143"/>
      <c r="AA20" s="144"/>
    </row>
    <row r="21" spans="1:28" s="116" customFormat="1" ht="13">
      <c r="A21" s="121"/>
      <c r="B21" s="122"/>
      <c r="C21" s="123"/>
      <c r="D21" s="123"/>
      <c r="E21" s="123"/>
      <c r="F21" s="123"/>
      <c r="G21" s="122"/>
      <c r="H21" s="122"/>
      <c r="I21" s="122"/>
      <c r="J21" s="122"/>
      <c r="K21" s="122"/>
      <c r="L21" s="122"/>
      <c r="M21" s="122"/>
      <c r="N21" s="122"/>
      <c r="O21" s="127"/>
      <c r="P21" s="127"/>
      <c r="Q21" s="121"/>
      <c r="R21" s="121"/>
      <c r="S21" s="136"/>
      <c r="T21" s="136"/>
      <c r="U21" s="136"/>
      <c r="V21" s="138"/>
      <c r="W21" s="139"/>
      <c r="X21" s="140"/>
      <c r="Y21" s="140" t="str">
        <f t="shared" si="0"/>
        <v/>
      </c>
      <c r="Z21" s="143"/>
      <c r="AA21" s="144"/>
    </row>
    <row r="22" spans="1:28" s="116" customFormat="1" ht="13">
      <c r="A22" s="121"/>
      <c r="B22" s="122"/>
      <c r="C22" s="123"/>
      <c r="D22" s="123"/>
      <c r="E22" s="123"/>
      <c r="F22" s="123"/>
      <c r="G22" s="122"/>
      <c r="H22" s="122"/>
      <c r="I22" s="122"/>
      <c r="J22" s="122"/>
      <c r="K22" s="122"/>
      <c r="L22" s="122"/>
      <c r="M22" s="122"/>
      <c r="N22" s="122"/>
      <c r="O22" s="127"/>
      <c r="P22" s="127"/>
      <c r="Q22" s="121"/>
      <c r="R22" s="121"/>
      <c r="S22" s="136"/>
      <c r="T22" s="136"/>
      <c r="U22" s="136"/>
      <c r="V22" s="138"/>
      <c r="W22" s="139"/>
      <c r="X22" s="140"/>
      <c r="Y22" s="140" t="str">
        <f t="shared" si="0"/>
        <v/>
      </c>
      <c r="Z22" s="143"/>
      <c r="AA22" s="144"/>
    </row>
    <row r="23" spans="1:28" s="116" customFormat="1" ht="13">
      <c r="A23" s="121"/>
      <c r="B23" s="122"/>
      <c r="C23" s="123"/>
      <c r="D23" s="123"/>
      <c r="E23" s="123"/>
      <c r="F23" s="123"/>
      <c r="G23" s="122"/>
      <c r="H23" s="122"/>
      <c r="I23" s="122"/>
      <c r="J23" s="122"/>
      <c r="K23" s="122"/>
      <c r="L23" s="122"/>
      <c r="M23" s="122"/>
      <c r="N23" s="122"/>
      <c r="O23" s="127"/>
      <c r="P23" s="127"/>
      <c r="Q23" s="121"/>
      <c r="R23" s="121"/>
      <c r="S23" s="138"/>
      <c r="T23" s="138"/>
      <c r="U23" s="138"/>
      <c r="V23" s="138"/>
      <c r="W23" s="139"/>
      <c r="X23" s="140"/>
      <c r="Y23" s="140" t="str">
        <f t="shared" si="0"/>
        <v/>
      </c>
      <c r="Z23" s="143"/>
      <c r="AA23" s="144"/>
    </row>
    <row r="24" spans="1:28" s="116" customFormat="1" ht="13">
      <c r="A24" s="121"/>
      <c r="B24" s="122"/>
      <c r="C24" s="123"/>
      <c r="D24" s="123"/>
      <c r="E24" s="123"/>
      <c r="F24" s="123"/>
      <c r="G24" s="122"/>
      <c r="H24" s="122"/>
      <c r="I24" s="122"/>
      <c r="J24" s="122"/>
      <c r="K24" s="122"/>
      <c r="L24" s="122"/>
      <c r="M24" s="122"/>
      <c r="N24" s="122"/>
      <c r="O24" s="127"/>
      <c r="P24" s="127"/>
      <c r="Q24" s="121"/>
      <c r="R24" s="121"/>
      <c r="S24" s="136"/>
      <c r="T24" s="136"/>
      <c r="U24" s="136"/>
      <c r="V24" s="138"/>
      <c r="W24" s="139"/>
      <c r="X24" s="140"/>
      <c r="Y24" s="140" t="str">
        <f t="shared" si="0"/>
        <v/>
      </c>
      <c r="Z24" s="143"/>
      <c r="AA24" s="144"/>
    </row>
    <row r="25" spans="1:28" s="116" customFormat="1" ht="13">
      <c r="A25" s="121"/>
      <c r="B25" s="122"/>
      <c r="C25" s="123"/>
      <c r="D25" s="123"/>
      <c r="E25" s="123"/>
      <c r="F25" s="123"/>
      <c r="G25" s="122"/>
      <c r="H25" s="122"/>
      <c r="I25" s="122"/>
      <c r="J25" s="122"/>
      <c r="K25" s="122"/>
      <c r="L25" s="122"/>
      <c r="M25" s="122"/>
      <c r="N25" s="122"/>
      <c r="O25" s="127"/>
      <c r="P25" s="127"/>
      <c r="Q25" s="121"/>
      <c r="R25" s="121"/>
      <c r="S25" s="136"/>
      <c r="T25" s="136"/>
      <c r="U25" s="136"/>
      <c r="V25" s="138"/>
      <c r="W25" s="139"/>
      <c r="X25" s="140"/>
      <c r="Y25" s="140" t="str">
        <f t="shared" si="0"/>
        <v/>
      </c>
      <c r="Z25" s="143"/>
      <c r="AA25" s="144"/>
    </row>
    <row r="26" spans="1:28" s="116" customFormat="1" ht="13">
      <c r="A26" s="121"/>
      <c r="B26" s="122"/>
      <c r="C26" s="123"/>
      <c r="D26" s="123"/>
      <c r="E26" s="123"/>
      <c r="F26" s="123"/>
      <c r="G26" s="122"/>
      <c r="H26" s="122"/>
      <c r="I26" s="122"/>
      <c r="J26" s="122"/>
      <c r="K26" s="122"/>
      <c r="L26" s="122"/>
      <c r="M26" s="122"/>
      <c r="N26" s="122"/>
      <c r="O26" s="127"/>
      <c r="P26" s="127"/>
      <c r="Q26" s="121"/>
      <c r="R26" s="121"/>
      <c r="S26" s="136"/>
      <c r="T26" s="136"/>
      <c r="U26" s="136"/>
      <c r="V26" s="138"/>
      <c r="W26" s="139"/>
      <c r="X26" s="140"/>
      <c r="Y26" s="140" t="str">
        <f t="shared" si="0"/>
        <v/>
      </c>
      <c r="Z26" s="143"/>
      <c r="AA26" s="144"/>
    </row>
    <row r="27" spans="1:28" s="116" customFormat="1" ht="13">
      <c r="A27" s="121"/>
      <c r="B27" s="122"/>
      <c r="C27" s="123"/>
      <c r="D27" s="123"/>
      <c r="E27" s="123"/>
      <c r="F27" s="123"/>
      <c r="G27" s="122"/>
      <c r="H27" s="122"/>
      <c r="I27" s="122"/>
      <c r="J27" s="122"/>
      <c r="K27" s="122"/>
      <c r="L27" s="122"/>
      <c r="M27" s="122"/>
      <c r="N27" s="122"/>
      <c r="O27" s="127"/>
      <c r="P27" s="127"/>
      <c r="Q27" s="121"/>
      <c r="R27" s="121"/>
      <c r="S27" s="136"/>
      <c r="T27" s="136"/>
      <c r="U27" s="136"/>
      <c r="V27" s="138"/>
      <c r="W27" s="139"/>
      <c r="X27" s="140"/>
      <c r="Y27" s="140" t="str">
        <f t="shared" si="0"/>
        <v/>
      </c>
      <c r="Z27" s="143"/>
      <c r="AA27" s="144"/>
    </row>
    <row r="28" spans="1:28" s="116" customFormat="1" ht="13">
      <c r="A28" s="623" t="s">
        <v>1183</v>
      </c>
      <c r="B28" s="623"/>
      <c r="C28" s="623"/>
      <c r="D28" s="623"/>
      <c r="E28" s="623"/>
      <c r="F28" s="623"/>
      <c r="G28" s="124"/>
      <c r="H28" s="124"/>
      <c r="I28" s="124"/>
      <c r="J28" s="124"/>
      <c r="K28" s="124"/>
      <c r="L28" s="124"/>
      <c r="M28" s="124"/>
      <c r="N28" s="128"/>
      <c r="O28" s="129"/>
      <c r="P28" s="129"/>
      <c r="Q28" s="129"/>
      <c r="R28" s="129"/>
      <c r="S28" s="136">
        <f>SUM(S8:S27)</f>
        <v>0</v>
      </c>
      <c r="T28" s="136">
        <f>SUM(T8:T27)</f>
        <v>0</v>
      </c>
      <c r="U28" s="136">
        <f>SUM(U8:U27)</f>
        <v>0</v>
      </c>
      <c r="V28" s="136">
        <f>SUM(V8:V27)</f>
        <v>0</v>
      </c>
      <c r="W28" s="136"/>
      <c r="X28" s="136">
        <f>SUM(X8:X27)</f>
        <v>0</v>
      </c>
      <c r="Y28" s="140" t="str">
        <f t="shared" si="0"/>
        <v/>
      </c>
      <c r="Z28" s="136"/>
      <c r="AA28" s="145"/>
    </row>
    <row r="29" spans="1:28" s="116" customFormat="1" ht="13">
      <c r="A29" s="3" t="str">
        <f>基本信息输入表!$K$6&amp;"填表人："&amp;基本信息输入表!$M$57</f>
        <v>被评估单位填表人：徐刚、杨灵芝</v>
      </c>
      <c r="B29" s="3"/>
      <c r="C29" s="3"/>
      <c r="D29" s="3"/>
      <c r="E29" s="3"/>
      <c r="F29" s="3"/>
      <c r="G29" s="3"/>
      <c r="H29" s="3"/>
      <c r="I29" s="3"/>
      <c r="J29" s="3"/>
      <c r="K29" s="3"/>
      <c r="L29" s="3"/>
      <c r="M29" s="3"/>
      <c r="N29" s="3"/>
      <c r="O29" s="3"/>
      <c r="P29" s="3"/>
      <c r="R29" s="3"/>
      <c r="S29" s="3"/>
      <c r="T29" s="3"/>
      <c r="X29" s="3" t="str">
        <f>"评估人员："&amp;基本信息输入表!$Q$57</f>
        <v>评估人员：雍国锋、路育</v>
      </c>
    </row>
    <row r="30" spans="1:28" s="116" customFormat="1" ht="13">
      <c r="A30" s="3" t="str">
        <f>"填表日期："&amp;YEAR(基本信息输入表!$O$57)&amp;"年"&amp;MONTH(基本信息输入表!$O$57)&amp;"月"&amp;DAY(基本信息输入表!$O$57)&amp;"日"</f>
        <v>填表日期：2023年2月1日</v>
      </c>
      <c r="B30" s="3"/>
      <c r="C30" s="3"/>
      <c r="D30" s="3"/>
      <c r="E30" s="3"/>
      <c r="F30" s="3"/>
      <c r="G30" s="3"/>
      <c r="H30" s="3"/>
      <c r="I30" s="3"/>
      <c r="J30" s="3"/>
      <c r="K30" s="3"/>
      <c r="L30" s="3"/>
      <c r="M30" s="3"/>
      <c r="N30" s="3"/>
      <c r="O30" s="3"/>
      <c r="P30" s="3"/>
      <c r="Q30" s="3"/>
      <c r="R30" s="3"/>
      <c r="S30" s="3"/>
      <c r="T30" s="3"/>
    </row>
    <row r="31" spans="1:28">
      <c r="A31" s="3"/>
      <c r="B31" s="3"/>
      <c r="C31" s="3"/>
      <c r="D31" s="3"/>
      <c r="E31" s="3"/>
      <c r="F31" s="3"/>
      <c r="G31" s="3"/>
      <c r="H31" s="3"/>
      <c r="I31" s="3"/>
      <c r="J31" s="3"/>
      <c r="K31" s="3"/>
      <c r="L31" s="3"/>
      <c r="M31" s="3"/>
      <c r="N31" s="3"/>
      <c r="O31" s="3"/>
      <c r="P31" s="3"/>
      <c r="Q31" s="3"/>
      <c r="R31" s="3"/>
      <c r="S31" s="3"/>
      <c r="T31" s="23"/>
      <c r="AB31" s="23" t="s">
        <v>461</v>
      </c>
    </row>
  </sheetData>
  <mergeCells count="27">
    <mergeCell ref="AA6:AA7"/>
    <mergeCell ref="Q6:Q7"/>
    <mergeCell ref="R6:R7"/>
    <mergeCell ref="U6:U7"/>
    <mergeCell ref="Y6:Y7"/>
    <mergeCell ref="Z6:Z7"/>
    <mergeCell ref="L6:L7"/>
    <mergeCell ref="M6:M7"/>
    <mergeCell ref="N6:N7"/>
    <mergeCell ref="O6:O7"/>
    <mergeCell ref="P6:P7"/>
    <mergeCell ref="A2:AA2"/>
    <mergeCell ref="A3:AA3"/>
    <mergeCell ref="S6:T6"/>
    <mergeCell ref="V6:X6"/>
    <mergeCell ref="A28:F28"/>
    <mergeCell ref="A6:A7"/>
    <mergeCell ref="B6:B7"/>
    <mergeCell ref="C6:C7"/>
    <mergeCell ref="D6:D7"/>
    <mergeCell ref="E6:E7"/>
    <mergeCell ref="F6:F7"/>
    <mergeCell ref="G6:G7"/>
    <mergeCell ref="H6:H7"/>
    <mergeCell ref="I6:I7"/>
    <mergeCell ref="J6:J7"/>
    <mergeCell ref="K6:K7"/>
  </mergeCells>
  <phoneticPr fontId="13" type="noConversion"/>
  <pageMargins left="0.69930555555555596" right="0.69930555555555596"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29"/>
  <sheetViews>
    <sheetView showGridLines="0" workbookViewId="0">
      <selection activeCell="F8" sqref="F8"/>
    </sheetView>
  </sheetViews>
  <sheetFormatPr defaultColWidth="9" defaultRowHeight="15.75" customHeight="1" outlineLevelCol="1"/>
  <cols>
    <col min="1" max="1" width="5.75" style="3" customWidth="1"/>
    <col min="2" max="2" width="28" style="3" customWidth="1"/>
    <col min="3" max="4" width="18.58203125" style="3" hidden="1" customWidth="1" outlineLevel="1"/>
    <col min="5" max="5" width="18.58203125" style="3" customWidth="1" collapsed="1"/>
    <col min="6" max="7" width="18.58203125" style="3" customWidth="1"/>
    <col min="8" max="8" width="13.08203125" style="3" customWidth="1"/>
    <col min="9" max="16384" width="9" style="3"/>
  </cols>
  <sheetData>
    <row r="1" spans="1:8" ht="15.75" customHeight="1">
      <c r="A1" s="5" t="s">
        <v>430</v>
      </c>
    </row>
    <row r="2" spans="1:8" s="1" customFormat="1" ht="30" customHeight="1">
      <c r="A2" s="519" t="s">
        <v>1184</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2"/>
      <c r="H4" s="18" t="s">
        <v>1185</v>
      </c>
    </row>
    <row r="5" spans="1:8" ht="15.75" customHeight="1">
      <c r="A5" s="604" t="str">
        <f>基本信息输入表!K6&amp;"："&amp;基本信息输入表!M6</f>
        <v>被评估单位：贵州华能焦化制气股份有限公司</v>
      </c>
      <c r="B5" s="604"/>
      <c r="C5" s="604"/>
      <c r="D5" s="604"/>
      <c r="E5" s="604"/>
      <c r="H5" s="18" t="s">
        <v>464</v>
      </c>
    </row>
    <row r="6" spans="1:8" s="2" customFormat="1" ht="15.75" customHeight="1">
      <c r="A6" s="8" t="s">
        <v>583</v>
      </c>
      <c r="B6" s="8" t="s">
        <v>584</v>
      </c>
      <c r="C6" s="60" t="s">
        <v>1186</v>
      </c>
      <c r="D6" s="60" t="s">
        <v>693</v>
      </c>
      <c r="E6" s="8" t="s">
        <v>437</v>
      </c>
      <c r="F6" s="8" t="s">
        <v>438</v>
      </c>
      <c r="G6" s="8" t="s">
        <v>439</v>
      </c>
      <c r="H6" s="8" t="s">
        <v>440</v>
      </c>
    </row>
    <row r="7" spans="1:8" ht="15.75" customHeight="1">
      <c r="A7" s="8" t="s">
        <v>1187</v>
      </c>
      <c r="B7" s="12" t="s">
        <v>1188</v>
      </c>
      <c r="C7" s="15">
        <f>'4-7-1在建（土建）'!N31</f>
        <v>0</v>
      </c>
      <c r="D7" s="15">
        <f>'4-7-1在建（土建）'!P31</f>
        <v>0</v>
      </c>
      <c r="E7" s="15">
        <f>'4-7-1在建（土建）'!R31</f>
        <v>0</v>
      </c>
      <c r="F7" s="15">
        <f>'4-7-1在建（土建）'!T31</f>
        <v>0</v>
      </c>
      <c r="G7" s="15">
        <f>F7-E7</f>
        <v>0</v>
      </c>
      <c r="H7" s="45" t="str">
        <f>IF(E7=0,"",G7/E7*100)</f>
        <v/>
      </c>
    </row>
    <row r="8" spans="1:8" ht="15.75" customHeight="1">
      <c r="A8" s="8" t="s">
        <v>1189</v>
      </c>
      <c r="B8" s="12" t="s">
        <v>1190</v>
      </c>
      <c r="C8" s="15">
        <f>'4-7-2在建（设备）'!O31</f>
        <v>0</v>
      </c>
      <c r="D8" s="15">
        <f>'4-7-2在建（设备）'!T31</f>
        <v>0</v>
      </c>
      <c r="E8" s="15">
        <f>'4-7-2在建（设备）'!Y31</f>
        <v>0</v>
      </c>
      <c r="F8" s="15">
        <f>'4-7-2在建（设备）'!AD31</f>
        <v>0</v>
      </c>
      <c r="G8" s="15">
        <f>F8-E8</f>
        <v>0</v>
      </c>
      <c r="H8" s="45" t="str">
        <f>IF(E8=0,"",G8/E8*100)</f>
        <v/>
      </c>
    </row>
    <row r="9" spans="1:8" ht="15.75" customHeight="1">
      <c r="A9" s="8"/>
      <c r="B9" s="114"/>
      <c r="C9" s="15"/>
      <c r="D9" s="15"/>
      <c r="E9" s="15"/>
      <c r="F9" s="15"/>
      <c r="G9" s="15"/>
      <c r="H9" s="15"/>
    </row>
    <row r="10" spans="1:8" ht="15.75" customHeight="1">
      <c r="A10" s="8"/>
      <c r="B10" s="114"/>
      <c r="C10" s="114"/>
      <c r="D10" s="114"/>
      <c r="E10" s="15"/>
      <c r="F10" s="15"/>
      <c r="G10" s="15"/>
      <c r="H10" s="15"/>
    </row>
    <row r="11" spans="1:8" ht="15.75" customHeight="1">
      <c r="A11" s="8"/>
      <c r="B11" s="114"/>
      <c r="C11" s="114"/>
      <c r="D11" s="114"/>
      <c r="E11" s="15"/>
      <c r="F11" s="15"/>
      <c r="G11" s="15"/>
      <c r="H11" s="15"/>
    </row>
    <row r="12" spans="1:8" ht="15.75" customHeight="1">
      <c r="A12" s="8"/>
      <c r="B12" s="114"/>
      <c r="C12" s="114"/>
      <c r="D12" s="114"/>
      <c r="E12" s="15"/>
      <c r="F12" s="15"/>
      <c r="G12" s="15"/>
      <c r="H12" s="15"/>
    </row>
    <row r="13" spans="1:8" ht="15.75" customHeight="1">
      <c r="A13" s="8"/>
      <c r="B13" s="114"/>
      <c r="C13" s="114"/>
      <c r="D13" s="114"/>
      <c r="E13" s="15"/>
      <c r="F13" s="15"/>
      <c r="G13" s="15"/>
      <c r="H13" s="15"/>
    </row>
    <row r="14" spans="1:8" ht="15.75" customHeight="1">
      <c r="A14" s="8"/>
      <c r="B14" s="114"/>
      <c r="C14" s="114"/>
      <c r="D14" s="114"/>
      <c r="E14" s="15"/>
      <c r="F14" s="15"/>
      <c r="G14" s="15"/>
      <c r="H14" s="15"/>
    </row>
    <row r="15" spans="1:8" ht="15.75" customHeight="1">
      <c r="A15" s="8"/>
      <c r="B15" s="114"/>
      <c r="C15" s="114"/>
      <c r="D15" s="114"/>
      <c r="E15" s="15"/>
      <c r="F15" s="15"/>
      <c r="G15" s="15"/>
      <c r="H15" s="15"/>
    </row>
    <row r="16" spans="1:8" ht="15.75" customHeight="1">
      <c r="A16" s="8"/>
      <c r="B16" s="114"/>
      <c r="C16" s="114"/>
      <c r="D16" s="114"/>
      <c r="E16" s="15"/>
      <c r="F16" s="15"/>
      <c r="G16" s="15"/>
      <c r="H16" s="15"/>
    </row>
    <row r="17" spans="1:9" ht="15.75" customHeight="1">
      <c r="A17" s="8"/>
      <c r="B17" s="114"/>
      <c r="C17" s="114"/>
      <c r="D17" s="114"/>
      <c r="E17" s="15"/>
      <c r="F17" s="15"/>
      <c r="G17" s="15"/>
      <c r="H17" s="15"/>
    </row>
    <row r="18" spans="1:9" ht="15.75" customHeight="1">
      <c r="A18" s="8"/>
      <c r="B18" s="114"/>
      <c r="C18" s="114"/>
      <c r="D18" s="114"/>
      <c r="E18" s="15"/>
      <c r="F18" s="15"/>
      <c r="G18" s="15"/>
      <c r="H18" s="15"/>
    </row>
    <row r="19" spans="1:9" ht="15.75" customHeight="1">
      <c r="A19" s="8"/>
      <c r="B19" s="114"/>
      <c r="C19" s="114"/>
      <c r="D19" s="114"/>
      <c r="E19" s="15"/>
      <c r="F19" s="15"/>
      <c r="G19" s="15"/>
      <c r="H19" s="15"/>
    </row>
    <row r="20" spans="1:9" ht="15.75" customHeight="1">
      <c r="A20" s="8"/>
      <c r="B20" s="115"/>
      <c r="C20" s="115"/>
      <c r="D20" s="115"/>
      <c r="E20" s="15"/>
      <c r="F20" s="15"/>
      <c r="G20" s="15"/>
      <c r="H20" s="15"/>
    </row>
    <row r="21" spans="1:9" ht="15.75" customHeight="1">
      <c r="A21" s="8"/>
      <c r="B21" s="114"/>
      <c r="C21" s="114"/>
      <c r="D21" s="114"/>
      <c r="E21" s="15"/>
      <c r="F21" s="15"/>
      <c r="G21" s="15"/>
      <c r="H21" s="15"/>
    </row>
    <row r="22" spans="1:9" ht="15.75" customHeight="1">
      <c r="A22" s="8"/>
      <c r="B22" s="115"/>
      <c r="C22" s="115"/>
      <c r="D22" s="115"/>
      <c r="E22" s="15"/>
      <c r="F22" s="15"/>
      <c r="G22" s="15"/>
      <c r="H22" s="15"/>
    </row>
    <row r="23" spans="1:9" ht="15.75" customHeight="1">
      <c r="A23" s="8"/>
      <c r="B23" s="114"/>
      <c r="C23" s="114"/>
      <c r="D23" s="114"/>
      <c r="E23" s="15"/>
      <c r="F23" s="15"/>
      <c r="G23" s="15"/>
      <c r="H23" s="15"/>
    </row>
    <row r="24" spans="1:9" ht="15.75" customHeight="1">
      <c r="A24" s="8"/>
      <c r="B24" s="115"/>
      <c r="C24" s="115"/>
      <c r="D24" s="115"/>
      <c r="E24" s="15"/>
      <c r="F24" s="15"/>
      <c r="G24" s="15"/>
      <c r="H24" s="15"/>
    </row>
    <row r="25" spans="1:9" ht="15.75" customHeight="1">
      <c r="A25" s="526" t="s">
        <v>1191</v>
      </c>
      <c r="B25" s="527"/>
      <c r="C25" s="15">
        <f>SUM(C7:C24)</f>
        <v>0</v>
      </c>
      <c r="D25" s="15">
        <f>SUM(D7:D24)</f>
        <v>0</v>
      </c>
      <c r="E25" s="15">
        <f>SUM(E7:E24)</f>
        <v>0</v>
      </c>
      <c r="F25" s="15">
        <f>SUM(F7:F24)</f>
        <v>0</v>
      </c>
      <c r="G25" s="15">
        <f>F25-E25</f>
        <v>0</v>
      </c>
      <c r="H25" s="45" t="str">
        <f>IF(E25=0,"",G25/E25*100)</f>
        <v/>
      </c>
    </row>
    <row r="26" spans="1:9" ht="15.75" customHeight="1">
      <c r="A26" s="526" t="s">
        <v>1192</v>
      </c>
      <c r="B26" s="527"/>
      <c r="C26" s="15">
        <f>'4-7-1在建（土建）'!N32+'4-7-2在建（设备）'!O32</f>
        <v>0</v>
      </c>
      <c r="D26" s="15">
        <f>'4-7-1在建（土建）'!P32+'4-7-2在建（设备）'!T32</f>
        <v>0</v>
      </c>
      <c r="E26" s="15">
        <f>'4-7-1在建（土建）'!R32+'4-7-2在建（设备）'!Y32</f>
        <v>0</v>
      </c>
      <c r="F26" s="15"/>
      <c r="G26" s="15">
        <f>F26-E26</f>
        <v>0</v>
      </c>
      <c r="H26" s="45" t="str">
        <f>IF(E26=0,"",G26/E26*100)</f>
        <v/>
      </c>
    </row>
    <row r="27" spans="1:9" ht="15.75" customHeight="1">
      <c r="A27" s="526" t="s">
        <v>1193</v>
      </c>
      <c r="B27" s="527"/>
      <c r="C27" s="15">
        <f>C25-C26</f>
        <v>0</v>
      </c>
      <c r="D27" s="15">
        <f>D25-D26</f>
        <v>0</v>
      </c>
      <c r="E27" s="15">
        <f>E25-E26</f>
        <v>0</v>
      </c>
      <c r="F27" s="15">
        <f>F25</f>
        <v>0</v>
      </c>
      <c r="G27" s="15">
        <f>F27-E27</f>
        <v>0</v>
      </c>
      <c r="H27" s="45" t="str">
        <f>IF(E27=0,"",G27/E27*100)</f>
        <v/>
      </c>
    </row>
    <row r="28" spans="1:9" ht="15.75" customHeight="1">
      <c r="F28" s="3" t="str">
        <f>"评估人员："&amp;基本信息输入表!$Q$58</f>
        <v>评估人员：雍国锋、路育</v>
      </c>
    </row>
    <row r="29" spans="1:9" ht="15.75" customHeight="1">
      <c r="I29" s="23" t="s">
        <v>461</v>
      </c>
    </row>
  </sheetData>
  <mergeCells count="6">
    <mergeCell ref="A27:B27"/>
    <mergeCell ref="A2:H2"/>
    <mergeCell ref="A3:H3"/>
    <mergeCell ref="A5:E5"/>
    <mergeCell ref="A25:B25"/>
    <mergeCell ref="A26:B26"/>
  </mergeCells>
  <phoneticPr fontId="13" type="noConversion"/>
  <hyperlinks>
    <hyperlink ref="A1" location="索引目录!A1" display="返回索引目录" xr:uid="{00000000-0004-0000-38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pageSetUpPr fitToPage="1"/>
  </sheetPr>
  <dimension ref="A1:BG36"/>
  <sheetViews>
    <sheetView showGridLines="0" topLeftCell="A8" workbookViewId="0">
      <selection activeCell="F8" sqref="F8"/>
    </sheetView>
  </sheetViews>
  <sheetFormatPr defaultColWidth="9" defaultRowHeight="15.75" customHeight="1" outlineLevelCol="2"/>
  <cols>
    <col min="1" max="1" width="5.25" style="3" customWidth="1"/>
    <col min="2" max="2" width="16.08203125" style="3" customWidth="1"/>
    <col min="3" max="3" width="7.75" style="3" customWidth="1"/>
    <col min="4" max="4" width="13" style="3" customWidth="1"/>
    <col min="5" max="5" width="7.08203125" style="3" customWidth="1"/>
    <col min="6" max="6" width="10.75" style="3" customWidth="1"/>
    <col min="7" max="8" width="9" style="3"/>
    <col min="9" max="9" width="12.25" style="3" customWidth="1"/>
    <col min="10" max="10" width="17.75" style="3" customWidth="1"/>
    <col min="11" max="13" width="19.75" style="3" customWidth="1"/>
    <col min="14" max="17" width="15.58203125" style="3" hidden="1" customWidth="1" outlineLevel="1"/>
    <col min="18" max="18" width="15.58203125" style="3" customWidth="1" collapsed="1"/>
    <col min="19" max="20" width="15.58203125" style="3" customWidth="1"/>
    <col min="21" max="21" width="7.25" style="3" customWidth="1"/>
    <col min="22" max="22" width="11.25" style="3" customWidth="1"/>
    <col min="23" max="23" width="9" style="3"/>
    <col min="24" max="30" width="5.58203125" style="4" customWidth="1" outlineLevel="1"/>
    <col min="31" max="31" width="14.75" style="4" customWidth="1" outlineLevel="1"/>
    <col min="32" max="32" width="13.58203125" style="4" customWidth="1"/>
    <col min="33" max="36" width="5.58203125" style="4" customWidth="1" outlineLevel="1"/>
    <col min="37" max="38" width="7.25" style="4" customWidth="1" outlineLevel="1"/>
    <col min="39" max="39" width="5.58203125" style="4" customWidth="1" outlineLevel="1"/>
    <col min="40" max="43" width="8.58203125" style="4" customWidth="1" outlineLevel="1"/>
    <col min="44" max="44" width="14.58203125" style="4" customWidth="1" outlineLevel="1"/>
    <col min="45" max="45" width="13.58203125" style="4" customWidth="1"/>
    <col min="46" max="47" width="8.58203125" style="4" customWidth="1" outlineLevel="2"/>
    <col min="48" max="48" width="11.25" style="4" customWidth="1" outlineLevel="2"/>
    <col min="49" max="49" width="13.5" style="4" customWidth="1" outlineLevel="2"/>
    <col min="50" max="53" width="8.58203125" style="4" customWidth="1" outlineLevel="2"/>
    <col min="54" max="54" width="8.58203125" style="4" customWidth="1" outlineLevel="1"/>
    <col min="55" max="55" width="13.75" style="4" customWidth="1"/>
    <col min="56" max="58" width="13.58203125" style="4" customWidth="1" outlineLevel="1"/>
    <col min="59" max="59" width="13.58203125" style="4" customWidth="1"/>
    <col min="60" max="16384" width="9" style="3"/>
  </cols>
  <sheetData>
    <row r="1" spans="1:59" ht="15.75" customHeight="1">
      <c r="A1" s="5" t="s">
        <v>430</v>
      </c>
    </row>
    <row r="2" spans="1:59" s="1" customFormat="1" ht="30" customHeight="1">
      <c r="A2" s="519" t="s">
        <v>1194</v>
      </c>
      <c r="B2" s="519"/>
      <c r="C2" s="519"/>
      <c r="D2" s="519"/>
      <c r="E2" s="519"/>
      <c r="F2" s="519"/>
      <c r="G2" s="519"/>
      <c r="H2" s="519"/>
      <c r="I2" s="519"/>
      <c r="J2" s="519"/>
      <c r="K2" s="519"/>
      <c r="L2" s="519"/>
      <c r="M2" s="519"/>
      <c r="N2" s="519"/>
      <c r="O2" s="519"/>
      <c r="P2" s="519"/>
      <c r="Q2" s="519"/>
      <c r="R2" s="519"/>
      <c r="S2" s="519"/>
      <c r="T2" s="519"/>
      <c r="U2" s="519"/>
      <c r="V2" s="519"/>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row>
    <row r="3" spans="1:59"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row>
    <row r="4" spans="1:59" ht="14.15" customHeight="1">
      <c r="A4" s="2"/>
      <c r="B4" s="2"/>
      <c r="C4" s="2"/>
      <c r="D4" s="2"/>
      <c r="E4" s="2"/>
      <c r="F4" s="2"/>
      <c r="G4" s="2"/>
      <c r="H4" s="2"/>
      <c r="I4" s="2"/>
      <c r="J4" s="2"/>
      <c r="K4" s="2"/>
      <c r="L4" s="2"/>
      <c r="M4" s="2"/>
      <c r="N4" s="2"/>
      <c r="O4" s="2"/>
      <c r="P4" s="2"/>
      <c r="Q4" s="2"/>
      <c r="R4" s="2"/>
      <c r="S4" s="2"/>
      <c r="T4" s="2"/>
      <c r="U4" s="2"/>
      <c r="V4" s="18" t="s">
        <v>1195</v>
      </c>
    </row>
    <row r="5" spans="1:59" ht="15.75" customHeight="1">
      <c r="A5" s="604" t="str">
        <f>基本信息输入表!K6&amp;"："&amp;基本信息输入表!M6</f>
        <v>被评估单位：贵州华能焦化制气股份有限公司</v>
      </c>
      <c r="B5" s="604"/>
      <c r="C5" s="604"/>
      <c r="D5" s="604"/>
      <c r="V5" s="18" t="s">
        <v>464</v>
      </c>
      <c r="X5" s="531" t="s">
        <v>595</v>
      </c>
      <c r="Y5" s="531"/>
      <c r="Z5" s="531"/>
      <c r="AA5" s="531"/>
      <c r="AB5" s="531"/>
      <c r="AC5" s="531"/>
      <c r="AD5" s="531"/>
      <c r="AE5" s="531"/>
      <c r="AF5" s="531"/>
      <c r="AG5" s="532" t="s">
        <v>596</v>
      </c>
      <c r="AH5" s="533"/>
      <c r="AI5" s="533"/>
      <c r="AJ5" s="533"/>
      <c r="AK5" s="533"/>
      <c r="AL5" s="533"/>
      <c r="AM5" s="533"/>
      <c r="AN5" s="533"/>
      <c r="AO5" s="533"/>
      <c r="AP5" s="533"/>
      <c r="AQ5" s="533"/>
      <c r="AR5" s="533"/>
      <c r="AS5" s="534"/>
      <c r="AT5" s="535" t="s">
        <v>597</v>
      </c>
      <c r="AU5" s="536"/>
      <c r="AV5" s="536"/>
      <c r="AW5" s="536"/>
      <c r="AX5" s="536"/>
      <c r="AY5" s="536"/>
      <c r="AZ5" s="536"/>
      <c r="BA5" s="536"/>
      <c r="BB5" s="536"/>
      <c r="BC5" s="537"/>
      <c r="BD5" s="538" t="s">
        <v>598</v>
      </c>
      <c r="BE5" s="538"/>
      <c r="BF5" s="538"/>
      <c r="BG5" s="538"/>
    </row>
    <row r="6" spans="1:59" s="2" customFormat="1" ht="15.75" customHeight="1">
      <c r="A6" s="563" t="s">
        <v>465</v>
      </c>
      <c r="B6" s="563" t="s">
        <v>1196</v>
      </c>
      <c r="C6" s="577" t="s">
        <v>942</v>
      </c>
      <c r="D6" s="577" t="s">
        <v>1197</v>
      </c>
      <c r="E6" s="563" t="s">
        <v>1198</v>
      </c>
      <c r="F6" s="563" t="s">
        <v>1199</v>
      </c>
      <c r="G6" s="563" t="s">
        <v>1200</v>
      </c>
      <c r="H6" s="563" t="s">
        <v>1201</v>
      </c>
      <c r="I6" s="563" t="s">
        <v>1202</v>
      </c>
      <c r="J6" s="577" t="s">
        <v>1203</v>
      </c>
      <c r="K6" s="577" t="s">
        <v>1204</v>
      </c>
      <c r="L6" s="577" t="s">
        <v>1205</v>
      </c>
      <c r="M6" s="577" t="s">
        <v>1206</v>
      </c>
      <c r="N6" s="560" t="s">
        <v>692</v>
      </c>
      <c r="O6" s="561"/>
      <c r="P6" s="560" t="s">
        <v>693</v>
      </c>
      <c r="Q6" s="561"/>
      <c r="R6" s="570" t="s">
        <v>437</v>
      </c>
      <c r="S6" s="577" t="s">
        <v>780</v>
      </c>
      <c r="T6" s="563" t="s">
        <v>438</v>
      </c>
      <c r="U6" s="563" t="s">
        <v>440</v>
      </c>
      <c r="V6" s="563" t="s">
        <v>585</v>
      </c>
      <c r="X6" s="531" t="s">
        <v>599</v>
      </c>
      <c r="Y6" s="553" t="s">
        <v>895</v>
      </c>
      <c r="Z6" s="594" t="s">
        <v>1155</v>
      </c>
      <c r="AA6" s="594" t="s">
        <v>1207</v>
      </c>
      <c r="AB6" s="531" t="s">
        <v>652</v>
      </c>
      <c r="AC6" s="542" t="s">
        <v>627</v>
      </c>
      <c r="AD6" s="542" t="s">
        <v>601</v>
      </c>
      <c r="AE6" s="531" t="s">
        <v>602</v>
      </c>
      <c r="AF6" s="531"/>
      <c r="AG6" s="532" t="s">
        <v>603</v>
      </c>
      <c r="AH6" s="533"/>
      <c r="AI6" s="533"/>
      <c r="AJ6" s="533"/>
      <c r="AK6" s="533"/>
      <c r="AL6" s="533"/>
      <c r="AM6" s="534"/>
      <c r="AN6" s="538" t="s">
        <v>604</v>
      </c>
      <c r="AO6" s="538"/>
      <c r="AP6" s="538" t="s">
        <v>653</v>
      </c>
      <c r="AQ6" s="538"/>
      <c r="AR6" s="538" t="s">
        <v>605</v>
      </c>
      <c r="AS6" s="543"/>
      <c r="AT6" s="531" t="s">
        <v>606</v>
      </c>
      <c r="AU6" s="531" t="s">
        <v>654</v>
      </c>
      <c r="AV6" s="531"/>
      <c r="AW6" s="555" t="s">
        <v>655</v>
      </c>
      <c r="AX6" s="556"/>
      <c r="AY6" s="556"/>
      <c r="AZ6" s="556"/>
      <c r="BA6" s="556"/>
      <c r="BB6" s="531" t="s">
        <v>438</v>
      </c>
      <c r="BC6" s="558"/>
      <c r="BD6" s="543" t="s">
        <v>607</v>
      </c>
      <c r="BE6" s="543" t="s">
        <v>608</v>
      </c>
      <c r="BF6" s="538" t="s">
        <v>609</v>
      </c>
      <c r="BG6" s="543"/>
    </row>
    <row r="7" spans="1:59" ht="15.75" customHeight="1">
      <c r="A7" s="564"/>
      <c r="B7" s="564"/>
      <c r="C7" s="578"/>
      <c r="D7" s="578"/>
      <c r="E7" s="564"/>
      <c r="F7" s="564"/>
      <c r="G7" s="564"/>
      <c r="H7" s="564"/>
      <c r="I7" s="564"/>
      <c r="J7" s="578"/>
      <c r="K7" s="578"/>
      <c r="L7" s="578"/>
      <c r="M7" s="578"/>
      <c r="N7" s="52" t="s">
        <v>437</v>
      </c>
      <c r="O7" s="52" t="s">
        <v>780</v>
      </c>
      <c r="P7" s="52" t="s">
        <v>437</v>
      </c>
      <c r="Q7" s="52" t="s">
        <v>780</v>
      </c>
      <c r="R7" s="571"/>
      <c r="S7" s="578"/>
      <c r="T7" s="564"/>
      <c r="U7" s="564"/>
      <c r="V7" s="564"/>
      <c r="X7" s="531"/>
      <c r="Y7" s="531"/>
      <c r="Z7" s="595"/>
      <c r="AA7" s="595"/>
      <c r="AB7" s="531"/>
      <c r="AC7" s="531"/>
      <c r="AD7" s="531"/>
      <c r="AE7" s="531"/>
      <c r="AF7" s="531"/>
      <c r="AG7" s="26" t="s">
        <v>614</v>
      </c>
      <c r="AH7" s="26" t="s">
        <v>615</v>
      </c>
      <c r="AI7" s="40" t="s">
        <v>954</v>
      </c>
      <c r="AJ7" s="40" t="s">
        <v>1032</v>
      </c>
      <c r="AK7" s="26" t="s">
        <v>664</v>
      </c>
      <c r="AL7" s="26" t="s">
        <v>617</v>
      </c>
      <c r="AM7" s="24" t="s">
        <v>618</v>
      </c>
      <c r="AN7" s="26" t="s">
        <v>619</v>
      </c>
      <c r="AO7" s="26" t="s">
        <v>620</v>
      </c>
      <c r="AP7" s="26" t="s">
        <v>619</v>
      </c>
      <c r="AQ7" s="26" t="s">
        <v>665</v>
      </c>
      <c r="AR7" s="538"/>
      <c r="AS7" s="544"/>
      <c r="AT7" s="531"/>
      <c r="AU7" s="19" t="s">
        <v>666</v>
      </c>
      <c r="AV7" s="19" t="s">
        <v>667</v>
      </c>
      <c r="AW7" s="49" t="s">
        <v>1208</v>
      </c>
      <c r="AX7" s="49" t="s">
        <v>1048</v>
      </c>
      <c r="AY7" s="49" t="s">
        <v>1049</v>
      </c>
      <c r="AZ7" s="49" t="s">
        <v>1050</v>
      </c>
      <c r="BA7" s="49"/>
      <c r="BB7" s="531"/>
      <c r="BC7" s="559"/>
      <c r="BD7" s="544"/>
      <c r="BE7" s="544"/>
      <c r="BF7" s="538"/>
      <c r="BG7" s="544"/>
    </row>
    <row r="8" spans="1:59" ht="15.75" customHeight="1">
      <c r="A8" s="47" t="str">
        <f>IF(B8="","",ROW()-7)</f>
        <v/>
      </c>
      <c r="B8" s="12"/>
      <c r="C8" s="12"/>
      <c r="D8" s="12"/>
      <c r="E8" s="8"/>
      <c r="F8" s="8" t="s">
        <v>671</v>
      </c>
      <c r="G8" s="8"/>
      <c r="H8" s="8"/>
      <c r="I8" s="8"/>
      <c r="J8" s="8"/>
      <c r="K8" s="8"/>
      <c r="L8" s="8"/>
      <c r="M8" s="8"/>
      <c r="N8" s="8"/>
      <c r="O8" s="8"/>
      <c r="P8" s="8"/>
      <c r="Q8" s="8"/>
      <c r="R8" s="15">
        <f t="shared" ref="R8:S13" si="0">N8+P8</f>
        <v>0</v>
      </c>
      <c r="S8" s="15">
        <f t="shared" si="0"/>
        <v>0</v>
      </c>
      <c r="T8" s="15"/>
      <c r="U8" s="15" t="str">
        <f t="shared" ref="U8:U31" si="1">IF(R8-S8=0,"",(T8-R8+S8)/(R8-S8)*100)</f>
        <v/>
      </c>
      <c r="V8" s="21"/>
      <c r="X8" s="22"/>
      <c r="Y8" s="22"/>
      <c r="Z8" s="22"/>
      <c r="AA8" s="22"/>
      <c r="AB8" s="22"/>
      <c r="AC8" s="22"/>
      <c r="AD8" s="22"/>
      <c r="AE8" s="22"/>
      <c r="AF8" s="22"/>
      <c r="AG8" s="22"/>
      <c r="AH8" s="22"/>
      <c r="AI8" s="22"/>
      <c r="AJ8" s="22"/>
      <c r="AK8" s="22"/>
      <c r="AL8" s="27"/>
      <c r="AM8" s="27"/>
      <c r="AN8" s="22"/>
      <c r="AO8" s="27"/>
      <c r="AP8" s="27"/>
      <c r="AQ8" s="27"/>
      <c r="AR8" s="27"/>
      <c r="AS8" s="27"/>
      <c r="AT8" s="27"/>
      <c r="AU8" s="27" t="s">
        <v>203</v>
      </c>
      <c r="AV8" s="27"/>
      <c r="AW8" s="27"/>
      <c r="AX8" s="27"/>
      <c r="AY8" s="27"/>
      <c r="AZ8" s="27">
        <f>AW8*(1+AX8*AY8/2)</f>
        <v>0</v>
      </c>
      <c r="BA8" s="27"/>
      <c r="BB8" s="27"/>
      <c r="BC8" s="27"/>
      <c r="BD8" s="30" t="str">
        <f>IFERROR((BB8-R8+S8)/(R8-S8)*100,"")</f>
        <v/>
      </c>
      <c r="BE8" s="27"/>
      <c r="BF8" s="27"/>
      <c r="BG8" s="27"/>
    </row>
    <row r="9" spans="1:59" ht="15.75" customHeight="1">
      <c r="A9" s="47" t="str">
        <f t="shared" ref="A9:A30" si="2">IF(B9="","",ROW()-7)</f>
        <v/>
      </c>
      <c r="B9" s="12"/>
      <c r="C9" s="12"/>
      <c r="D9" s="12"/>
      <c r="E9" s="8"/>
      <c r="F9" s="8"/>
      <c r="G9" s="8"/>
      <c r="H9" s="8"/>
      <c r="I9" s="8"/>
      <c r="J9" s="8"/>
      <c r="K9" s="8"/>
      <c r="L9" s="8"/>
      <c r="M9" s="8"/>
      <c r="N9" s="8"/>
      <c r="O9" s="8"/>
      <c r="P9" s="8"/>
      <c r="Q9" s="8"/>
      <c r="R9" s="15">
        <f t="shared" si="0"/>
        <v>0</v>
      </c>
      <c r="S9" s="15">
        <f t="shared" si="0"/>
        <v>0</v>
      </c>
      <c r="T9" s="15"/>
      <c r="U9" s="15" t="str">
        <f t="shared" si="1"/>
        <v/>
      </c>
      <c r="V9" s="21"/>
      <c r="X9" s="22"/>
      <c r="Y9" s="22"/>
      <c r="Z9" s="22"/>
      <c r="AA9" s="22"/>
      <c r="AB9" s="22"/>
      <c r="AC9" s="22"/>
      <c r="AD9" s="22"/>
      <c r="AE9" s="22"/>
      <c r="AF9" s="22"/>
      <c r="AG9" s="22"/>
      <c r="AH9" s="22"/>
      <c r="AI9" s="22"/>
      <c r="AJ9" s="22"/>
      <c r="AK9" s="22"/>
      <c r="AL9" s="28"/>
      <c r="AM9" s="27"/>
      <c r="AN9" s="22"/>
      <c r="AO9" s="27"/>
      <c r="AP9" s="27"/>
      <c r="AQ9" s="27"/>
      <c r="AR9" s="27"/>
      <c r="AS9" s="27"/>
      <c r="AT9" s="27"/>
      <c r="AU9" s="27"/>
      <c r="AV9" s="27"/>
      <c r="AW9" s="27"/>
      <c r="AX9" s="27"/>
      <c r="AY9" s="27"/>
      <c r="AZ9" s="27">
        <f t="shared" ref="AZ9:AZ33" si="3">AW9*(1+AX9*AY9/2)</f>
        <v>0</v>
      </c>
      <c r="BA9" s="27"/>
      <c r="BB9" s="27"/>
      <c r="BC9" s="27"/>
      <c r="BD9" s="30" t="str">
        <f t="shared" ref="BD9:BD33" si="4">IFERROR((BB9-R9+S9)/(R9-S9)*100,"")</f>
        <v/>
      </c>
      <c r="BE9" s="27"/>
      <c r="BF9" s="27"/>
      <c r="BG9" s="27"/>
    </row>
    <row r="10" spans="1:59" ht="15.75" customHeight="1">
      <c r="A10" s="47" t="str">
        <f t="shared" si="2"/>
        <v/>
      </c>
      <c r="B10" s="12"/>
      <c r="C10" s="12"/>
      <c r="D10" s="12"/>
      <c r="E10" s="8"/>
      <c r="F10" s="8"/>
      <c r="G10" s="8"/>
      <c r="H10" s="8"/>
      <c r="I10" s="8"/>
      <c r="J10" s="8"/>
      <c r="K10" s="8"/>
      <c r="L10" s="8"/>
      <c r="M10" s="8"/>
      <c r="N10" s="8"/>
      <c r="O10" s="8"/>
      <c r="P10" s="8"/>
      <c r="Q10" s="8"/>
      <c r="R10" s="15">
        <f t="shared" si="0"/>
        <v>0</v>
      </c>
      <c r="S10" s="15">
        <f t="shared" si="0"/>
        <v>0</v>
      </c>
      <c r="T10" s="15"/>
      <c r="U10" s="15" t="str">
        <f t="shared" si="1"/>
        <v/>
      </c>
      <c r="V10" s="21"/>
      <c r="X10" s="22"/>
      <c r="Y10" s="22"/>
      <c r="Z10" s="22"/>
      <c r="AA10" s="22"/>
      <c r="AB10" s="22"/>
      <c r="AC10" s="22"/>
      <c r="AD10" s="22"/>
      <c r="AE10" s="22"/>
      <c r="AF10" s="22"/>
      <c r="AG10" s="22"/>
      <c r="AH10" s="22"/>
      <c r="AI10" s="22"/>
      <c r="AJ10" s="22"/>
      <c r="AK10" s="22"/>
      <c r="AL10" s="28"/>
      <c r="AM10" s="27"/>
      <c r="AN10" s="22"/>
      <c r="AO10" s="27"/>
      <c r="AP10" s="27"/>
      <c r="AQ10" s="27"/>
      <c r="AR10" s="27"/>
      <c r="AS10" s="27"/>
      <c r="AT10" s="27"/>
      <c r="AU10" s="27"/>
      <c r="AV10" s="27"/>
      <c r="AW10" s="27"/>
      <c r="AX10" s="27"/>
      <c r="AY10" s="27"/>
      <c r="AZ10" s="27">
        <f t="shared" si="3"/>
        <v>0</v>
      </c>
      <c r="BA10" s="27"/>
      <c r="BB10" s="27"/>
      <c r="BC10" s="27"/>
      <c r="BD10" s="30" t="str">
        <f t="shared" si="4"/>
        <v/>
      </c>
      <c r="BE10" s="27"/>
      <c r="BF10" s="27"/>
      <c r="BG10" s="27"/>
    </row>
    <row r="11" spans="1:59" ht="15.75" customHeight="1">
      <c r="A11" s="47" t="str">
        <f t="shared" si="2"/>
        <v/>
      </c>
      <c r="B11" s="12"/>
      <c r="C11" s="12"/>
      <c r="D11" s="12"/>
      <c r="E11" s="8"/>
      <c r="F11" s="8"/>
      <c r="G11" s="8"/>
      <c r="H11" s="8"/>
      <c r="I11" s="8"/>
      <c r="J11" s="8"/>
      <c r="K11" s="8"/>
      <c r="L11" s="8"/>
      <c r="M11" s="8"/>
      <c r="N11" s="8"/>
      <c r="O11" s="8"/>
      <c r="P11" s="8"/>
      <c r="Q11" s="8"/>
      <c r="R11" s="15">
        <f t="shared" ref="R11:S30" si="5">N11+P11</f>
        <v>0</v>
      </c>
      <c r="S11" s="15">
        <f t="shared" si="0"/>
        <v>0</v>
      </c>
      <c r="T11" s="15"/>
      <c r="U11" s="15" t="str">
        <f t="shared" si="1"/>
        <v/>
      </c>
      <c r="V11" s="21"/>
      <c r="X11" s="22"/>
      <c r="Y11" s="22"/>
      <c r="Z11" s="22"/>
      <c r="AA11" s="22"/>
      <c r="AB11" s="22"/>
      <c r="AC11" s="22"/>
      <c r="AD11" s="22"/>
      <c r="AE11" s="22"/>
      <c r="AF11" s="22"/>
      <c r="AG11" s="22"/>
      <c r="AH11" s="22"/>
      <c r="AI11" s="22"/>
      <c r="AJ11" s="22"/>
      <c r="AK11" s="22"/>
      <c r="AL11" s="28"/>
      <c r="AM11" s="27"/>
      <c r="AN11" s="22"/>
      <c r="AO11" s="27"/>
      <c r="AP11" s="27"/>
      <c r="AQ11" s="27"/>
      <c r="AR11" s="27"/>
      <c r="AS11" s="27"/>
      <c r="AT11" s="27"/>
      <c r="AU11" s="27"/>
      <c r="AV11" s="27"/>
      <c r="AW11" s="27"/>
      <c r="AX11" s="27"/>
      <c r="AY11" s="27"/>
      <c r="AZ11" s="27">
        <f t="shared" si="3"/>
        <v>0</v>
      </c>
      <c r="BA11" s="27"/>
      <c r="BB11" s="27"/>
      <c r="BC11" s="27"/>
      <c r="BD11" s="30" t="str">
        <f t="shared" si="4"/>
        <v/>
      </c>
      <c r="BE11" s="27"/>
      <c r="BF11" s="27"/>
      <c r="BG11" s="27"/>
    </row>
    <row r="12" spans="1:59" ht="15.75" customHeight="1">
      <c r="A12" s="47" t="str">
        <f t="shared" si="2"/>
        <v/>
      </c>
      <c r="B12" s="12"/>
      <c r="C12" s="12"/>
      <c r="D12" s="12"/>
      <c r="E12" s="8"/>
      <c r="F12" s="8"/>
      <c r="G12" s="8"/>
      <c r="H12" s="8"/>
      <c r="I12" s="8"/>
      <c r="J12" s="8"/>
      <c r="K12" s="8"/>
      <c r="L12" s="8"/>
      <c r="M12" s="8"/>
      <c r="N12" s="8"/>
      <c r="O12" s="8"/>
      <c r="P12" s="8"/>
      <c r="Q12" s="8"/>
      <c r="R12" s="15">
        <f t="shared" si="5"/>
        <v>0</v>
      </c>
      <c r="S12" s="15">
        <f t="shared" si="0"/>
        <v>0</v>
      </c>
      <c r="T12" s="15"/>
      <c r="U12" s="15" t="str">
        <f t="shared" si="1"/>
        <v/>
      </c>
      <c r="V12" s="21"/>
      <c r="X12" s="22"/>
      <c r="Y12" s="22"/>
      <c r="Z12" s="22"/>
      <c r="AA12" s="22"/>
      <c r="AB12" s="22"/>
      <c r="AC12" s="22"/>
      <c r="AD12" s="22"/>
      <c r="AE12" s="22"/>
      <c r="AF12" s="22"/>
      <c r="AG12" s="22"/>
      <c r="AH12" s="22"/>
      <c r="AI12" s="22"/>
      <c r="AJ12" s="22"/>
      <c r="AK12" s="22"/>
      <c r="AL12" s="28"/>
      <c r="AM12" s="27"/>
      <c r="AN12" s="22"/>
      <c r="AO12" s="27"/>
      <c r="AP12" s="27"/>
      <c r="AQ12" s="27"/>
      <c r="AR12" s="27"/>
      <c r="AS12" s="27"/>
      <c r="AT12" s="27"/>
      <c r="AU12" s="27"/>
      <c r="AV12" s="27"/>
      <c r="AW12" s="27"/>
      <c r="AX12" s="27"/>
      <c r="AY12" s="27"/>
      <c r="AZ12" s="27">
        <f t="shared" si="3"/>
        <v>0</v>
      </c>
      <c r="BA12" s="27"/>
      <c r="BB12" s="27"/>
      <c r="BC12" s="27"/>
      <c r="BD12" s="30" t="str">
        <f t="shared" si="4"/>
        <v/>
      </c>
      <c r="BE12" s="27"/>
      <c r="BF12" s="27"/>
      <c r="BG12" s="27"/>
    </row>
    <row r="13" spans="1:59" ht="15.75" customHeight="1">
      <c r="A13" s="47" t="str">
        <f t="shared" si="2"/>
        <v/>
      </c>
      <c r="B13" s="12"/>
      <c r="C13" s="12"/>
      <c r="D13" s="12"/>
      <c r="E13" s="8"/>
      <c r="F13" s="8"/>
      <c r="G13" s="8"/>
      <c r="H13" s="8"/>
      <c r="I13" s="8"/>
      <c r="J13" s="8"/>
      <c r="K13" s="8"/>
      <c r="L13" s="8"/>
      <c r="M13" s="8"/>
      <c r="N13" s="8"/>
      <c r="O13" s="8"/>
      <c r="P13" s="8"/>
      <c r="Q13" s="8"/>
      <c r="R13" s="15">
        <f t="shared" si="5"/>
        <v>0</v>
      </c>
      <c r="S13" s="15">
        <f t="shared" si="0"/>
        <v>0</v>
      </c>
      <c r="T13" s="15"/>
      <c r="U13" s="15" t="str">
        <f t="shared" si="1"/>
        <v/>
      </c>
      <c r="V13" s="21"/>
      <c r="X13" s="22"/>
      <c r="Y13" s="22"/>
      <c r="Z13" s="22"/>
      <c r="AA13" s="22"/>
      <c r="AB13" s="22"/>
      <c r="AC13" s="22"/>
      <c r="AD13" s="22"/>
      <c r="AE13" s="22"/>
      <c r="AF13" s="22"/>
      <c r="AG13" s="22"/>
      <c r="AH13" s="22"/>
      <c r="AI13" s="22"/>
      <c r="AJ13" s="22"/>
      <c r="AK13" s="22"/>
      <c r="AL13" s="28"/>
      <c r="AM13" s="27"/>
      <c r="AN13" s="22"/>
      <c r="AO13" s="27"/>
      <c r="AP13" s="27"/>
      <c r="AQ13" s="27"/>
      <c r="AR13" s="27"/>
      <c r="AS13" s="27"/>
      <c r="AT13" s="27"/>
      <c r="AU13" s="27"/>
      <c r="AV13" s="27"/>
      <c r="AW13" s="27"/>
      <c r="AX13" s="27"/>
      <c r="AY13" s="27"/>
      <c r="AZ13" s="27">
        <f t="shared" si="3"/>
        <v>0</v>
      </c>
      <c r="BA13" s="27"/>
      <c r="BB13" s="27"/>
      <c r="BC13" s="27"/>
      <c r="BD13" s="30" t="str">
        <f t="shared" si="4"/>
        <v/>
      </c>
      <c r="BE13" s="27"/>
      <c r="BF13" s="27"/>
      <c r="BG13" s="27"/>
    </row>
    <row r="14" spans="1:59" ht="15.75" customHeight="1">
      <c r="A14" s="47" t="str">
        <f t="shared" si="2"/>
        <v/>
      </c>
      <c r="B14" s="12"/>
      <c r="C14" s="12"/>
      <c r="D14" s="12"/>
      <c r="E14" s="8"/>
      <c r="F14" s="8"/>
      <c r="G14" s="8"/>
      <c r="H14" s="8"/>
      <c r="I14" s="8"/>
      <c r="J14" s="8"/>
      <c r="K14" s="8"/>
      <c r="L14" s="8"/>
      <c r="M14" s="8"/>
      <c r="N14" s="8"/>
      <c r="O14" s="8"/>
      <c r="P14" s="8"/>
      <c r="Q14" s="8"/>
      <c r="R14" s="15">
        <f t="shared" si="5"/>
        <v>0</v>
      </c>
      <c r="S14" s="15">
        <f t="shared" si="5"/>
        <v>0</v>
      </c>
      <c r="T14" s="15"/>
      <c r="U14" s="15" t="str">
        <f t="shared" si="1"/>
        <v/>
      </c>
      <c r="V14" s="21"/>
      <c r="X14" s="22"/>
      <c r="Y14" s="22"/>
      <c r="Z14" s="22"/>
      <c r="AA14" s="22"/>
      <c r="AB14" s="22"/>
      <c r="AC14" s="22"/>
      <c r="AD14" s="22"/>
      <c r="AE14" s="22"/>
      <c r="AF14" s="22"/>
      <c r="AG14" s="22"/>
      <c r="AH14" s="22"/>
      <c r="AI14" s="22"/>
      <c r="AJ14" s="22"/>
      <c r="AK14" s="22"/>
      <c r="AL14" s="28"/>
      <c r="AM14" s="27"/>
      <c r="AN14" s="22"/>
      <c r="AO14" s="27"/>
      <c r="AP14" s="27"/>
      <c r="AQ14" s="27"/>
      <c r="AR14" s="27"/>
      <c r="AS14" s="27"/>
      <c r="AT14" s="27"/>
      <c r="AU14" s="27"/>
      <c r="AV14" s="27"/>
      <c r="AW14" s="27"/>
      <c r="AX14" s="27"/>
      <c r="AY14" s="27"/>
      <c r="AZ14" s="27">
        <f t="shared" si="3"/>
        <v>0</v>
      </c>
      <c r="BA14" s="27"/>
      <c r="BB14" s="27"/>
      <c r="BC14" s="27"/>
      <c r="BD14" s="30" t="str">
        <f t="shared" si="4"/>
        <v/>
      </c>
      <c r="BE14" s="27"/>
      <c r="BF14" s="27"/>
      <c r="BG14" s="27"/>
    </row>
    <row r="15" spans="1:59" ht="15.75" customHeight="1">
      <c r="A15" s="47" t="str">
        <f t="shared" si="2"/>
        <v/>
      </c>
      <c r="B15" s="12"/>
      <c r="C15" s="12"/>
      <c r="D15" s="12"/>
      <c r="E15" s="8"/>
      <c r="F15" s="8"/>
      <c r="G15" s="8"/>
      <c r="H15" s="8"/>
      <c r="I15" s="8"/>
      <c r="J15" s="8"/>
      <c r="K15" s="8"/>
      <c r="L15" s="8"/>
      <c r="M15" s="8"/>
      <c r="N15" s="8"/>
      <c r="O15" s="8"/>
      <c r="P15" s="8"/>
      <c r="Q15" s="8"/>
      <c r="R15" s="15">
        <f t="shared" si="5"/>
        <v>0</v>
      </c>
      <c r="S15" s="15">
        <f t="shared" si="5"/>
        <v>0</v>
      </c>
      <c r="T15" s="15"/>
      <c r="U15" s="15" t="str">
        <f t="shared" si="1"/>
        <v/>
      </c>
      <c r="V15" s="21"/>
      <c r="X15" s="22"/>
      <c r="Y15" s="22"/>
      <c r="Z15" s="22"/>
      <c r="AA15" s="22"/>
      <c r="AB15" s="22"/>
      <c r="AC15" s="22"/>
      <c r="AD15" s="22"/>
      <c r="AE15" s="22"/>
      <c r="AF15" s="22"/>
      <c r="AG15" s="22"/>
      <c r="AH15" s="22"/>
      <c r="AI15" s="22"/>
      <c r="AJ15" s="22"/>
      <c r="AK15" s="22"/>
      <c r="AL15" s="28"/>
      <c r="AM15" s="27"/>
      <c r="AN15" s="22"/>
      <c r="AO15" s="27"/>
      <c r="AP15" s="27"/>
      <c r="AQ15" s="27"/>
      <c r="AR15" s="27"/>
      <c r="AS15" s="27"/>
      <c r="AT15" s="27"/>
      <c r="AU15" s="27"/>
      <c r="AV15" s="27"/>
      <c r="AW15" s="27"/>
      <c r="AX15" s="27"/>
      <c r="AY15" s="27"/>
      <c r="AZ15" s="27">
        <f t="shared" si="3"/>
        <v>0</v>
      </c>
      <c r="BA15" s="27"/>
      <c r="BB15" s="27"/>
      <c r="BC15" s="27"/>
      <c r="BD15" s="30" t="str">
        <f t="shared" si="4"/>
        <v/>
      </c>
      <c r="BE15" s="27"/>
      <c r="BF15" s="27"/>
      <c r="BG15" s="27"/>
    </row>
    <row r="16" spans="1:59" ht="15.75" customHeight="1">
      <c r="A16" s="47" t="str">
        <f t="shared" si="2"/>
        <v/>
      </c>
      <c r="B16" s="12"/>
      <c r="C16" s="12"/>
      <c r="D16" s="12"/>
      <c r="E16" s="8"/>
      <c r="F16" s="8"/>
      <c r="G16" s="8"/>
      <c r="H16" s="8"/>
      <c r="I16" s="8"/>
      <c r="J16" s="8"/>
      <c r="K16" s="8"/>
      <c r="L16" s="8"/>
      <c r="M16" s="8"/>
      <c r="N16" s="8"/>
      <c r="O16" s="8"/>
      <c r="P16" s="8"/>
      <c r="Q16" s="8"/>
      <c r="R16" s="15">
        <f t="shared" si="5"/>
        <v>0</v>
      </c>
      <c r="S16" s="15">
        <f t="shared" si="5"/>
        <v>0</v>
      </c>
      <c r="T16" s="15"/>
      <c r="U16" s="15" t="str">
        <f t="shared" si="1"/>
        <v/>
      </c>
      <c r="V16" s="21"/>
      <c r="X16" s="22"/>
      <c r="Y16" s="22"/>
      <c r="Z16" s="22"/>
      <c r="AA16" s="22"/>
      <c r="AB16" s="22"/>
      <c r="AC16" s="22"/>
      <c r="AD16" s="22"/>
      <c r="AE16" s="22"/>
      <c r="AF16" s="22"/>
      <c r="AG16" s="22"/>
      <c r="AH16" s="22"/>
      <c r="AI16" s="22"/>
      <c r="AJ16" s="22"/>
      <c r="AK16" s="22"/>
      <c r="AL16" s="28"/>
      <c r="AM16" s="27"/>
      <c r="AN16" s="22"/>
      <c r="AO16" s="27"/>
      <c r="AP16" s="27"/>
      <c r="AQ16" s="27"/>
      <c r="AR16" s="27"/>
      <c r="AS16" s="27"/>
      <c r="AT16" s="27"/>
      <c r="AU16" s="27"/>
      <c r="AV16" s="27"/>
      <c r="AW16" s="27"/>
      <c r="AX16" s="27"/>
      <c r="AY16" s="27"/>
      <c r="AZ16" s="27">
        <f t="shared" si="3"/>
        <v>0</v>
      </c>
      <c r="BA16" s="27"/>
      <c r="BB16" s="27"/>
      <c r="BC16" s="27"/>
      <c r="BD16" s="30" t="str">
        <f t="shared" si="4"/>
        <v/>
      </c>
      <c r="BE16" s="27"/>
      <c r="BF16" s="27"/>
      <c r="BG16" s="27"/>
    </row>
    <row r="17" spans="1:59" ht="15.75" customHeight="1">
      <c r="A17" s="47" t="str">
        <f t="shared" si="2"/>
        <v/>
      </c>
      <c r="B17" s="12"/>
      <c r="C17" s="12"/>
      <c r="D17" s="12"/>
      <c r="E17" s="8"/>
      <c r="F17" s="8"/>
      <c r="G17" s="8"/>
      <c r="H17" s="8"/>
      <c r="I17" s="8"/>
      <c r="J17" s="8"/>
      <c r="K17" s="8"/>
      <c r="L17" s="8"/>
      <c r="M17" s="8"/>
      <c r="N17" s="8"/>
      <c r="O17" s="8"/>
      <c r="P17" s="8"/>
      <c r="Q17" s="8"/>
      <c r="R17" s="15">
        <f t="shared" si="5"/>
        <v>0</v>
      </c>
      <c r="S17" s="15">
        <f t="shared" si="5"/>
        <v>0</v>
      </c>
      <c r="T17" s="15"/>
      <c r="U17" s="15" t="str">
        <f t="shared" si="1"/>
        <v/>
      </c>
      <c r="V17" s="21"/>
      <c r="X17" s="22"/>
      <c r="Y17" s="22"/>
      <c r="Z17" s="22"/>
      <c r="AA17" s="22"/>
      <c r="AB17" s="22"/>
      <c r="AC17" s="22"/>
      <c r="AD17" s="22"/>
      <c r="AE17" s="22"/>
      <c r="AF17" s="22"/>
      <c r="AG17" s="22"/>
      <c r="AH17" s="22"/>
      <c r="AI17" s="22"/>
      <c r="AJ17" s="22"/>
      <c r="AK17" s="22"/>
      <c r="AL17" s="28"/>
      <c r="AM17" s="27"/>
      <c r="AN17" s="22"/>
      <c r="AO17" s="27"/>
      <c r="AP17" s="27"/>
      <c r="AQ17" s="27"/>
      <c r="AR17" s="27"/>
      <c r="AS17" s="27"/>
      <c r="AT17" s="27"/>
      <c r="AU17" s="27"/>
      <c r="AV17" s="27"/>
      <c r="AW17" s="27"/>
      <c r="AX17" s="27"/>
      <c r="AY17" s="27"/>
      <c r="AZ17" s="27">
        <f t="shared" si="3"/>
        <v>0</v>
      </c>
      <c r="BA17" s="27"/>
      <c r="BB17" s="27"/>
      <c r="BC17" s="27"/>
      <c r="BD17" s="30" t="str">
        <f t="shared" si="4"/>
        <v/>
      </c>
      <c r="BE17" s="27"/>
      <c r="BF17" s="27"/>
      <c r="BG17" s="27"/>
    </row>
    <row r="18" spans="1:59" ht="15.75" customHeight="1">
      <c r="A18" s="47" t="str">
        <f t="shared" si="2"/>
        <v/>
      </c>
      <c r="B18" s="12"/>
      <c r="C18" s="12"/>
      <c r="D18" s="12"/>
      <c r="E18" s="8"/>
      <c r="F18" s="8"/>
      <c r="G18" s="8"/>
      <c r="H18" s="8"/>
      <c r="I18" s="8"/>
      <c r="J18" s="8"/>
      <c r="K18" s="8"/>
      <c r="L18" s="8"/>
      <c r="M18" s="8"/>
      <c r="N18" s="8"/>
      <c r="O18" s="8"/>
      <c r="P18" s="8"/>
      <c r="Q18" s="8"/>
      <c r="R18" s="15">
        <f t="shared" si="5"/>
        <v>0</v>
      </c>
      <c r="S18" s="15">
        <f t="shared" si="5"/>
        <v>0</v>
      </c>
      <c r="T18" s="15"/>
      <c r="U18" s="15" t="str">
        <f t="shared" si="1"/>
        <v/>
      </c>
      <c r="V18" s="21"/>
      <c r="X18" s="22"/>
      <c r="Y18" s="22"/>
      <c r="Z18" s="22"/>
      <c r="AA18" s="22"/>
      <c r="AB18" s="22"/>
      <c r="AC18" s="22"/>
      <c r="AD18" s="22"/>
      <c r="AE18" s="22"/>
      <c r="AF18" s="22"/>
      <c r="AG18" s="22"/>
      <c r="AH18" s="22"/>
      <c r="AI18" s="22"/>
      <c r="AJ18" s="22"/>
      <c r="AK18" s="22"/>
      <c r="AL18" s="28"/>
      <c r="AM18" s="27"/>
      <c r="AN18" s="22"/>
      <c r="AO18" s="27"/>
      <c r="AP18" s="27"/>
      <c r="AQ18" s="27"/>
      <c r="AR18" s="27"/>
      <c r="AS18" s="27"/>
      <c r="AT18" s="27"/>
      <c r="AU18" s="27"/>
      <c r="AV18" s="27"/>
      <c r="AW18" s="27"/>
      <c r="AX18" s="27"/>
      <c r="AY18" s="27"/>
      <c r="AZ18" s="27">
        <f t="shared" si="3"/>
        <v>0</v>
      </c>
      <c r="BA18" s="27"/>
      <c r="BB18" s="27"/>
      <c r="BC18" s="27"/>
      <c r="BD18" s="30" t="str">
        <f t="shared" si="4"/>
        <v/>
      </c>
      <c r="BE18" s="27"/>
      <c r="BF18" s="27"/>
      <c r="BG18" s="27"/>
    </row>
    <row r="19" spans="1:59" ht="15.75" customHeight="1">
      <c r="A19" s="47" t="str">
        <f t="shared" si="2"/>
        <v/>
      </c>
      <c r="B19" s="12"/>
      <c r="C19" s="12"/>
      <c r="D19" s="12"/>
      <c r="E19" s="8"/>
      <c r="F19" s="8"/>
      <c r="G19" s="8"/>
      <c r="H19" s="8"/>
      <c r="I19" s="8"/>
      <c r="J19" s="8"/>
      <c r="K19" s="8"/>
      <c r="L19" s="8"/>
      <c r="M19" s="8"/>
      <c r="N19" s="8"/>
      <c r="O19" s="8"/>
      <c r="P19" s="8"/>
      <c r="Q19" s="8"/>
      <c r="R19" s="15">
        <f t="shared" si="5"/>
        <v>0</v>
      </c>
      <c r="S19" s="15">
        <f t="shared" si="5"/>
        <v>0</v>
      </c>
      <c r="T19" s="15"/>
      <c r="U19" s="15" t="str">
        <f t="shared" si="1"/>
        <v/>
      </c>
      <c r="V19" s="21"/>
      <c r="X19" s="22"/>
      <c r="Y19" s="22"/>
      <c r="Z19" s="22"/>
      <c r="AA19" s="22"/>
      <c r="AB19" s="22"/>
      <c r="AC19" s="22"/>
      <c r="AD19" s="22"/>
      <c r="AE19" s="22"/>
      <c r="AF19" s="22"/>
      <c r="AG19" s="22"/>
      <c r="AH19" s="22"/>
      <c r="AI19" s="22"/>
      <c r="AJ19" s="22"/>
      <c r="AK19" s="22"/>
      <c r="AL19" s="28"/>
      <c r="AM19" s="27"/>
      <c r="AN19" s="22"/>
      <c r="AO19" s="27"/>
      <c r="AP19" s="27"/>
      <c r="AQ19" s="27"/>
      <c r="AR19" s="27"/>
      <c r="AS19" s="27"/>
      <c r="AT19" s="27"/>
      <c r="AU19" s="27"/>
      <c r="AV19" s="27"/>
      <c r="AW19" s="27"/>
      <c r="AX19" s="27"/>
      <c r="AY19" s="27"/>
      <c r="AZ19" s="27">
        <f t="shared" si="3"/>
        <v>0</v>
      </c>
      <c r="BA19" s="27"/>
      <c r="BB19" s="27"/>
      <c r="BC19" s="27"/>
      <c r="BD19" s="30" t="str">
        <f t="shared" si="4"/>
        <v/>
      </c>
      <c r="BE19" s="27"/>
      <c r="BF19" s="27"/>
      <c r="BG19" s="27"/>
    </row>
    <row r="20" spans="1:59" ht="15.75" customHeight="1">
      <c r="A20" s="47" t="str">
        <f t="shared" si="2"/>
        <v/>
      </c>
      <c r="B20" s="12"/>
      <c r="C20" s="12"/>
      <c r="D20" s="12"/>
      <c r="E20" s="8"/>
      <c r="F20" s="8"/>
      <c r="G20" s="8"/>
      <c r="H20" s="8"/>
      <c r="I20" s="8"/>
      <c r="J20" s="8"/>
      <c r="K20" s="8"/>
      <c r="L20" s="8"/>
      <c r="M20" s="8"/>
      <c r="N20" s="8"/>
      <c r="O20" s="8"/>
      <c r="P20" s="8"/>
      <c r="Q20" s="8"/>
      <c r="R20" s="15">
        <f t="shared" si="5"/>
        <v>0</v>
      </c>
      <c r="S20" s="15">
        <f t="shared" si="5"/>
        <v>0</v>
      </c>
      <c r="T20" s="15"/>
      <c r="U20" s="15" t="str">
        <f t="shared" si="1"/>
        <v/>
      </c>
      <c r="V20" s="21"/>
      <c r="X20" s="22"/>
      <c r="Y20" s="22"/>
      <c r="Z20" s="22"/>
      <c r="AA20" s="22"/>
      <c r="AB20" s="22"/>
      <c r="AC20" s="22"/>
      <c r="AD20" s="22"/>
      <c r="AE20" s="22"/>
      <c r="AF20" s="22"/>
      <c r="AG20" s="22"/>
      <c r="AH20" s="22"/>
      <c r="AI20" s="22"/>
      <c r="AJ20" s="22"/>
      <c r="AK20" s="22"/>
      <c r="AL20" s="28"/>
      <c r="AM20" s="27"/>
      <c r="AN20" s="22"/>
      <c r="AO20" s="27"/>
      <c r="AP20" s="27"/>
      <c r="AQ20" s="27"/>
      <c r="AR20" s="27"/>
      <c r="AS20" s="27"/>
      <c r="AT20" s="27"/>
      <c r="AU20" s="27"/>
      <c r="AV20" s="27"/>
      <c r="AW20" s="27"/>
      <c r="AX20" s="27"/>
      <c r="AY20" s="27"/>
      <c r="AZ20" s="27">
        <f t="shared" si="3"/>
        <v>0</v>
      </c>
      <c r="BA20" s="27"/>
      <c r="BB20" s="27"/>
      <c r="BC20" s="27"/>
      <c r="BD20" s="30" t="str">
        <f t="shared" si="4"/>
        <v/>
      </c>
      <c r="BE20" s="27"/>
      <c r="BF20" s="27"/>
      <c r="BG20" s="27"/>
    </row>
    <row r="21" spans="1:59" ht="15.75" customHeight="1">
      <c r="A21" s="47"/>
      <c r="B21" s="12"/>
      <c r="C21" s="12"/>
      <c r="D21" s="12"/>
      <c r="E21" s="8"/>
      <c r="F21" s="8"/>
      <c r="G21" s="8"/>
      <c r="H21" s="8"/>
      <c r="I21" s="8"/>
      <c r="J21" s="8"/>
      <c r="K21" s="8"/>
      <c r="L21" s="8"/>
      <c r="M21" s="8"/>
      <c r="N21" s="8"/>
      <c r="O21" s="8"/>
      <c r="P21" s="8"/>
      <c r="Q21" s="8"/>
      <c r="R21" s="15">
        <f t="shared" ref="R21:R23" si="6">N21+P21</f>
        <v>0</v>
      </c>
      <c r="S21" s="15">
        <f t="shared" ref="S21:S23" si="7">O21+Q21</f>
        <v>0</v>
      </c>
      <c r="T21" s="15"/>
      <c r="U21" s="15" t="str">
        <f t="shared" ref="U21:U23" si="8">IF(R21-S21=0,"",(T21-R21+S21)/(R21-S21)*100)</f>
        <v/>
      </c>
      <c r="V21" s="21"/>
      <c r="X21" s="22"/>
      <c r="Y21" s="22"/>
      <c r="Z21" s="22"/>
      <c r="AA21" s="22"/>
      <c r="AB21" s="22"/>
      <c r="AC21" s="22"/>
      <c r="AD21" s="22"/>
      <c r="AE21" s="22"/>
      <c r="AF21" s="22"/>
      <c r="AG21" s="22"/>
      <c r="AH21" s="22"/>
      <c r="AI21" s="22"/>
      <c r="AJ21" s="22"/>
      <c r="AK21" s="22"/>
      <c r="AL21" s="28"/>
      <c r="AM21" s="27"/>
      <c r="AN21" s="22"/>
      <c r="AO21" s="27"/>
      <c r="AP21" s="27"/>
      <c r="AQ21" s="27"/>
      <c r="AR21" s="27"/>
      <c r="AS21" s="27"/>
      <c r="AT21" s="27"/>
      <c r="AU21" s="27"/>
      <c r="AV21" s="27"/>
      <c r="AW21" s="27"/>
      <c r="AX21" s="27"/>
      <c r="AY21" s="27"/>
      <c r="AZ21" s="27"/>
      <c r="BA21" s="27"/>
      <c r="BB21" s="27"/>
      <c r="BC21" s="27"/>
      <c r="BD21" s="30"/>
      <c r="BE21" s="27"/>
      <c r="BF21" s="27"/>
      <c r="BG21" s="27"/>
    </row>
    <row r="22" spans="1:59" ht="15.75" customHeight="1">
      <c r="A22" s="47"/>
      <c r="B22" s="12"/>
      <c r="C22" s="12"/>
      <c r="D22" s="12"/>
      <c r="E22" s="8"/>
      <c r="F22" s="8"/>
      <c r="G22" s="8"/>
      <c r="H22" s="8"/>
      <c r="I22" s="8"/>
      <c r="J22" s="8"/>
      <c r="K22" s="8"/>
      <c r="L22" s="8"/>
      <c r="M22" s="8"/>
      <c r="N22" s="8"/>
      <c r="O22" s="8"/>
      <c r="P22" s="8"/>
      <c r="Q22" s="8"/>
      <c r="R22" s="15">
        <f t="shared" si="6"/>
        <v>0</v>
      </c>
      <c r="S22" s="15">
        <f t="shared" si="7"/>
        <v>0</v>
      </c>
      <c r="T22" s="15"/>
      <c r="U22" s="15" t="str">
        <f t="shared" si="8"/>
        <v/>
      </c>
      <c r="V22" s="21"/>
      <c r="X22" s="22"/>
      <c r="Y22" s="22"/>
      <c r="Z22" s="22"/>
      <c r="AA22" s="22"/>
      <c r="AB22" s="22"/>
      <c r="AC22" s="22"/>
      <c r="AD22" s="22"/>
      <c r="AE22" s="22"/>
      <c r="AF22" s="22"/>
      <c r="AG22" s="22"/>
      <c r="AH22" s="22"/>
      <c r="AI22" s="22"/>
      <c r="AJ22" s="22"/>
      <c r="AK22" s="22"/>
      <c r="AL22" s="28"/>
      <c r="AM22" s="27"/>
      <c r="AN22" s="22"/>
      <c r="AO22" s="27"/>
      <c r="AP22" s="27"/>
      <c r="AQ22" s="27"/>
      <c r="AR22" s="27"/>
      <c r="AS22" s="27"/>
      <c r="AT22" s="27"/>
      <c r="AU22" s="27"/>
      <c r="AV22" s="27"/>
      <c r="AW22" s="27"/>
      <c r="AX22" s="27"/>
      <c r="AY22" s="27"/>
      <c r="AZ22" s="27"/>
      <c r="BA22" s="27"/>
      <c r="BB22" s="27"/>
      <c r="BC22" s="27"/>
      <c r="BD22" s="30"/>
      <c r="BE22" s="27"/>
      <c r="BF22" s="27"/>
      <c r="BG22" s="27"/>
    </row>
    <row r="23" spans="1:59" ht="15.75" customHeight="1">
      <c r="A23" s="47"/>
      <c r="B23" s="12"/>
      <c r="C23" s="12"/>
      <c r="D23" s="12"/>
      <c r="E23" s="8"/>
      <c r="F23" s="8"/>
      <c r="G23" s="8"/>
      <c r="H23" s="8"/>
      <c r="I23" s="8"/>
      <c r="J23" s="8"/>
      <c r="K23" s="8"/>
      <c r="L23" s="8"/>
      <c r="M23" s="8"/>
      <c r="N23" s="8"/>
      <c r="O23" s="8"/>
      <c r="P23" s="8"/>
      <c r="Q23" s="8"/>
      <c r="R23" s="15">
        <f t="shared" si="6"/>
        <v>0</v>
      </c>
      <c r="S23" s="15">
        <f t="shared" si="7"/>
        <v>0</v>
      </c>
      <c r="T23" s="15"/>
      <c r="U23" s="15" t="str">
        <f t="shared" si="8"/>
        <v/>
      </c>
      <c r="V23" s="21"/>
      <c r="X23" s="22"/>
      <c r="Y23" s="22"/>
      <c r="Z23" s="22"/>
      <c r="AA23" s="22"/>
      <c r="AB23" s="22"/>
      <c r="AC23" s="22"/>
      <c r="AD23" s="22"/>
      <c r="AE23" s="22"/>
      <c r="AF23" s="22"/>
      <c r="AG23" s="22"/>
      <c r="AH23" s="22"/>
      <c r="AI23" s="22"/>
      <c r="AJ23" s="22"/>
      <c r="AK23" s="22"/>
      <c r="AL23" s="28"/>
      <c r="AM23" s="27"/>
      <c r="AN23" s="22"/>
      <c r="AO23" s="27"/>
      <c r="AP23" s="27"/>
      <c r="AQ23" s="27"/>
      <c r="AR23" s="27"/>
      <c r="AS23" s="27"/>
      <c r="AT23" s="27"/>
      <c r="AU23" s="27"/>
      <c r="AV23" s="27"/>
      <c r="AW23" s="27"/>
      <c r="AX23" s="27"/>
      <c r="AY23" s="27"/>
      <c r="AZ23" s="27"/>
      <c r="BA23" s="27"/>
      <c r="BB23" s="27"/>
      <c r="BC23" s="27"/>
      <c r="BD23" s="30"/>
      <c r="BE23" s="27"/>
      <c r="BF23" s="27"/>
      <c r="BG23" s="27"/>
    </row>
    <row r="24" spans="1:59" ht="15.75" customHeight="1">
      <c r="A24" s="47" t="str">
        <f t="shared" si="2"/>
        <v/>
      </c>
      <c r="B24" s="12"/>
      <c r="C24" s="12"/>
      <c r="D24" s="12"/>
      <c r="E24" s="8"/>
      <c r="F24" s="8"/>
      <c r="G24" s="8"/>
      <c r="H24" s="8"/>
      <c r="I24" s="8"/>
      <c r="J24" s="8"/>
      <c r="K24" s="8"/>
      <c r="L24" s="8"/>
      <c r="M24" s="8"/>
      <c r="N24" s="8"/>
      <c r="O24" s="8"/>
      <c r="P24" s="8"/>
      <c r="Q24" s="8"/>
      <c r="R24" s="15">
        <f t="shared" si="5"/>
        <v>0</v>
      </c>
      <c r="S24" s="15">
        <f t="shared" si="5"/>
        <v>0</v>
      </c>
      <c r="T24" s="15"/>
      <c r="U24" s="15" t="str">
        <f t="shared" si="1"/>
        <v/>
      </c>
      <c r="V24" s="21"/>
      <c r="X24" s="22"/>
      <c r="Y24" s="22"/>
      <c r="Z24" s="22"/>
      <c r="AA24" s="22"/>
      <c r="AB24" s="22"/>
      <c r="AC24" s="22"/>
      <c r="AD24" s="22"/>
      <c r="AE24" s="22"/>
      <c r="AF24" s="22"/>
      <c r="AG24" s="22"/>
      <c r="AH24" s="22"/>
      <c r="AI24" s="22"/>
      <c r="AJ24" s="22"/>
      <c r="AK24" s="22"/>
      <c r="AL24" s="28"/>
      <c r="AM24" s="27"/>
      <c r="AN24" s="22"/>
      <c r="AO24" s="27"/>
      <c r="AP24" s="27"/>
      <c r="AQ24" s="27"/>
      <c r="AR24" s="27"/>
      <c r="AS24" s="27"/>
      <c r="AT24" s="27"/>
      <c r="AU24" s="27"/>
      <c r="AV24" s="27"/>
      <c r="AW24" s="27"/>
      <c r="AX24" s="27"/>
      <c r="AY24" s="27"/>
      <c r="AZ24" s="27">
        <f t="shared" si="3"/>
        <v>0</v>
      </c>
      <c r="BA24" s="27"/>
      <c r="BB24" s="27"/>
      <c r="BC24" s="27"/>
      <c r="BD24" s="30" t="str">
        <f t="shared" si="4"/>
        <v/>
      </c>
      <c r="BE24" s="27"/>
      <c r="BF24" s="27"/>
      <c r="BG24" s="27"/>
    </row>
    <row r="25" spans="1:59" ht="15.75" customHeight="1">
      <c r="A25" s="47" t="str">
        <f t="shared" si="2"/>
        <v/>
      </c>
      <c r="B25" s="12"/>
      <c r="C25" s="12"/>
      <c r="D25" s="12"/>
      <c r="E25" s="8"/>
      <c r="F25" s="8"/>
      <c r="G25" s="8"/>
      <c r="H25" s="8"/>
      <c r="I25" s="8"/>
      <c r="J25" s="8"/>
      <c r="K25" s="8"/>
      <c r="L25" s="8"/>
      <c r="M25" s="8"/>
      <c r="N25" s="8"/>
      <c r="O25" s="8"/>
      <c r="P25" s="8"/>
      <c r="Q25" s="8"/>
      <c r="R25" s="15">
        <f t="shared" si="5"/>
        <v>0</v>
      </c>
      <c r="S25" s="15">
        <f t="shared" si="5"/>
        <v>0</v>
      </c>
      <c r="T25" s="15"/>
      <c r="U25" s="15" t="str">
        <f t="shared" si="1"/>
        <v/>
      </c>
      <c r="V25" s="21"/>
      <c r="X25" s="22"/>
      <c r="Y25" s="22"/>
      <c r="Z25" s="22"/>
      <c r="AA25" s="22"/>
      <c r="AB25" s="22"/>
      <c r="AC25" s="22"/>
      <c r="AD25" s="22"/>
      <c r="AE25" s="22"/>
      <c r="AF25" s="22"/>
      <c r="AG25" s="22"/>
      <c r="AH25" s="22"/>
      <c r="AI25" s="22"/>
      <c r="AJ25" s="22"/>
      <c r="AK25" s="22"/>
      <c r="AL25" s="28"/>
      <c r="AM25" s="27"/>
      <c r="AN25" s="22"/>
      <c r="AO25" s="27"/>
      <c r="AP25" s="27"/>
      <c r="AQ25" s="27"/>
      <c r="AR25" s="27"/>
      <c r="AS25" s="27"/>
      <c r="AT25" s="27"/>
      <c r="AU25" s="27"/>
      <c r="AV25" s="27"/>
      <c r="AW25" s="27"/>
      <c r="AX25" s="27"/>
      <c r="AY25" s="27"/>
      <c r="AZ25" s="27">
        <f t="shared" si="3"/>
        <v>0</v>
      </c>
      <c r="BA25" s="27"/>
      <c r="BB25" s="27"/>
      <c r="BC25" s="27"/>
      <c r="BD25" s="30" t="str">
        <f t="shared" si="4"/>
        <v/>
      </c>
      <c r="BE25" s="27"/>
      <c r="BF25" s="27"/>
      <c r="BG25" s="27"/>
    </row>
    <row r="26" spans="1:59" ht="15.75" customHeight="1">
      <c r="A26" s="47" t="str">
        <f t="shared" si="2"/>
        <v/>
      </c>
      <c r="B26" s="12"/>
      <c r="C26" s="12"/>
      <c r="D26" s="12"/>
      <c r="E26" s="8"/>
      <c r="F26" s="8"/>
      <c r="G26" s="8"/>
      <c r="H26" s="8"/>
      <c r="I26" s="8"/>
      <c r="J26" s="8"/>
      <c r="K26" s="8"/>
      <c r="L26" s="8"/>
      <c r="M26" s="8"/>
      <c r="N26" s="8"/>
      <c r="O26" s="8"/>
      <c r="P26" s="8"/>
      <c r="Q26" s="8"/>
      <c r="R26" s="15">
        <f t="shared" si="5"/>
        <v>0</v>
      </c>
      <c r="S26" s="15">
        <f t="shared" si="5"/>
        <v>0</v>
      </c>
      <c r="T26" s="15"/>
      <c r="U26" s="15" t="str">
        <f t="shared" si="1"/>
        <v/>
      </c>
      <c r="V26" s="21"/>
      <c r="X26" s="22"/>
      <c r="Y26" s="22"/>
      <c r="Z26" s="22"/>
      <c r="AA26" s="22"/>
      <c r="AB26" s="22"/>
      <c r="AC26" s="22"/>
      <c r="AD26" s="22"/>
      <c r="AE26" s="22"/>
      <c r="AF26" s="22"/>
      <c r="AG26" s="22"/>
      <c r="AH26" s="22"/>
      <c r="AI26" s="22"/>
      <c r="AJ26" s="22"/>
      <c r="AK26" s="22"/>
      <c r="AL26" s="28"/>
      <c r="AM26" s="27"/>
      <c r="AN26" s="22"/>
      <c r="AO26" s="27"/>
      <c r="AP26" s="27"/>
      <c r="AQ26" s="27"/>
      <c r="AR26" s="27"/>
      <c r="AS26" s="27"/>
      <c r="AT26" s="27"/>
      <c r="AU26" s="27"/>
      <c r="AV26" s="27"/>
      <c r="AW26" s="27"/>
      <c r="AX26" s="27"/>
      <c r="AY26" s="27"/>
      <c r="AZ26" s="27">
        <f t="shared" si="3"/>
        <v>0</v>
      </c>
      <c r="BA26" s="27"/>
      <c r="BB26" s="27"/>
      <c r="BC26" s="27"/>
      <c r="BD26" s="30" t="str">
        <f t="shared" si="4"/>
        <v/>
      </c>
      <c r="BE26" s="27"/>
      <c r="BF26" s="27"/>
      <c r="BG26" s="27"/>
    </row>
    <row r="27" spans="1:59" ht="15.75" customHeight="1">
      <c r="A27" s="47" t="str">
        <f t="shared" si="2"/>
        <v/>
      </c>
      <c r="B27" s="12"/>
      <c r="C27" s="12"/>
      <c r="D27" s="12"/>
      <c r="E27" s="8"/>
      <c r="F27" s="8"/>
      <c r="G27" s="8"/>
      <c r="H27" s="8"/>
      <c r="I27" s="8"/>
      <c r="J27" s="8"/>
      <c r="K27" s="8"/>
      <c r="L27" s="8"/>
      <c r="M27" s="8"/>
      <c r="N27" s="8"/>
      <c r="O27" s="8"/>
      <c r="P27" s="8"/>
      <c r="Q27" s="8"/>
      <c r="R27" s="15">
        <f t="shared" si="5"/>
        <v>0</v>
      </c>
      <c r="S27" s="15">
        <f t="shared" si="5"/>
        <v>0</v>
      </c>
      <c r="T27" s="15"/>
      <c r="U27" s="15" t="str">
        <f t="shared" si="1"/>
        <v/>
      </c>
      <c r="V27" s="21"/>
      <c r="X27" s="22"/>
      <c r="Y27" s="22"/>
      <c r="Z27" s="22"/>
      <c r="AA27" s="22"/>
      <c r="AB27" s="22"/>
      <c r="AC27" s="22"/>
      <c r="AD27" s="22"/>
      <c r="AE27" s="22"/>
      <c r="AF27" s="22"/>
      <c r="AG27" s="22"/>
      <c r="AH27" s="22"/>
      <c r="AI27" s="22"/>
      <c r="AJ27" s="22"/>
      <c r="AK27" s="22"/>
      <c r="AL27" s="28"/>
      <c r="AM27" s="27"/>
      <c r="AN27" s="22"/>
      <c r="AO27" s="27"/>
      <c r="AP27" s="27"/>
      <c r="AQ27" s="27"/>
      <c r="AR27" s="27"/>
      <c r="AS27" s="27"/>
      <c r="AT27" s="27"/>
      <c r="AU27" s="27"/>
      <c r="AV27" s="27"/>
      <c r="AW27" s="27"/>
      <c r="AX27" s="27"/>
      <c r="AY27" s="27"/>
      <c r="AZ27" s="27">
        <f t="shared" si="3"/>
        <v>0</v>
      </c>
      <c r="BA27" s="27"/>
      <c r="BB27" s="27"/>
      <c r="BC27" s="27"/>
      <c r="BD27" s="30" t="str">
        <f t="shared" si="4"/>
        <v/>
      </c>
      <c r="BE27" s="27"/>
      <c r="BF27" s="27"/>
      <c r="BG27" s="27"/>
    </row>
    <row r="28" spans="1:59" ht="15.75" customHeight="1">
      <c r="A28" s="47" t="str">
        <f t="shared" si="2"/>
        <v/>
      </c>
      <c r="B28" s="12"/>
      <c r="C28" s="12"/>
      <c r="D28" s="12"/>
      <c r="E28" s="8"/>
      <c r="F28" s="8"/>
      <c r="G28" s="8"/>
      <c r="H28" s="8"/>
      <c r="I28" s="8"/>
      <c r="J28" s="8"/>
      <c r="K28" s="8"/>
      <c r="L28" s="8"/>
      <c r="M28" s="8"/>
      <c r="N28" s="8"/>
      <c r="O28" s="8"/>
      <c r="P28" s="8"/>
      <c r="Q28" s="8"/>
      <c r="R28" s="15">
        <f t="shared" ref="R28:R29" si="9">N28+P28</f>
        <v>0</v>
      </c>
      <c r="S28" s="15">
        <f t="shared" ref="S28:S29" si="10">O28+Q28</f>
        <v>0</v>
      </c>
      <c r="T28" s="15"/>
      <c r="U28" s="15" t="str">
        <f t="shared" ref="U28:U29" si="11">IF(R28-S28=0,"",(T28-R28+S28)/(R28-S28)*100)</f>
        <v/>
      </c>
      <c r="V28" s="21"/>
      <c r="X28" s="22"/>
      <c r="Y28" s="22"/>
      <c r="Z28" s="22"/>
      <c r="AA28" s="22"/>
      <c r="AB28" s="22"/>
      <c r="AC28" s="22"/>
      <c r="AD28" s="22"/>
      <c r="AE28" s="22"/>
      <c r="AF28" s="22"/>
      <c r="AG28" s="22"/>
      <c r="AH28" s="22"/>
      <c r="AI28" s="22"/>
      <c r="AJ28" s="22"/>
      <c r="AK28" s="22"/>
      <c r="AL28" s="28"/>
      <c r="AM28" s="27"/>
      <c r="AN28" s="22"/>
      <c r="AO28" s="27"/>
      <c r="AP28" s="27"/>
      <c r="AQ28" s="27"/>
      <c r="AR28" s="27"/>
      <c r="AS28" s="27"/>
      <c r="AT28" s="27"/>
      <c r="AU28" s="27"/>
      <c r="AV28" s="27"/>
      <c r="AW28" s="27"/>
      <c r="AX28" s="27"/>
      <c r="AY28" s="27"/>
      <c r="AZ28" s="27">
        <f t="shared" si="3"/>
        <v>0</v>
      </c>
      <c r="BA28" s="27"/>
      <c r="BB28" s="27"/>
      <c r="BC28" s="27"/>
      <c r="BD28" s="30" t="str">
        <f t="shared" si="4"/>
        <v/>
      </c>
      <c r="BE28" s="27"/>
      <c r="BF28" s="27"/>
      <c r="BG28" s="27"/>
    </row>
    <row r="29" spans="1:59" ht="15.75" customHeight="1">
      <c r="A29" s="47" t="str">
        <f t="shared" si="2"/>
        <v/>
      </c>
      <c r="B29" s="12"/>
      <c r="C29" s="12"/>
      <c r="D29" s="12"/>
      <c r="E29" s="8"/>
      <c r="F29" s="8"/>
      <c r="G29" s="8"/>
      <c r="H29" s="8"/>
      <c r="I29" s="8"/>
      <c r="J29" s="8"/>
      <c r="K29" s="8"/>
      <c r="L29" s="8"/>
      <c r="M29" s="8"/>
      <c r="N29" s="8"/>
      <c r="O29" s="8"/>
      <c r="P29" s="8"/>
      <c r="Q29" s="8"/>
      <c r="R29" s="15">
        <f t="shared" si="9"/>
        <v>0</v>
      </c>
      <c r="S29" s="15">
        <f t="shared" si="10"/>
        <v>0</v>
      </c>
      <c r="T29" s="15"/>
      <c r="U29" s="15" t="str">
        <f t="shared" si="11"/>
        <v/>
      </c>
      <c r="V29" s="21"/>
      <c r="X29" s="22"/>
      <c r="Y29" s="22"/>
      <c r="Z29" s="22"/>
      <c r="AA29" s="22"/>
      <c r="AB29" s="22"/>
      <c r="AC29" s="22"/>
      <c r="AD29" s="22"/>
      <c r="AE29" s="22"/>
      <c r="AF29" s="22"/>
      <c r="AG29" s="22"/>
      <c r="AH29" s="22"/>
      <c r="AI29" s="22"/>
      <c r="AJ29" s="22"/>
      <c r="AK29" s="22"/>
      <c r="AL29" s="28"/>
      <c r="AM29" s="27"/>
      <c r="AN29" s="22"/>
      <c r="AO29" s="27"/>
      <c r="AP29" s="27"/>
      <c r="AQ29" s="27"/>
      <c r="AR29" s="27"/>
      <c r="AS29" s="27"/>
      <c r="AT29" s="27"/>
      <c r="AU29" s="27"/>
      <c r="AV29" s="27"/>
      <c r="AW29" s="27"/>
      <c r="AX29" s="27"/>
      <c r="AY29" s="27"/>
      <c r="AZ29" s="27">
        <f t="shared" si="3"/>
        <v>0</v>
      </c>
      <c r="BA29" s="27"/>
      <c r="BB29" s="27"/>
      <c r="BC29" s="27"/>
      <c r="BD29" s="30" t="str">
        <f t="shared" si="4"/>
        <v/>
      </c>
      <c r="BE29" s="27"/>
      <c r="BF29" s="27"/>
      <c r="BG29" s="27"/>
    </row>
    <row r="30" spans="1:59" ht="15.75" customHeight="1">
      <c r="A30" s="47" t="str">
        <f t="shared" si="2"/>
        <v/>
      </c>
      <c r="B30" s="12"/>
      <c r="C30" s="12"/>
      <c r="D30" s="12"/>
      <c r="E30" s="8"/>
      <c r="F30" s="8"/>
      <c r="G30" s="8"/>
      <c r="H30" s="8"/>
      <c r="I30" s="8"/>
      <c r="J30" s="8"/>
      <c r="K30" s="8"/>
      <c r="L30" s="8"/>
      <c r="M30" s="8"/>
      <c r="N30" s="8"/>
      <c r="O30" s="8"/>
      <c r="P30" s="8"/>
      <c r="Q30" s="8"/>
      <c r="R30" s="15">
        <f t="shared" si="5"/>
        <v>0</v>
      </c>
      <c r="S30" s="15">
        <f t="shared" si="5"/>
        <v>0</v>
      </c>
      <c r="T30" s="15"/>
      <c r="U30" s="15" t="str">
        <f t="shared" si="1"/>
        <v/>
      </c>
      <c r="V30" s="21"/>
      <c r="X30" s="22"/>
      <c r="Y30" s="22"/>
      <c r="Z30" s="22"/>
      <c r="AA30" s="22"/>
      <c r="AB30" s="22"/>
      <c r="AC30" s="22"/>
      <c r="AD30" s="22"/>
      <c r="AE30" s="22"/>
      <c r="AF30" s="22"/>
      <c r="AG30" s="22"/>
      <c r="AH30" s="22"/>
      <c r="AI30" s="22"/>
      <c r="AJ30" s="22"/>
      <c r="AK30" s="22"/>
      <c r="AL30" s="28"/>
      <c r="AM30" s="27"/>
      <c r="AN30" s="22"/>
      <c r="AO30" s="27"/>
      <c r="AP30" s="27"/>
      <c r="AQ30" s="27"/>
      <c r="AR30" s="27"/>
      <c r="AS30" s="27"/>
      <c r="AT30" s="27"/>
      <c r="AU30" s="27"/>
      <c r="AV30" s="27"/>
      <c r="AW30" s="27"/>
      <c r="AX30" s="27"/>
      <c r="AY30" s="27"/>
      <c r="AZ30" s="27">
        <f t="shared" si="3"/>
        <v>0</v>
      </c>
      <c r="BA30" s="27"/>
      <c r="BB30" s="27"/>
      <c r="BC30" s="27"/>
      <c r="BD30" s="30" t="str">
        <f t="shared" si="4"/>
        <v/>
      </c>
      <c r="BE30" s="27"/>
      <c r="BF30" s="27"/>
      <c r="BG30" s="27"/>
    </row>
    <row r="31" spans="1:59" ht="15.75" customHeight="1">
      <c r="A31" s="526" t="s">
        <v>1209</v>
      </c>
      <c r="B31" s="596"/>
      <c r="C31" s="527"/>
      <c r="D31" s="15"/>
      <c r="E31" s="15"/>
      <c r="F31" s="15" t="s">
        <v>579</v>
      </c>
      <c r="G31" s="21"/>
      <c r="H31" s="21"/>
      <c r="I31" s="21"/>
      <c r="J31" s="21"/>
      <c r="K31" s="21"/>
      <c r="L31" s="21"/>
      <c r="M31" s="21"/>
      <c r="N31" s="21">
        <f t="shared" ref="N31:T31" si="12">SUM(N7:N30)</f>
        <v>0</v>
      </c>
      <c r="O31" s="21">
        <f t="shared" si="12"/>
        <v>0</v>
      </c>
      <c r="P31" s="21">
        <f t="shared" si="12"/>
        <v>0</v>
      </c>
      <c r="Q31" s="21">
        <f t="shared" si="12"/>
        <v>0</v>
      </c>
      <c r="R31" s="21">
        <f t="shared" si="12"/>
        <v>0</v>
      </c>
      <c r="S31" s="21">
        <f t="shared" si="12"/>
        <v>0</v>
      </c>
      <c r="T31" s="21">
        <f t="shared" si="12"/>
        <v>0</v>
      </c>
      <c r="U31" s="15" t="str">
        <f t="shared" si="1"/>
        <v/>
      </c>
      <c r="V31" s="21"/>
      <c r="X31" s="22"/>
      <c r="Y31" s="22"/>
      <c r="Z31" s="22"/>
      <c r="AA31" s="22"/>
      <c r="AB31" s="22"/>
      <c r="AC31" s="22"/>
      <c r="AD31" s="22"/>
      <c r="AE31" s="22"/>
      <c r="AF31" s="22"/>
      <c r="AG31" s="22"/>
      <c r="AH31" s="22"/>
      <c r="AI31" s="22"/>
      <c r="AJ31" s="22"/>
      <c r="AK31" s="22"/>
      <c r="AL31" s="28"/>
      <c r="AM31" s="27"/>
      <c r="AN31" s="22"/>
      <c r="AO31" s="27"/>
      <c r="AP31" s="27"/>
      <c r="AQ31" s="27"/>
      <c r="AR31" s="27"/>
      <c r="AS31" s="27"/>
      <c r="AT31" s="27"/>
      <c r="AU31" s="27"/>
      <c r="AV31" s="27"/>
      <c r="AW31" s="27"/>
      <c r="AX31" s="27"/>
      <c r="AY31" s="27"/>
      <c r="AZ31" s="27">
        <f t="shared" si="3"/>
        <v>0</v>
      </c>
      <c r="BA31" s="27"/>
      <c r="BB31" s="27"/>
      <c r="BC31" s="27"/>
      <c r="BD31" s="30" t="str">
        <f t="shared" si="4"/>
        <v/>
      </c>
      <c r="BE31" s="27"/>
      <c r="BF31" s="27"/>
      <c r="BG31" s="27"/>
    </row>
    <row r="32" spans="1:59" ht="15.75" customHeight="1">
      <c r="A32" s="526" t="s">
        <v>1210</v>
      </c>
      <c r="B32" s="596"/>
      <c r="C32" s="527"/>
      <c r="D32" s="15"/>
      <c r="E32" s="15"/>
      <c r="F32" s="15" t="s">
        <v>579</v>
      </c>
      <c r="G32" s="21"/>
      <c r="H32" s="21"/>
      <c r="I32" s="21"/>
      <c r="J32" s="21"/>
      <c r="K32" s="21"/>
      <c r="L32" s="21"/>
      <c r="M32" s="21"/>
      <c r="N32" s="21">
        <f>O31</f>
        <v>0</v>
      </c>
      <c r="O32" s="21"/>
      <c r="P32" s="21">
        <f>Q31</f>
        <v>0</v>
      </c>
      <c r="Q32" s="21"/>
      <c r="R32" s="21">
        <f>S31</f>
        <v>0</v>
      </c>
      <c r="S32" s="21"/>
      <c r="T32" s="21"/>
      <c r="U32" s="66"/>
      <c r="V32" s="21"/>
      <c r="X32" s="22"/>
      <c r="Y32" s="22"/>
      <c r="Z32" s="22"/>
      <c r="AA32" s="22"/>
      <c r="AB32" s="22"/>
      <c r="AC32" s="22"/>
      <c r="AD32" s="22"/>
      <c r="AE32" s="22"/>
      <c r="AF32" s="22"/>
      <c r="AG32" s="22"/>
      <c r="AH32" s="22"/>
      <c r="AI32" s="22"/>
      <c r="AJ32" s="22"/>
      <c r="AK32" s="22"/>
      <c r="AL32" s="28"/>
      <c r="AM32" s="27"/>
      <c r="AN32" s="22"/>
      <c r="AO32" s="27"/>
      <c r="AP32" s="27"/>
      <c r="AQ32" s="27"/>
      <c r="AR32" s="27"/>
      <c r="AS32" s="27"/>
      <c r="AT32" s="27"/>
      <c r="AU32" s="27"/>
      <c r="AV32" s="27"/>
      <c r="AW32" s="27"/>
      <c r="AX32" s="27"/>
      <c r="AY32" s="27"/>
      <c r="AZ32" s="27">
        <f t="shared" si="3"/>
        <v>0</v>
      </c>
      <c r="BA32" s="27"/>
      <c r="BB32" s="27"/>
      <c r="BC32" s="27"/>
      <c r="BD32" s="30" t="str">
        <f t="shared" si="4"/>
        <v/>
      </c>
      <c r="BE32" s="27"/>
      <c r="BF32" s="27"/>
      <c r="BG32" s="27"/>
    </row>
    <row r="33" spans="1:59" ht="15.75" customHeight="1">
      <c r="A33" s="526" t="s">
        <v>1211</v>
      </c>
      <c r="B33" s="596"/>
      <c r="C33" s="527"/>
      <c r="D33" s="15"/>
      <c r="E33" s="15"/>
      <c r="F33" s="15" t="s">
        <v>579</v>
      </c>
      <c r="G33" s="21"/>
      <c r="H33" s="21"/>
      <c r="I33" s="21"/>
      <c r="J33" s="21"/>
      <c r="K33" s="21"/>
      <c r="L33" s="21"/>
      <c r="M33" s="21"/>
      <c r="N33" s="21">
        <f>N31-N32</f>
        <v>0</v>
      </c>
      <c r="O33" s="21"/>
      <c r="P33" s="21">
        <f>P31-P32</f>
        <v>0</v>
      </c>
      <c r="Q33" s="21"/>
      <c r="R33" s="21">
        <f>R31-R32</f>
        <v>0</v>
      </c>
      <c r="S33" s="21"/>
      <c r="T33" s="21">
        <f>T31</f>
        <v>0</v>
      </c>
      <c r="U33" s="66" t="str">
        <f>IF(R33=0,"",(T33-R33)/R33*100)</f>
        <v/>
      </c>
      <c r="V33" s="21"/>
      <c r="X33" s="22"/>
      <c r="Y33" s="22"/>
      <c r="Z33" s="22"/>
      <c r="AA33" s="22"/>
      <c r="AB33" s="22"/>
      <c r="AC33" s="22"/>
      <c r="AD33" s="22"/>
      <c r="AE33" s="22"/>
      <c r="AF33" s="22"/>
      <c r="AG33" s="22"/>
      <c r="AH33" s="22"/>
      <c r="AI33" s="22"/>
      <c r="AJ33" s="22"/>
      <c r="AK33" s="22"/>
      <c r="AL33" s="28"/>
      <c r="AM33" s="27"/>
      <c r="AN33" s="22"/>
      <c r="AO33" s="27"/>
      <c r="AP33" s="27"/>
      <c r="AQ33" s="27"/>
      <c r="AR33" s="27"/>
      <c r="AS33" s="27"/>
      <c r="AT33" s="27"/>
      <c r="AU33" s="27"/>
      <c r="AV33" s="27"/>
      <c r="AW33" s="27"/>
      <c r="AX33" s="27"/>
      <c r="AY33" s="27"/>
      <c r="AZ33" s="27">
        <f t="shared" si="3"/>
        <v>0</v>
      </c>
      <c r="BA33" s="27"/>
      <c r="BB33" s="27"/>
      <c r="BC33" s="27"/>
      <c r="BD33" s="30" t="str">
        <f t="shared" si="4"/>
        <v/>
      </c>
      <c r="BE33" s="27"/>
      <c r="BF33" s="27"/>
      <c r="BG33" s="27"/>
    </row>
    <row r="34" spans="1:59" ht="15.75" customHeight="1">
      <c r="A34" s="3" t="str">
        <f>基本信息输入表!$K$6&amp;"填表人："&amp;基本信息输入表!$M$59</f>
        <v>被评估单位填表人：徐刚、杨灵芝</v>
      </c>
      <c r="T34" s="3" t="str">
        <f>"评估人员："&amp;基本信息输入表!$Q$59</f>
        <v>评估人员：雍国锋、路育</v>
      </c>
    </row>
    <row r="35" spans="1:59" ht="15.75" customHeight="1">
      <c r="A35" s="3" t="str">
        <f>"填表日期："&amp;YEAR(基本信息输入表!$O$59)&amp;"年"&amp;MONTH(基本信息输入表!$O$59)&amp;"月"&amp;DAY(基本信息输入表!$O$59)&amp;"日"</f>
        <v>填表日期：2023年2月1日</v>
      </c>
    </row>
    <row r="36" spans="1:59" ht="15.75" customHeight="1">
      <c r="W36" s="23" t="s">
        <v>461</v>
      </c>
    </row>
  </sheetData>
  <mergeCells count="53">
    <mergeCell ref="BG6:BG7"/>
    <mergeCell ref="BB6:BB7"/>
    <mergeCell ref="BC6:BC7"/>
    <mergeCell ref="BD6:BD7"/>
    <mergeCell ref="BE6:BE7"/>
    <mergeCell ref="BF6:BF7"/>
    <mergeCell ref="AE6:AE7"/>
    <mergeCell ref="AF6:AF7"/>
    <mergeCell ref="AR6:AR7"/>
    <mergeCell ref="AS6:AS7"/>
    <mergeCell ref="AT6:AT7"/>
    <mergeCell ref="Z6:Z7"/>
    <mergeCell ref="AA6:AA7"/>
    <mergeCell ref="AB6:AB7"/>
    <mergeCell ref="AC6:AC7"/>
    <mergeCell ref="AD6:AD7"/>
    <mergeCell ref="I6:I7"/>
    <mergeCell ref="J6:J7"/>
    <mergeCell ref="K6:K7"/>
    <mergeCell ref="L6:L7"/>
    <mergeCell ref="M6:M7"/>
    <mergeCell ref="D6:D7"/>
    <mergeCell ref="E6:E7"/>
    <mergeCell ref="F6:F7"/>
    <mergeCell ref="G6:G7"/>
    <mergeCell ref="H6:H7"/>
    <mergeCell ref="A31:C31"/>
    <mergeCell ref="A32:C32"/>
    <mergeCell ref="A33:C33"/>
    <mergeCell ref="A6:A7"/>
    <mergeCell ref="B6:B7"/>
    <mergeCell ref="C6:C7"/>
    <mergeCell ref="AT5:BC5"/>
    <mergeCell ref="BD5:BG5"/>
    <mergeCell ref="N6:O6"/>
    <mergeCell ref="P6:Q6"/>
    <mergeCell ref="AG6:AM6"/>
    <mergeCell ref="AN6:AO6"/>
    <mergeCell ref="AP6:AQ6"/>
    <mergeCell ref="AU6:AV6"/>
    <mergeCell ref="AW6:BA6"/>
    <mergeCell ref="R6:R7"/>
    <mergeCell ref="S6:S7"/>
    <mergeCell ref="T6:T7"/>
    <mergeCell ref="U6:U7"/>
    <mergeCell ref="V6:V7"/>
    <mergeCell ref="X6:X7"/>
    <mergeCell ref="Y6:Y7"/>
    <mergeCell ref="A2:V2"/>
    <mergeCell ref="A3:V3"/>
    <mergeCell ref="A5:D5"/>
    <mergeCell ref="X5:AF5"/>
    <mergeCell ref="AG5:AS5"/>
  </mergeCells>
  <phoneticPr fontId="13" type="noConversion"/>
  <dataValidations count="1">
    <dataValidation type="list" allowBlank="1" showInputMessage="1" showErrorMessage="1" sqref="AG8:AK33" xr:uid="{00000000-0002-0000-3900-000001000000}">
      <formula1>$A$108:$A$109</formula1>
    </dataValidation>
  </dataValidations>
  <hyperlinks>
    <hyperlink ref="A1" location="索引目录!A1" display="返回索引目录" xr:uid="{00000000-0004-0000-3900-000000000000}"/>
  </hyperlinks>
  <printOptions horizontalCentered="1"/>
  <pageMargins left="0.98402777777777795" right="0.98402777777777795" top="0.98402777777777795" bottom="0.98402777777777795" header="0.31388888888888899" footer="0.35416666666666702"/>
  <pageSetup paperSize="9" scale="50"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900-000000000000}">
          <x14:formula1>
            <xm:f>基本信息输入表!$A$121:$A$123</xm:f>
          </x14:formula1>
          <xm:sqref>AN8:AN33</xm:sqref>
        </x14:dataValidation>
        <x14:dataValidation type="list" allowBlank="1" showInputMessage="1" showErrorMessage="1" xr:uid="{00000000-0002-0000-3900-000002000000}">
          <x14:formula1>
            <xm:f>基本信息输入表!$A$124:$A$127</xm:f>
          </x14:formula1>
          <xm:sqref>AP8:AP33</xm:sqref>
        </x14:dataValidation>
        <x14:dataValidation type="list" allowBlank="1" showInputMessage="1" showErrorMessage="1" xr:uid="{00000000-0002-0000-3900-000003000000}">
          <x14:formula1>
            <xm:f>基本信息输入表!$A$109:$A$110</xm:f>
          </x14:formula1>
          <xm:sqref>X8:AD33</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pageSetUpPr fitToPage="1"/>
  </sheetPr>
  <dimension ref="A1:BP36"/>
  <sheetViews>
    <sheetView showGridLines="0" topLeftCell="A16" workbookViewId="0">
      <selection activeCell="W42" sqref="W42"/>
    </sheetView>
  </sheetViews>
  <sheetFormatPr defaultColWidth="9" defaultRowHeight="15.75" customHeight="1" outlineLevelCol="2"/>
  <cols>
    <col min="1" max="1" width="4.75" style="3" customWidth="1"/>
    <col min="2" max="3" width="11.08203125" style="3" customWidth="1"/>
    <col min="4" max="4" width="9.25" style="3" customWidth="1"/>
    <col min="5" max="5" width="5" style="3" customWidth="1"/>
    <col min="6" max="7" width="5.25" style="3" customWidth="1"/>
    <col min="8" max="8" width="5.08203125" style="3" customWidth="1"/>
    <col min="9" max="11" width="6.08203125" style="3" customWidth="1"/>
    <col min="12" max="21" width="12.58203125" style="3" hidden="1" customWidth="1" outlineLevel="1"/>
    <col min="22" max="22" width="12.58203125" style="3" customWidth="1" collapsed="1"/>
    <col min="23" max="30" width="12.58203125" style="3" customWidth="1"/>
    <col min="31" max="31" width="5.58203125" style="3" customWidth="1"/>
    <col min="32" max="32" width="6.75" style="3" customWidth="1"/>
    <col min="33" max="33" width="9" style="3"/>
    <col min="34" max="38" width="5.58203125" style="4" customWidth="1" outlineLevel="1"/>
    <col min="39" max="39" width="14.75" style="4" customWidth="1" outlineLevel="1"/>
    <col min="40" max="40" width="13.58203125" style="4" customWidth="1"/>
    <col min="41" max="44" width="5.58203125" style="4" customWidth="1" outlineLevel="1"/>
    <col min="45" max="46" width="7.25" style="4" customWidth="1" outlineLevel="1"/>
    <col min="47" max="47" width="5.58203125" style="4" customWidth="1" outlineLevel="1"/>
    <col min="48" max="51" width="8.58203125" style="4" customWidth="1" outlineLevel="1"/>
    <col min="52" max="52" width="14.58203125" style="4" customWidth="1" outlineLevel="1"/>
    <col min="53" max="53" width="13.58203125" style="4" customWidth="1"/>
    <col min="54" max="55" width="8.58203125" style="4" customWidth="1" outlineLevel="2"/>
    <col min="56" max="56" width="11.25" style="4" customWidth="1" outlineLevel="2"/>
    <col min="57" max="62" width="8.58203125" style="4" customWidth="1" outlineLevel="2"/>
    <col min="63" max="63" width="8.58203125" style="4" customWidth="1" outlineLevel="1"/>
    <col min="64" max="64" width="13.75" style="4" customWidth="1"/>
    <col min="65" max="67" width="13.58203125" style="4" customWidth="1" outlineLevel="1"/>
    <col min="68" max="68" width="13.58203125" style="4" customWidth="1"/>
    <col min="69" max="16384" width="9" style="3"/>
  </cols>
  <sheetData>
    <row r="1" spans="1:68" ht="15.75" customHeight="1">
      <c r="A1" s="5" t="s">
        <v>430</v>
      </c>
    </row>
    <row r="2" spans="1:68" s="1" customFormat="1" ht="30" customHeight="1">
      <c r="A2" s="519" t="s">
        <v>1212</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row>
    <row r="3" spans="1:68"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row>
    <row r="4" spans="1:68" ht="14.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8" t="s">
        <v>1213</v>
      </c>
    </row>
    <row r="5" spans="1:68" ht="15.75" customHeight="1">
      <c r="A5" s="3" t="str">
        <f>基本信息输入表!K6&amp;"："&amp;基本信息输入表!M6</f>
        <v>被评估单位：贵州华能焦化制气股份有限公司</v>
      </c>
      <c r="AF5" s="18" t="s">
        <v>464</v>
      </c>
      <c r="AH5" s="531" t="s">
        <v>595</v>
      </c>
      <c r="AI5" s="531"/>
      <c r="AJ5" s="531"/>
      <c r="AK5" s="531"/>
      <c r="AL5" s="531"/>
      <c r="AM5" s="531"/>
      <c r="AN5" s="531"/>
      <c r="AO5" s="532" t="s">
        <v>596</v>
      </c>
      <c r="AP5" s="533"/>
      <c r="AQ5" s="533"/>
      <c r="AR5" s="533"/>
      <c r="AS5" s="533"/>
      <c r="AT5" s="533"/>
      <c r="AU5" s="533"/>
      <c r="AV5" s="533"/>
      <c r="AW5" s="533"/>
      <c r="AX5" s="533"/>
      <c r="AY5" s="533"/>
      <c r="AZ5" s="533"/>
      <c r="BA5" s="534"/>
      <c r="BB5" s="535" t="s">
        <v>597</v>
      </c>
      <c r="BC5" s="536"/>
      <c r="BD5" s="536"/>
      <c r="BE5" s="536"/>
      <c r="BF5" s="536"/>
      <c r="BG5" s="536"/>
      <c r="BH5" s="536"/>
      <c r="BI5" s="536"/>
      <c r="BJ5" s="536"/>
      <c r="BK5" s="536"/>
      <c r="BL5" s="537"/>
      <c r="BM5" s="538" t="s">
        <v>598</v>
      </c>
      <c r="BN5" s="538"/>
      <c r="BO5" s="538"/>
      <c r="BP5" s="538"/>
    </row>
    <row r="6" spans="1:68" s="2" customFormat="1" ht="15.75" customHeight="1">
      <c r="A6" s="562" t="s">
        <v>465</v>
      </c>
      <c r="B6" s="562" t="s">
        <v>1196</v>
      </c>
      <c r="C6" s="565" t="s">
        <v>1091</v>
      </c>
      <c r="D6" s="572" t="s">
        <v>795</v>
      </c>
      <c r="E6" s="572" t="s">
        <v>770</v>
      </c>
      <c r="F6" s="574" t="s">
        <v>769</v>
      </c>
      <c r="G6" s="574" t="s">
        <v>1092</v>
      </c>
      <c r="H6" s="580" t="s">
        <v>1214</v>
      </c>
      <c r="I6" s="580" t="s">
        <v>1215</v>
      </c>
      <c r="J6" s="570" t="s">
        <v>1216</v>
      </c>
      <c r="K6" s="570" t="s">
        <v>1217</v>
      </c>
      <c r="L6" s="574" t="s">
        <v>692</v>
      </c>
      <c r="M6" s="574"/>
      <c r="N6" s="574"/>
      <c r="O6" s="574"/>
      <c r="P6" s="574"/>
      <c r="Q6" s="574" t="s">
        <v>693</v>
      </c>
      <c r="R6" s="574"/>
      <c r="S6" s="574"/>
      <c r="T6" s="574"/>
      <c r="U6" s="574"/>
      <c r="V6" s="580" t="s">
        <v>437</v>
      </c>
      <c r="W6" s="580"/>
      <c r="X6" s="580"/>
      <c r="Y6" s="580"/>
      <c r="Z6" s="577" t="s">
        <v>780</v>
      </c>
      <c r="AA6" s="562" t="s">
        <v>438</v>
      </c>
      <c r="AB6" s="562"/>
      <c r="AC6" s="562"/>
      <c r="AD6" s="562"/>
      <c r="AE6" s="580" t="s">
        <v>440</v>
      </c>
      <c r="AF6" s="580" t="s">
        <v>585</v>
      </c>
      <c r="AH6" s="531" t="s">
        <v>599</v>
      </c>
      <c r="AI6" s="553" t="s">
        <v>895</v>
      </c>
      <c r="AJ6" s="531" t="s">
        <v>652</v>
      </c>
      <c r="AK6" s="542" t="s">
        <v>627</v>
      </c>
      <c r="AL6" s="542" t="s">
        <v>601</v>
      </c>
      <c r="AM6" s="531" t="s">
        <v>602</v>
      </c>
      <c r="AN6" s="531"/>
      <c r="AO6" s="532" t="s">
        <v>603</v>
      </c>
      <c r="AP6" s="533"/>
      <c r="AQ6" s="533"/>
      <c r="AR6" s="533"/>
      <c r="AS6" s="533"/>
      <c r="AT6" s="533"/>
      <c r="AU6" s="534"/>
      <c r="AV6" s="538" t="s">
        <v>604</v>
      </c>
      <c r="AW6" s="538"/>
      <c r="AX6" s="538" t="s">
        <v>653</v>
      </c>
      <c r="AY6" s="538"/>
      <c r="AZ6" s="538" t="s">
        <v>605</v>
      </c>
      <c r="BA6" s="543"/>
      <c r="BB6" s="531" t="s">
        <v>606</v>
      </c>
      <c r="BC6" s="531" t="s">
        <v>654</v>
      </c>
      <c r="BD6" s="531"/>
      <c r="BE6" s="555" t="s">
        <v>655</v>
      </c>
      <c r="BF6" s="556"/>
      <c r="BG6" s="556"/>
      <c r="BH6" s="556"/>
      <c r="BI6" s="556"/>
      <c r="BJ6" s="556"/>
      <c r="BK6" s="531" t="s">
        <v>438</v>
      </c>
      <c r="BL6" s="558"/>
      <c r="BM6" s="543" t="s">
        <v>607</v>
      </c>
      <c r="BN6" s="543" t="s">
        <v>608</v>
      </c>
      <c r="BO6" s="538" t="s">
        <v>609</v>
      </c>
      <c r="BP6" s="543"/>
    </row>
    <row r="7" spans="1:68" s="2" customFormat="1" ht="36.75" customHeight="1">
      <c r="A7" s="562"/>
      <c r="B7" s="562"/>
      <c r="C7" s="565"/>
      <c r="D7" s="573"/>
      <c r="E7" s="573"/>
      <c r="F7" s="565"/>
      <c r="G7" s="565"/>
      <c r="H7" s="562"/>
      <c r="I7" s="562"/>
      <c r="J7" s="571"/>
      <c r="K7" s="571"/>
      <c r="L7" s="60" t="s">
        <v>1218</v>
      </c>
      <c r="M7" s="52" t="s">
        <v>1219</v>
      </c>
      <c r="N7" s="52" t="s">
        <v>1220</v>
      </c>
      <c r="O7" s="60" t="s">
        <v>720</v>
      </c>
      <c r="P7" s="52" t="s">
        <v>780</v>
      </c>
      <c r="Q7" s="60" t="s">
        <v>1218</v>
      </c>
      <c r="R7" s="52" t="s">
        <v>1219</v>
      </c>
      <c r="S7" s="52" t="s">
        <v>1220</v>
      </c>
      <c r="T7" s="60" t="s">
        <v>720</v>
      </c>
      <c r="U7" s="52" t="s">
        <v>780</v>
      </c>
      <c r="V7" s="8" t="s">
        <v>1218</v>
      </c>
      <c r="W7" s="51" t="s">
        <v>1219</v>
      </c>
      <c r="X7" s="51" t="s">
        <v>1220</v>
      </c>
      <c r="Y7" s="8" t="s">
        <v>720</v>
      </c>
      <c r="Z7" s="578"/>
      <c r="AA7" s="8" t="s">
        <v>1218</v>
      </c>
      <c r="AB7" s="51" t="s">
        <v>1219</v>
      </c>
      <c r="AC7" s="51" t="s">
        <v>1220</v>
      </c>
      <c r="AD7" s="8" t="s">
        <v>720</v>
      </c>
      <c r="AE7" s="562"/>
      <c r="AF7" s="562"/>
      <c r="AH7" s="531"/>
      <c r="AI7" s="531"/>
      <c r="AJ7" s="531"/>
      <c r="AK7" s="531"/>
      <c r="AL7" s="531"/>
      <c r="AM7" s="531"/>
      <c r="AN7" s="531"/>
      <c r="AO7" s="26" t="s">
        <v>614</v>
      </c>
      <c r="AP7" s="26" t="s">
        <v>615</v>
      </c>
      <c r="AQ7" s="40" t="s">
        <v>954</v>
      </c>
      <c r="AR7" s="40" t="s">
        <v>1032</v>
      </c>
      <c r="AS7" s="26" t="s">
        <v>664</v>
      </c>
      <c r="AT7" s="26" t="s">
        <v>617</v>
      </c>
      <c r="AU7" s="24" t="s">
        <v>618</v>
      </c>
      <c r="AV7" s="26" t="s">
        <v>619</v>
      </c>
      <c r="AW7" s="26" t="s">
        <v>620</v>
      </c>
      <c r="AX7" s="26" t="s">
        <v>619</v>
      </c>
      <c r="AY7" s="26" t="s">
        <v>665</v>
      </c>
      <c r="AZ7" s="538"/>
      <c r="BA7" s="544"/>
      <c r="BB7" s="531"/>
      <c r="BC7" s="19" t="s">
        <v>666</v>
      </c>
      <c r="BD7" s="19" t="s">
        <v>667</v>
      </c>
      <c r="BE7" s="49" t="s">
        <v>1221</v>
      </c>
      <c r="BF7" s="20" t="s">
        <v>1222</v>
      </c>
      <c r="BG7" s="49" t="s">
        <v>1048</v>
      </c>
      <c r="BH7" s="49" t="s">
        <v>1049</v>
      </c>
      <c r="BI7" s="49" t="s">
        <v>1050</v>
      </c>
      <c r="BJ7" s="49"/>
      <c r="BK7" s="531"/>
      <c r="BL7" s="559"/>
      <c r="BM7" s="544"/>
      <c r="BN7" s="544"/>
      <c r="BO7" s="538"/>
      <c r="BP7" s="544"/>
    </row>
    <row r="8" spans="1:68" ht="15.75" customHeight="1">
      <c r="A8" s="47" t="str">
        <f>IF(B8="","",ROW()-7)</f>
        <v/>
      </c>
      <c r="B8" s="12"/>
      <c r="C8" s="12"/>
      <c r="D8" s="12"/>
      <c r="E8" s="12"/>
      <c r="F8" s="12"/>
      <c r="G8" s="12"/>
      <c r="H8" s="8"/>
      <c r="I8" s="8"/>
      <c r="J8" s="8"/>
      <c r="K8" s="8"/>
      <c r="L8" s="8"/>
      <c r="M8" s="8"/>
      <c r="N8" s="8"/>
      <c r="O8" s="15">
        <f>SUM(L8:N8)</f>
        <v>0</v>
      </c>
      <c r="P8" s="8"/>
      <c r="Q8" s="8"/>
      <c r="R8" s="8"/>
      <c r="S8" s="8"/>
      <c r="T8" s="15">
        <f>SUM(Q8:S8)</f>
        <v>0</v>
      </c>
      <c r="U8" s="8"/>
      <c r="V8" s="15">
        <f t="shared" ref="V8:V10" si="0">L8+Q8</f>
        <v>0</v>
      </c>
      <c r="W8" s="15">
        <f t="shared" ref="W8:W10" si="1">M8+R8</f>
        <v>0</v>
      </c>
      <c r="X8" s="15">
        <f t="shared" ref="X8:X10" si="2">N8+S8</f>
        <v>0</v>
      </c>
      <c r="Y8" s="15">
        <f>SUM(V8:X8)</f>
        <v>0</v>
      </c>
      <c r="Z8" s="15">
        <f t="shared" ref="Z8:Z14" si="3">P8+U8</f>
        <v>0</v>
      </c>
      <c r="AA8" s="15"/>
      <c r="AB8" s="15"/>
      <c r="AC8" s="15"/>
      <c r="AD8" s="15">
        <f>SUM(AA8:AC8)</f>
        <v>0</v>
      </c>
      <c r="AE8" s="15" t="str">
        <f>IF(Y8-Z8=0,"",(AD8-Y8+Z8)/(Y8-Z8)*100)</f>
        <v/>
      </c>
      <c r="AF8" s="21"/>
      <c r="AH8" s="22"/>
      <c r="AI8" s="22"/>
      <c r="AJ8" s="22"/>
      <c r="AK8" s="22"/>
      <c r="AL8" s="22"/>
      <c r="AM8" s="22"/>
      <c r="AN8" s="22"/>
      <c r="AO8" s="22"/>
      <c r="AP8" s="22"/>
      <c r="AQ8" s="22"/>
      <c r="AR8" s="22"/>
      <c r="AS8" s="22"/>
      <c r="AT8" s="27"/>
      <c r="AU8" s="27"/>
      <c r="AV8" s="22"/>
      <c r="AW8" s="27"/>
      <c r="AX8" s="27"/>
      <c r="AY8" s="27"/>
      <c r="AZ8" s="27"/>
      <c r="BA8" s="27"/>
      <c r="BB8" s="27"/>
      <c r="BC8" s="27" t="s">
        <v>203</v>
      </c>
      <c r="BD8" s="27"/>
      <c r="BE8" s="27"/>
      <c r="BF8" s="27"/>
      <c r="BG8" s="27"/>
      <c r="BH8" s="27"/>
      <c r="BI8" s="27"/>
      <c r="BJ8" s="27"/>
      <c r="BK8" s="27">
        <f>BI8+BF8+BE8</f>
        <v>0</v>
      </c>
      <c r="BL8" s="27"/>
      <c r="BM8" s="30" t="str">
        <f>IFERROR((BK8-Y8+Z8)/(Y8-Z8)*100,"")</f>
        <v/>
      </c>
      <c r="BN8" s="27"/>
      <c r="BO8" s="27"/>
      <c r="BP8" s="27"/>
    </row>
    <row r="9" spans="1:68" ht="15.75" customHeight="1">
      <c r="A9" s="47" t="str">
        <f t="shared" ref="A9:A30" si="4">IF(B9="","",ROW()-7)</f>
        <v/>
      </c>
      <c r="B9" s="12"/>
      <c r="C9" s="12"/>
      <c r="D9" s="12"/>
      <c r="E9" s="12"/>
      <c r="F9" s="12"/>
      <c r="G9" s="12"/>
      <c r="H9" s="8"/>
      <c r="I9" s="8"/>
      <c r="J9" s="8"/>
      <c r="K9" s="8"/>
      <c r="L9" s="8"/>
      <c r="M9" s="8"/>
      <c r="N9" s="8"/>
      <c r="O9" s="15">
        <f t="shared" ref="O9:O30" si="5">SUM(L9:N9)</f>
        <v>0</v>
      </c>
      <c r="P9" s="8"/>
      <c r="Q9" s="8"/>
      <c r="R9" s="8"/>
      <c r="S9" s="8"/>
      <c r="T9" s="15">
        <f t="shared" ref="T9:T30" si="6">SUM(Q9:S9)</f>
        <v>0</v>
      </c>
      <c r="U9" s="8"/>
      <c r="V9" s="15">
        <f t="shared" si="0"/>
        <v>0</v>
      </c>
      <c r="W9" s="15">
        <f t="shared" si="1"/>
        <v>0</v>
      </c>
      <c r="X9" s="15">
        <f t="shared" si="2"/>
        <v>0</v>
      </c>
      <c r="Y9" s="15">
        <f t="shared" ref="Y9:Y30" si="7">SUM(V9:X9)</f>
        <v>0</v>
      </c>
      <c r="Z9" s="15">
        <f t="shared" si="3"/>
        <v>0</v>
      </c>
      <c r="AA9" s="15"/>
      <c r="AB9" s="15"/>
      <c r="AC9" s="15"/>
      <c r="AD9" s="15">
        <f t="shared" ref="AD9:AD30" si="8">SUM(AA9:AC9)</f>
        <v>0</v>
      </c>
      <c r="AE9" s="15" t="str">
        <f t="shared" ref="AE9:AE30" si="9">IF(Y9-Z9=0,"",(AD9-Y9+Z9)/(Y9-Z9)*100)</f>
        <v/>
      </c>
      <c r="AF9" s="21"/>
      <c r="AH9" s="22"/>
      <c r="AI9" s="22"/>
      <c r="AJ9" s="22"/>
      <c r="AK9" s="22"/>
      <c r="AL9" s="22"/>
      <c r="AM9" s="22"/>
      <c r="AN9" s="22"/>
      <c r="AO9" s="22"/>
      <c r="AP9" s="22"/>
      <c r="AQ9" s="22"/>
      <c r="AR9" s="22"/>
      <c r="AS9" s="22"/>
      <c r="AT9" s="28"/>
      <c r="AU9" s="27"/>
      <c r="AV9" s="22"/>
      <c r="AW9" s="27"/>
      <c r="AX9" s="27"/>
      <c r="AY9" s="27"/>
      <c r="AZ9" s="27"/>
      <c r="BA9" s="27"/>
      <c r="BB9" s="27"/>
      <c r="BC9" s="27"/>
      <c r="BD9" s="27"/>
      <c r="BE9" s="27"/>
      <c r="BF9" s="27"/>
      <c r="BG9" s="27"/>
      <c r="BH9" s="27"/>
      <c r="BI9" s="27"/>
      <c r="BJ9" s="27"/>
      <c r="BK9" s="27">
        <f t="shared" ref="BK9:BK33" si="10">BI9+BF9+BE9</f>
        <v>0</v>
      </c>
      <c r="BL9" s="27"/>
      <c r="BM9" s="30" t="str">
        <f t="shared" ref="BM9:BM33" si="11">IFERROR((BK9-Y9+Z9)/(Y9-Z9)*100,"")</f>
        <v/>
      </c>
      <c r="BN9" s="27"/>
      <c r="BO9" s="27"/>
      <c r="BP9" s="27"/>
    </row>
    <row r="10" spans="1:68" ht="15.75" customHeight="1">
      <c r="A10" s="47" t="str">
        <f t="shared" si="4"/>
        <v/>
      </c>
      <c r="B10" s="12"/>
      <c r="C10" s="12"/>
      <c r="D10" s="12"/>
      <c r="E10" s="12"/>
      <c r="F10" s="12"/>
      <c r="G10" s="12"/>
      <c r="H10" s="8"/>
      <c r="I10" s="8"/>
      <c r="J10" s="8"/>
      <c r="K10" s="8"/>
      <c r="L10" s="8"/>
      <c r="M10" s="8"/>
      <c r="N10" s="8"/>
      <c r="O10" s="15">
        <f t="shared" si="5"/>
        <v>0</v>
      </c>
      <c r="P10" s="8"/>
      <c r="Q10" s="8"/>
      <c r="R10" s="8"/>
      <c r="S10" s="8"/>
      <c r="T10" s="15">
        <f t="shared" si="6"/>
        <v>0</v>
      </c>
      <c r="U10" s="8"/>
      <c r="V10" s="15">
        <f t="shared" si="0"/>
        <v>0</v>
      </c>
      <c r="W10" s="15">
        <f t="shared" si="1"/>
        <v>0</v>
      </c>
      <c r="X10" s="15">
        <f t="shared" si="2"/>
        <v>0</v>
      </c>
      <c r="Y10" s="15">
        <f t="shared" si="7"/>
        <v>0</v>
      </c>
      <c r="Z10" s="15">
        <f t="shared" si="3"/>
        <v>0</v>
      </c>
      <c r="AA10" s="15"/>
      <c r="AB10" s="15"/>
      <c r="AC10" s="15"/>
      <c r="AD10" s="15">
        <f t="shared" si="8"/>
        <v>0</v>
      </c>
      <c r="AE10" s="15" t="str">
        <f t="shared" si="9"/>
        <v/>
      </c>
      <c r="AF10" s="21"/>
      <c r="AH10" s="22"/>
      <c r="AI10" s="22"/>
      <c r="AJ10" s="22"/>
      <c r="AK10" s="22"/>
      <c r="AL10" s="22"/>
      <c r="AM10" s="22"/>
      <c r="AN10" s="22"/>
      <c r="AO10" s="22"/>
      <c r="AP10" s="22"/>
      <c r="AQ10" s="22"/>
      <c r="AR10" s="22"/>
      <c r="AS10" s="22"/>
      <c r="AT10" s="28"/>
      <c r="AU10" s="27"/>
      <c r="AV10" s="22"/>
      <c r="AW10" s="27"/>
      <c r="AX10" s="27"/>
      <c r="AY10" s="27"/>
      <c r="AZ10" s="27"/>
      <c r="BA10" s="27"/>
      <c r="BB10" s="27"/>
      <c r="BC10" s="27"/>
      <c r="BD10" s="27"/>
      <c r="BE10" s="27"/>
      <c r="BF10" s="27"/>
      <c r="BG10" s="27"/>
      <c r="BH10" s="27"/>
      <c r="BI10" s="27"/>
      <c r="BJ10" s="27"/>
      <c r="BK10" s="27">
        <f t="shared" si="10"/>
        <v>0</v>
      </c>
      <c r="BL10" s="27"/>
      <c r="BM10" s="30" t="str">
        <f t="shared" si="11"/>
        <v/>
      </c>
      <c r="BN10" s="27"/>
      <c r="BO10" s="27"/>
      <c r="BP10" s="27"/>
    </row>
    <row r="11" spans="1:68" ht="15.75" customHeight="1">
      <c r="A11" s="47" t="str">
        <f t="shared" si="4"/>
        <v/>
      </c>
      <c r="B11" s="12"/>
      <c r="C11" s="12"/>
      <c r="D11" s="12"/>
      <c r="E11" s="12"/>
      <c r="F11" s="12"/>
      <c r="G11" s="12"/>
      <c r="H11" s="8"/>
      <c r="I11" s="8"/>
      <c r="J11" s="8"/>
      <c r="K11" s="8"/>
      <c r="L11" s="8"/>
      <c r="M11" s="8"/>
      <c r="N11" s="8"/>
      <c r="O11" s="15">
        <f t="shared" si="5"/>
        <v>0</v>
      </c>
      <c r="P11" s="8"/>
      <c r="Q11" s="8"/>
      <c r="R11" s="8"/>
      <c r="S11" s="8"/>
      <c r="T11" s="15">
        <f t="shared" si="6"/>
        <v>0</v>
      </c>
      <c r="U11" s="8"/>
      <c r="V11" s="15">
        <f t="shared" ref="V11:Z28" si="12">L11+Q11</f>
        <v>0</v>
      </c>
      <c r="W11" s="15">
        <f t="shared" si="12"/>
        <v>0</v>
      </c>
      <c r="X11" s="15">
        <f t="shared" si="12"/>
        <v>0</v>
      </c>
      <c r="Y11" s="15">
        <f t="shared" si="7"/>
        <v>0</v>
      </c>
      <c r="Z11" s="15">
        <f t="shared" si="3"/>
        <v>0</v>
      </c>
      <c r="AA11" s="15"/>
      <c r="AB11" s="15"/>
      <c r="AC11" s="15"/>
      <c r="AD11" s="15">
        <f t="shared" si="8"/>
        <v>0</v>
      </c>
      <c r="AE11" s="15" t="str">
        <f t="shared" si="9"/>
        <v/>
      </c>
      <c r="AF11" s="21"/>
      <c r="AH11" s="22"/>
      <c r="AI11" s="22"/>
      <c r="AJ11" s="22"/>
      <c r="AK11" s="22"/>
      <c r="AL11" s="22"/>
      <c r="AM11" s="22"/>
      <c r="AN11" s="22"/>
      <c r="AO11" s="22"/>
      <c r="AP11" s="22"/>
      <c r="AQ11" s="22"/>
      <c r="AR11" s="22"/>
      <c r="AS11" s="22"/>
      <c r="AT11" s="28"/>
      <c r="AU11" s="27"/>
      <c r="AV11" s="22"/>
      <c r="AW11" s="27"/>
      <c r="AX11" s="27"/>
      <c r="AY11" s="27"/>
      <c r="AZ11" s="27"/>
      <c r="BA11" s="27"/>
      <c r="BB11" s="27"/>
      <c r="BC11" s="27"/>
      <c r="BD11" s="27"/>
      <c r="BE11" s="27"/>
      <c r="BF11" s="27"/>
      <c r="BG11" s="27"/>
      <c r="BH11" s="27"/>
      <c r="BI11" s="27"/>
      <c r="BJ11" s="27"/>
      <c r="BK11" s="27">
        <f t="shared" si="10"/>
        <v>0</v>
      </c>
      <c r="BL11" s="27"/>
      <c r="BM11" s="30" t="str">
        <f t="shared" si="11"/>
        <v/>
      </c>
      <c r="BN11" s="27"/>
      <c r="BO11" s="27"/>
      <c r="BP11" s="27"/>
    </row>
    <row r="12" spans="1:68" ht="15.75" customHeight="1">
      <c r="A12" s="47" t="str">
        <f t="shared" si="4"/>
        <v/>
      </c>
      <c r="B12" s="12"/>
      <c r="C12" s="12"/>
      <c r="D12" s="12"/>
      <c r="E12" s="12"/>
      <c r="F12" s="12"/>
      <c r="G12" s="12"/>
      <c r="H12" s="8"/>
      <c r="I12" s="8"/>
      <c r="J12" s="8"/>
      <c r="K12" s="8"/>
      <c r="L12" s="8"/>
      <c r="M12" s="8"/>
      <c r="N12" s="8"/>
      <c r="O12" s="15">
        <f t="shared" si="5"/>
        <v>0</v>
      </c>
      <c r="P12" s="8"/>
      <c r="Q12" s="8"/>
      <c r="R12" s="8"/>
      <c r="S12" s="8"/>
      <c r="T12" s="15">
        <f t="shared" si="6"/>
        <v>0</v>
      </c>
      <c r="U12" s="8"/>
      <c r="V12" s="15">
        <f t="shared" si="12"/>
        <v>0</v>
      </c>
      <c r="W12" s="15">
        <f t="shared" si="12"/>
        <v>0</v>
      </c>
      <c r="X12" s="15">
        <f t="shared" si="12"/>
        <v>0</v>
      </c>
      <c r="Y12" s="15">
        <f t="shared" si="7"/>
        <v>0</v>
      </c>
      <c r="Z12" s="15">
        <f t="shared" si="3"/>
        <v>0</v>
      </c>
      <c r="AA12" s="15"/>
      <c r="AB12" s="15"/>
      <c r="AC12" s="15"/>
      <c r="AD12" s="15">
        <f t="shared" si="8"/>
        <v>0</v>
      </c>
      <c r="AE12" s="15" t="str">
        <f t="shared" si="9"/>
        <v/>
      </c>
      <c r="AF12" s="21"/>
      <c r="AH12" s="22"/>
      <c r="AI12" s="22"/>
      <c r="AJ12" s="22"/>
      <c r="AK12" s="22"/>
      <c r="AL12" s="22"/>
      <c r="AM12" s="22"/>
      <c r="AN12" s="22"/>
      <c r="AO12" s="22"/>
      <c r="AP12" s="22"/>
      <c r="AQ12" s="22"/>
      <c r="AR12" s="22"/>
      <c r="AS12" s="22"/>
      <c r="AT12" s="28"/>
      <c r="AU12" s="27"/>
      <c r="AV12" s="22"/>
      <c r="AW12" s="27"/>
      <c r="AX12" s="27"/>
      <c r="AY12" s="27"/>
      <c r="AZ12" s="27"/>
      <c r="BA12" s="27"/>
      <c r="BB12" s="27"/>
      <c r="BC12" s="27"/>
      <c r="BD12" s="27"/>
      <c r="BE12" s="27"/>
      <c r="BF12" s="27"/>
      <c r="BG12" s="27"/>
      <c r="BH12" s="27"/>
      <c r="BI12" s="27"/>
      <c r="BJ12" s="27"/>
      <c r="BK12" s="27">
        <f t="shared" si="10"/>
        <v>0</v>
      </c>
      <c r="BL12" s="27"/>
      <c r="BM12" s="30" t="str">
        <f t="shared" si="11"/>
        <v/>
      </c>
      <c r="BN12" s="27"/>
      <c r="BO12" s="27"/>
      <c r="BP12" s="27"/>
    </row>
    <row r="13" spans="1:68" ht="15.75" customHeight="1">
      <c r="A13" s="47" t="str">
        <f t="shared" si="4"/>
        <v/>
      </c>
      <c r="B13" s="12"/>
      <c r="C13" s="12"/>
      <c r="D13" s="12"/>
      <c r="E13" s="12"/>
      <c r="F13" s="12"/>
      <c r="G13" s="12"/>
      <c r="H13" s="8"/>
      <c r="I13" s="8"/>
      <c r="J13" s="8"/>
      <c r="K13" s="8"/>
      <c r="L13" s="8"/>
      <c r="M13" s="8"/>
      <c r="N13" s="8"/>
      <c r="O13" s="15">
        <f t="shared" si="5"/>
        <v>0</v>
      </c>
      <c r="P13" s="8"/>
      <c r="Q13" s="8"/>
      <c r="R13" s="8"/>
      <c r="S13" s="8"/>
      <c r="T13" s="15">
        <f t="shared" si="6"/>
        <v>0</v>
      </c>
      <c r="U13" s="8"/>
      <c r="V13" s="15">
        <f t="shared" si="12"/>
        <v>0</v>
      </c>
      <c r="W13" s="15">
        <f t="shared" si="12"/>
        <v>0</v>
      </c>
      <c r="X13" s="15">
        <f t="shared" si="12"/>
        <v>0</v>
      </c>
      <c r="Y13" s="15">
        <f t="shared" si="7"/>
        <v>0</v>
      </c>
      <c r="Z13" s="15">
        <f t="shared" si="3"/>
        <v>0</v>
      </c>
      <c r="AA13" s="15"/>
      <c r="AB13" s="15"/>
      <c r="AC13" s="15"/>
      <c r="AD13" s="15">
        <f t="shared" si="8"/>
        <v>0</v>
      </c>
      <c r="AE13" s="15" t="str">
        <f t="shared" si="9"/>
        <v/>
      </c>
      <c r="AF13" s="21"/>
      <c r="AH13" s="22"/>
      <c r="AI13" s="22"/>
      <c r="AJ13" s="22"/>
      <c r="AK13" s="22"/>
      <c r="AL13" s="22"/>
      <c r="AM13" s="22"/>
      <c r="AN13" s="22"/>
      <c r="AO13" s="22"/>
      <c r="AP13" s="22"/>
      <c r="AQ13" s="22"/>
      <c r="AR13" s="22"/>
      <c r="AS13" s="22"/>
      <c r="AT13" s="28"/>
      <c r="AU13" s="27"/>
      <c r="AV13" s="22"/>
      <c r="AW13" s="27"/>
      <c r="AX13" s="27"/>
      <c r="AY13" s="27"/>
      <c r="AZ13" s="27"/>
      <c r="BA13" s="27"/>
      <c r="BB13" s="27"/>
      <c r="BC13" s="27"/>
      <c r="BD13" s="27"/>
      <c r="BE13" s="27"/>
      <c r="BF13" s="27"/>
      <c r="BG13" s="27"/>
      <c r="BH13" s="27"/>
      <c r="BI13" s="27"/>
      <c r="BJ13" s="27"/>
      <c r="BK13" s="27">
        <f t="shared" si="10"/>
        <v>0</v>
      </c>
      <c r="BL13" s="27"/>
      <c r="BM13" s="30" t="str">
        <f t="shared" si="11"/>
        <v/>
      </c>
      <c r="BN13" s="27"/>
      <c r="BO13" s="27"/>
      <c r="BP13" s="27"/>
    </row>
    <row r="14" spans="1:68" ht="15.75" customHeight="1">
      <c r="A14" s="47" t="str">
        <f t="shared" si="4"/>
        <v/>
      </c>
      <c r="B14" s="12"/>
      <c r="C14" s="12"/>
      <c r="D14" s="12"/>
      <c r="E14" s="12"/>
      <c r="F14" s="12"/>
      <c r="G14" s="12"/>
      <c r="H14" s="8"/>
      <c r="I14" s="8"/>
      <c r="J14" s="8"/>
      <c r="K14" s="8"/>
      <c r="L14" s="8"/>
      <c r="M14" s="8"/>
      <c r="N14" s="8"/>
      <c r="O14" s="15">
        <f t="shared" si="5"/>
        <v>0</v>
      </c>
      <c r="P14" s="8"/>
      <c r="Q14" s="8"/>
      <c r="R14" s="8"/>
      <c r="S14" s="8"/>
      <c r="T14" s="15">
        <f t="shared" si="6"/>
        <v>0</v>
      </c>
      <c r="U14" s="8"/>
      <c r="V14" s="15">
        <f t="shared" si="12"/>
        <v>0</v>
      </c>
      <c r="W14" s="15">
        <f t="shared" si="12"/>
        <v>0</v>
      </c>
      <c r="X14" s="15">
        <f t="shared" si="12"/>
        <v>0</v>
      </c>
      <c r="Y14" s="15">
        <f t="shared" si="7"/>
        <v>0</v>
      </c>
      <c r="Z14" s="15">
        <f t="shared" si="3"/>
        <v>0</v>
      </c>
      <c r="AA14" s="15"/>
      <c r="AB14" s="15"/>
      <c r="AC14" s="15"/>
      <c r="AD14" s="15">
        <f t="shared" si="8"/>
        <v>0</v>
      </c>
      <c r="AE14" s="15" t="str">
        <f t="shared" si="9"/>
        <v/>
      </c>
      <c r="AF14" s="21"/>
      <c r="AH14" s="22"/>
      <c r="AI14" s="22"/>
      <c r="AJ14" s="22"/>
      <c r="AK14" s="22"/>
      <c r="AL14" s="22"/>
      <c r="AM14" s="22"/>
      <c r="AN14" s="22"/>
      <c r="AO14" s="22"/>
      <c r="AP14" s="22"/>
      <c r="AQ14" s="22"/>
      <c r="AR14" s="22"/>
      <c r="AS14" s="22"/>
      <c r="AT14" s="28"/>
      <c r="AU14" s="27"/>
      <c r="AV14" s="22"/>
      <c r="AW14" s="27"/>
      <c r="AX14" s="27"/>
      <c r="AY14" s="27"/>
      <c r="AZ14" s="27"/>
      <c r="BA14" s="27"/>
      <c r="BB14" s="27"/>
      <c r="BC14" s="27"/>
      <c r="BD14" s="27"/>
      <c r="BE14" s="27"/>
      <c r="BF14" s="27"/>
      <c r="BG14" s="27"/>
      <c r="BH14" s="27"/>
      <c r="BI14" s="27"/>
      <c r="BJ14" s="27"/>
      <c r="BK14" s="27">
        <f t="shared" si="10"/>
        <v>0</v>
      </c>
      <c r="BL14" s="27"/>
      <c r="BM14" s="30" t="str">
        <f t="shared" si="11"/>
        <v/>
      </c>
      <c r="BN14" s="27"/>
      <c r="BO14" s="27"/>
      <c r="BP14" s="27"/>
    </row>
    <row r="15" spans="1:68" ht="15.75" customHeight="1">
      <c r="A15" s="47" t="str">
        <f t="shared" si="4"/>
        <v/>
      </c>
      <c r="B15" s="12"/>
      <c r="C15" s="12"/>
      <c r="D15" s="12"/>
      <c r="E15" s="12"/>
      <c r="F15" s="12"/>
      <c r="G15" s="12"/>
      <c r="H15" s="8"/>
      <c r="I15" s="8"/>
      <c r="J15" s="8"/>
      <c r="K15" s="8"/>
      <c r="L15" s="8"/>
      <c r="M15" s="8"/>
      <c r="N15" s="8"/>
      <c r="O15" s="15">
        <f t="shared" si="5"/>
        <v>0</v>
      </c>
      <c r="P15" s="8"/>
      <c r="Q15" s="8"/>
      <c r="R15" s="8"/>
      <c r="S15" s="8"/>
      <c r="T15" s="15">
        <f t="shared" si="6"/>
        <v>0</v>
      </c>
      <c r="U15" s="8"/>
      <c r="V15" s="15">
        <f t="shared" si="12"/>
        <v>0</v>
      </c>
      <c r="W15" s="15">
        <f t="shared" si="12"/>
        <v>0</v>
      </c>
      <c r="X15" s="15">
        <f t="shared" si="12"/>
        <v>0</v>
      </c>
      <c r="Y15" s="15">
        <f t="shared" si="7"/>
        <v>0</v>
      </c>
      <c r="Z15" s="15">
        <f t="shared" si="12"/>
        <v>0</v>
      </c>
      <c r="AA15" s="15"/>
      <c r="AB15" s="15"/>
      <c r="AC15" s="15"/>
      <c r="AD15" s="15">
        <f t="shared" si="8"/>
        <v>0</v>
      </c>
      <c r="AE15" s="15" t="str">
        <f t="shared" si="9"/>
        <v/>
      </c>
      <c r="AF15" s="21"/>
      <c r="AH15" s="22"/>
      <c r="AI15" s="22"/>
      <c r="AJ15" s="22"/>
      <c r="AK15" s="22"/>
      <c r="AL15" s="22"/>
      <c r="AM15" s="22"/>
      <c r="AN15" s="22"/>
      <c r="AO15" s="22"/>
      <c r="AP15" s="22"/>
      <c r="AQ15" s="22"/>
      <c r="AR15" s="22"/>
      <c r="AS15" s="22"/>
      <c r="AT15" s="28"/>
      <c r="AU15" s="27"/>
      <c r="AV15" s="22"/>
      <c r="AW15" s="27"/>
      <c r="AX15" s="27"/>
      <c r="AY15" s="27"/>
      <c r="AZ15" s="27"/>
      <c r="BA15" s="27"/>
      <c r="BB15" s="27"/>
      <c r="BC15" s="27"/>
      <c r="BD15" s="27"/>
      <c r="BE15" s="27"/>
      <c r="BF15" s="27"/>
      <c r="BG15" s="27"/>
      <c r="BH15" s="27"/>
      <c r="BI15" s="27"/>
      <c r="BJ15" s="27"/>
      <c r="BK15" s="27">
        <f t="shared" si="10"/>
        <v>0</v>
      </c>
      <c r="BL15" s="27"/>
      <c r="BM15" s="30" t="str">
        <f t="shared" si="11"/>
        <v/>
      </c>
      <c r="BN15" s="27"/>
      <c r="BO15" s="27"/>
      <c r="BP15" s="27"/>
    </row>
    <row r="16" spans="1:68" ht="15.75" customHeight="1">
      <c r="A16" s="47" t="str">
        <f t="shared" si="4"/>
        <v/>
      </c>
      <c r="B16" s="12"/>
      <c r="C16" s="12"/>
      <c r="D16" s="12"/>
      <c r="E16" s="12"/>
      <c r="F16" s="12"/>
      <c r="G16" s="12"/>
      <c r="H16" s="8"/>
      <c r="I16" s="8"/>
      <c r="J16" s="8"/>
      <c r="K16" s="8"/>
      <c r="L16" s="8"/>
      <c r="M16" s="8"/>
      <c r="N16" s="8"/>
      <c r="O16" s="15">
        <f t="shared" si="5"/>
        <v>0</v>
      </c>
      <c r="P16" s="8"/>
      <c r="Q16" s="8"/>
      <c r="R16" s="8"/>
      <c r="S16" s="8"/>
      <c r="T16" s="15">
        <f t="shared" si="6"/>
        <v>0</v>
      </c>
      <c r="U16" s="8"/>
      <c r="V16" s="15">
        <f t="shared" si="12"/>
        <v>0</v>
      </c>
      <c r="W16" s="15">
        <f t="shared" si="12"/>
        <v>0</v>
      </c>
      <c r="X16" s="15">
        <f t="shared" si="12"/>
        <v>0</v>
      </c>
      <c r="Y16" s="15">
        <f t="shared" si="7"/>
        <v>0</v>
      </c>
      <c r="Z16" s="15">
        <f t="shared" si="12"/>
        <v>0</v>
      </c>
      <c r="AA16" s="15"/>
      <c r="AB16" s="15"/>
      <c r="AC16" s="15"/>
      <c r="AD16" s="15">
        <f t="shared" si="8"/>
        <v>0</v>
      </c>
      <c r="AE16" s="15" t="str">
        <f t="shared" si="9"/>
        <v/>
      </c>
      <c r="AF16" s="21"/>
      <c r="AH16" s="22"/>
      <c r="AI16" s="22"/>
      <c r="AJ16" s="22"/>
      <c r="AK16" s="22"/>
      <c r="AL16" s="22"/>
      <c r="AM16" s="22"/>
      <c r="AN16" s="22"/>
      <c r="AO16" s="22"/>
      <c r="AP16" s="22"/>
      <c r="AQ16" s="22"/>
      <c r="AR16" s="22"/>
      <c r="AS16" s="22"/>
      <c r="AT16" s="28"/>
      <c r="AU16" s="27"/>
      <c r="AV16" s="22"/>
      <c r="AW16" s="27"/>
      <c r="AX16" s="27"/>
      <c r="AY16" s="27"/>
      <c r="AZ16" s="27"/>
      <c r="BA16" s="27"/>
      <c r="BB16" s="27"/>
      <c r="BC16" s="27"/>
      <c r="BD16" s="27"/>
      <c r="BE16" s="27"/>
      <c r="BF16" s="27"/>
      <c r="BG16" s="27"/>
      <c r="BH16" s="27"/>
      <c r="BI16" s="27"/>
      <c r="BJ16" s="27"/>
      <c r="BK16" s="27">
        <f t="shared" si="10"/>
        <v>0</v>
      </c>
      <c r="BL16" s="27"/>
      <c r="BM16" s="30" t="str">
        <f t="shared" si="11"/>
        <v/>
      </c>
      <c r="BN16" s="27"/>
      <c r="BO16" s="27"/>
      <c r="BP16" s="27"/>
    </row>
    <row r="17" spans="1:68" ht="15.75" customHeight="1">
      <c r="A17" s="47" t="str">
        <f t="shared" si="4"/>
        <v/>
      </c>
      <c r="B17" s="12"/>
      <c r="C17" s="12"/>
      <c r="D17" s="12"/>
      <c r="E17" s="12"/>
      <c r="F17" s="12"/>
      <c r="G17" s="12"/>
      <c r="H17" s="8"/>
      <c r="I17" s="8"/>
      <c r="J17" s="8"/>
      <c r="K17" s="8"/>
      <c r="L17" s="8"/>
      <c r="M17" s="8"/>
      <c r="N17" s="8"/>
      <c r="O17" s="15">
        <f t="shared" si="5"/>
        <v>0</v>
      </c>
      <c r="P17" s="8"/>
      <c r="Q17" s="8"/>
      <c r="R17" s="8"/>
      <c r="S17" s="8"/>
      <c r="T17" s="15">
        <f t="shared" si="6"/>
        <v>0</v>
      </c>
      <c r="U17" s="8"/>
      <c r="V17" s="15">
        <f t="shared" si="12"/>
        <v>0</v>
      </c>
      <c r="W17" s="15">
        <f t="shared" si="12"/>
        <v>0</v>
      </c>
      <c r="X17" s="15">
        <f t="shared" si="12"/>
        <v>0</v>
      </c>
      <c r="Y17" s="15">
        <f t="shared" si="7"/>
        <v>0</v>
      </c>
      <c r="Z17" s="15">
        <f t="shared" si="12"/>
        <v>0</v>
      </c>
      <c r="AA17" s="15"/>
      <c r="AB17" s="15"/>
      <c r="AC17" s="15"/>
      <c r="AD17" s="15">
        <f t="shared" si="8"/>
        <v>0</v>
      </c>
      <c r="AE17" s="15" t="str">
        <f t="shared" si="9"/>
        <v/>
      </c>
      <c r="AF17" s="21"/>
      <c r="AH17" s="22"/>
      <c r="AI17" s="22"/>
      <c r="AJ17" s="22"/>
      <c r="AK17" s="22"/>
      <c r="AL17" s="22"/>
      <c r="AM17" s="22"/>
      <c r="AN17" s="22"/>
      <c r="AO17" s="22"/>
      <c r="AP17" s="22"/>
      <c r="AQ17" s="22"/>
      <c r="AR17" s="22"/>
      <c r="AS17" s="22"/>
      <c r="AT17" s="28"/>
      <c r="AU17" s="27"/>
      <c r="AV17" s="22"/>
      <c r="AW17" s="27"/>
      <c r="AX17" s="27"/>
      <c r="AY17" s="27"/>
      <c r="AZ17" s="27"/>
      <c r="BA17" s="27"/>
      <c r="BB17" s="27"/>
      <c r="BC17" s="27"/>
      <c r="BD17" s="27"/>
      <c r="BE17" s="27"/>
      <c r="BF17" s="27"/>
      <c r="BG17" s="27"/>
      <c r="BH17" s="27"/>
      <c r="BI17" s="27"/>
      <c r="BJ17" s="27"/>
      <c r="BK17" s="27">
        <f t="shared" si="10"/>
        <v>0</v>
      </c>
      <c r="BL17" s="27"/>
      <c r="BM17" s="30" t="str">
        <f t="shared" si="11"/>
        <v/>
      </c>
      <c r="BN17" s="27"/>
      <c r="BO17" s="27"/>
      <c r="BP17" s="27"/>
    </row>
    <row r="18" spans="1:68" ht="15.75" customHeight="1">
      <c r="A18" s="47" t="str">
        <f t="shared" si="4"/>
        <v/>
      </c>
      <c r="B18" s="12"/>
      <c r="C18" s="12"/>
      <c r="D18" s="12"/>
      <c r="E18" s="12"/>
      <c r="F18" s="12"/>
      <c r="G18" s="12"/>
      <c r="H18" s="8"/>
      <c r="I18" s="8"/>
      <c r="J18" s="8"/>
      <c r="K18" s="8"/>
      <c r="L18" s="8"/>
      <c r="M18" s="8"/>
      <c r="N18" s="8"/>
      <c r="O18" s="15">
        <f t="shared" si="5"/>
        <v>0</v>
      </c>
      <c r="P18" s="8"/>
      <c r="Q18" s="8"/>
      <c r="R18" s="8"/>
      <c r="S18" s="8"/>
      <c r="T18" s="15">
        <f t="shared" si="6"/>
        <v>0</v>
      </c>
      <c r="U18" s="8"/>
      <c r="V18" s="15">
        <f t="shared" si="12"/>
        <v>0</v>
      </c>
      <c r="W18" s="15">
        <f t="shared" si="12"/>
        <v>0</v>
      </c>
      <c r="X18" s="15">
        <f t="shared" si="12"/>
        <v>0</v>
      </c>
      <c r="Y18" s="15">
        <f t="shared" si="7"/>
        <v>0</v>
      </c>
      <c r="Z18" s="15">
        <f t="shared" si="12"/>
        <v>0</v>
      </c>
      <c r="AA18" s="15"/>
      <c r="AB18" s="15"/>
      <c r="AC18" s="15"/>
      <c r="AD18" s="15">
        <f t="shared" si="8"/>
        <v>0</v>
      </c>
      <c r="AE18" s="15" t="str">
        <f t="shared" si="9"/>
        <v/>
      </c>
      <c r="AF18" s="21"/>
      <c r="AH18" s="22"/>
      <c r="AI18" s="22"/>
      <c r="AJ18" s="22"/>
      <c r="AK18" s="22"/>
      <c r="AL18" s="22"/>
      <c r="AM18" s="22"/>
      <c r="AN18" s="22"/>
      <c r="AO18" s="22"/>
      <c r="AP18" s="22"/>
      <c r="AQ18" s="22"/>
      <c r="AR18" s="22"/>
      <c r="AS18" s="22"/>
      <c r="AT18" s="28"/>
      <c r="AU18" s="27"/>
      <c r="AV18" s="22"/>
      <c r="AW18" s="27"/>
      <c r="AX18" s="27"/>
      <c r="AY18" s="27"/>
      <c r="AZ18" s="27"/>
      <c r="BA18" s="27"/>
      <c r="BB18" s="27"/>
      <c r="BC18" s="27"/>
      <c r="BD18" s="27"/>
      <c r="BE18" s="27"/>
      <c r="BF18" s="27"/>
      <c r="BG18" s="27"/>
      <c r="BH18" s="27"/>
      <c r="BI18" s="27"/>
      <c r="BJ18" s="27"/>
      <c r="BK18" s="27">
        <f t="shared" si="10"/>
        <v>0</v>
      </c>
      <c r="BL18" s="27"/>
      <c r="BM18" s="30" t="str">
        <f t="shared" si="11"/>
        <v/>
      </c>
      <c r="BN18" s="27"/>
      <c r="BO18" s="27"/>
      <c r="BP18" s="27"/>
    </row>
    <row r="19" spans="1:68" ht="15.75" customHeight="1">
      <c r="A19" s="47" t="str">
        <f t="shared" si="4"/>
        <v/>
      </c>
      <c r="B19" s="12"/>
      <c r="C19" s="12"/>
      <c r="D19" s="12"/>
      <c r="E19" s="12"/>
      <c r="F19" s="12"/>
      <c r="G19" s="12"/>
      <c r="H19" s="8"/>
      <c r="I19" s="8"/>
      <c r="J19" s="8"/>
      <c r="K19" s="8"/>
      <c r="L19" s="8"/>
      <c r="M19" s="8"/>
      <c r="N19" s="8"/>
      <c r="O19" s="15">
        <f t="shared" si="5"/>
        <v>0</v>
      </c>
      <c r="P19" s="8"/>
      <c r="Q19" s="8"/>
      <c r="R19" s="8"/>
      <c r="S19" s="8"/>
      <c r="T19" s="15">
        <f t="shared" si="6"/>
        <v>0</v>
      </c>
      <c r="U19" s="8"/>
      <c r="V19" s="15">
        <f t="shared" si="12"/>
        <v>0</v>
      </c>
      <c r="W19" s="15">
        <f t="shared" si="12"/>
        <v>0</v>
      </c>
      <c r="X19" s="15">
        <f t="shared" si="12"/>
        <v>0</v>
      </c>
      <c r="Y19" s="15">
        <f t="shared" si="7"/>
        <v>0</v>
      </c>
      <c r="Z19" s="15">
        <f t="shared" si="12"/>
        <v>0</v>
      </c>
      <c r="AA19" s="15"/>
      <c r="AB19" s="15"/>
      <c r="AC19" s="15"/>
      <c r="AD19" s="15">
        <f t="shared" si="8"/>
        <v>0</v>
      </c>
      <c r="AE19" s="15" t="str">
        <f t="shared" si="9"/>
        <v/>
      </c>
      <c r="AF19" s="21"/>
      <c r="AH19" s="22"/>
      <c r="AI19" s="22"/>
      <c r="AJ19" s="22"/>
      <c r="AK19" s="22"/>
      <c r="AL19" s="22"/>
      <c r="AM19" s="22"/>
      <c r="AN19" s="22"/>
      <c r="AO19" s="22"/>
      <c r="AP19" s="22"/>
      <c r="AQ19" s="22"/>
      <c r="AR19" s="22"/>
      <c r="AS19" s="22"/>
      <c r="AT19" s="28"/>
      <c r="AU19" s="27"/>
      <c r="AV19" s="22"/>
      <c r="AW19" s="27"/>
      <c r="AX19" s="27"/>
      <c r="AY19" s="27"/>
      <c r="AZ19" s="27"/>
      <c r="BA19" s="27"/>
      <c r="BB19" s="27"/>
      <c r="BC19" s="27"/>
      <c r="BD19" s="27"/>
      <c r="BE19" s="27"/>
      <c r="BF19" s="27"/>
      <c r="BG19" s="27"/>
      <c r="BH19" s="27"/>
      <c r="BI19" s="27"/>
      <c r="BJ19" s="27"/>
      <c r="BK19" s="27">
        <f t="shared" si="10"/>
        <v>0</v>
      </c>
      <c r="BL19" s="27"/>
      <c r="BM19" s="30" t="str">
        <f t="shared" si="11"/>
        <v/>
      </c>
      <c r="BN19" s="27"/>
      <c r="BO19" s="27"/>
      <c r="BP19" s="27"/>
    </row>
    <row r="20" spans="1:68" ht="15.75" customHeight="1">
      <c r="A20" s="47" t="str">
        <f t="shared" si="4"/>
        <v/>
      </c>
      <c r="B20" s="12"/>
      <c r="C20" s="12"/>
      <c r="D20" s="12"/>
      <c r="E20" s="12"/>
      <c r="F20" s="12"/>
      <c r="G20" s="12"/>
      <c r="H20" s="8"/>
      <c r="I20" s="8"/>
      <c r="J20" s="8"/>
      <c r="K20" s="8"/>
      <c r="L20" s="8"/>
      <c r="M20" s="8"/>
      <c r="N20" s="8"/>
      <c r="O20" s="15">
        <f t="shared" si="5"/>
        <v>0</v>
      </c>
      <c r="P20" s="8"/>
      <c r="Q20" s="8"/>
      <c r="R20" s="8"/>
      <c r="S20" s="8"/>
      <c r="T20" s="15">
        <f t="shared" si="6"/>
        <v>0</v>
      </c>
      <c r="U20" s="8"/>
      <c r="V20" s="15">
        <f t="shared" si="12"/>
        <v>0</v>
      </c>
      <c r="W20" s="15">
        <f t="shared" si="12"/>
        <v>0</v>
      </c>
      <c r="X20" s="15">
        <f t="shared" si="12"/>
        <v>0</v>
      </c>
      <c r="Y20" s="15">
        <f t="shared" si="7"/>
        <v>0</v>
      </c>
      <c r="Z20" s="15">
        <f t="shared" si="12"/>
        <v>0</v>
      </c>
      <c r="AA20" s="15"/>
      <c r="AB20" s="15"/>
      <c r="AC20" s="15"/>
      <c r="AD20" s="15">
        <f t="shared" si="8"/>
        <v>0</v>
      </c>
      <c r="AE20" s="15" t="str">
        <f t="shared" si="9"/>
        <v/>
      </c>
      <c r="AF20" s="21"/>
      <c r="AH20" s="22"/>
      <c r="AI20" s="22"/>
      <c r="AJ20" s="22"/>
      <c r="AK20" s="22"/>
      <c r="AL20" s="22"/>
      <c r="AM20" s="22"/>
      <c r="AN20" s="22"/>
      <c r="AO20" s="22"/>
      <c r="AP20" s="22"/>
      <c r="AQ20" s="22"/>
      <c r="AR20" s="22"/>
      <c r="AS20" s="22"/>
      <c r="AT20" s="28"/>
      <c r="AU20" s="27"/>
      <c r="AV20" s="22"/>
      <c r="AW20" s="27"/>
      <c r="AX20" s="27"/>
      <c r="AY20" s="27"/>
      <c r="AZ20" s="27"/>
      <c r="BA20" s="27"/>
      <c r="BB20" s="27"/>
      <c r="BC20" s="27"/>
      <c r="BD20" s="27"/>
      <c r="BE20" s="27"/>
      <c r="BF20" s="27"/>
      <c r="BG20" s="27"/>
      <c r="BH20" s="27"/>
      <c r="BI20" s="27"/>
      <c r="BJ20" s="27"/>
      <c r="BK20" s="27">
        <f t="shared" si="10"/>
        <v>0</v>
      </c>
      <c r="BL20" s="27"/>
      <c r="BM20" s="30" t="str">
        <f t="shared" si="11"/>
        <v/>
      </c>
      <c r="BN20" s="27"/>
      <c r="BO20" s="27"/>
      <c r="BP20" s="27"/>
    </row>
    <row r="21" spans="1:68" ht="15.75" customHeight="1">
      <c r="A21" s="47"/>
      <c r="B21" s="12"/>
      <c r="C21" s="12"/>
      <c r="D21" s="12"/>
      <c r="E21" s="12"/>
      <c r="F21" s="12"/>
      <c r="G21" s="12"/>
      <c r="H21" s="8"/>
      <c r="I21" s="8"/>
      <c r="J21" s="8"/>
      <c r="K21" s="8"/>
      <c r="L21" s="8"/>
      <c r="M21" s="8"/>
      <c r="N21" s="8"/>
      <c r="O21" s="15"/>
      <c r="P21" s="8"/>
      <c r="Q21" s="8"/>
      <c r="R21" s="8"/>
      <c r="S21" s="8"/>
      <c r="T21" s="15"/>
      <c r="U21" s="8"/>
      <c r="V21" s="15">
        <f t="shared" ref="V21:V23" si="13">L21+Q21</f>
        <v>0</v>
      </c>
      <c r="W21" s="15">
        <f t="shared" ref="W21:W23" si="14">M21+R21</f>
        <v>0</v>
      </c>
      <c r="X21" s="15">
        <f t="shared" ref="X21:X23" si="15">N21+S21</f>
        <v>0</v>
      </c>
      <c r="Y21" s="15">
        <f t="shared" ref="Y21:Y23" si="16">SUM(V21:X21)</f>
        <v>0</v>
      </c>
      <c r="Z21" s="15">
        <f t="shared" ref="Z21:Z23" si="17">P21+U21</f>
        <v>0</v>
      </c>
      <c r="AA21" s="15"/>
      <c r="AB21" s="15"/>
      <c r="AC21" s="15"/>
      <c r="AD21" s="15">
        <f t="shared" si="8"/>
        <v>0</v>
      </c>
      <c r="AE21" s="15"/>
      <c r="AF21" s="21"/>
      <c r="AH21" s="22"/>
      <c r="AI21" s="22"/>
      <c r="AJ21" s="22"/>
      <c r="AK21" s="22"/>
      <c r="AL21" s="22"/>
      <c r="AM21" s="22"/>
      <c r="AN21" s="22"/>
      <c r="AO21" s="22"/>
      <c r="AP21" s="22"/>
      <c r="AQ21" s="22"/>
      <c r="AR21" s="22"/>
      <c r="AS21" s="22"/>
      <c r="AT21" s="28"/>
      <c r="AU21" s="27"/>
      <c r="AV21" s="22"/>
      <c r="AW21" s="27"/>
      <c r="AX21" s="27"/>
      <c r="AY21" s="27"/>
      <c r="AZ21" s="27"/>
      <c r="BA21" s="27"/>
      <c r="BB21" s="27"/>
      <c r="BC21" s="27"/>
      <c r="BD21" s="27"/>
      <c r="BE21" s="27"/>
      <c r="BF21" s="27"/>
      <c r="BG21" s="27"/>
      <c r="BH21" s="27"/>
      <c r="BI21" s="27"/>
      <c r="BJ21" s="27"/>
      <c r="BK21" s="27"/>
      <c r="BL21" s="27"/>
      <c r="BM21" s="30"/>
      <c r="BN21" s="27"/>
      <c r="BO21" s="27"/>
      <c r="BP21" s="27"/>
    </row>
    <row r="22" spans="1:68" ht="15.75" customHeight="1">
      <c r="A22" s="47"/>
      <c r="B22" s="12"/>
      <c r="C22" s="12"/>
      <c r="D22" s="12"/>
      <c r="E22" s="12"/>
      <c r="F22" s="12"/>
      <c r="G22" s="12"/>
      <c r="H22" s="8"/>
      <c r="I22" s="8"/>
      <c r="J22" s="8"/>
      <c r="K22" s="8"/>
      <c r="L22" s="8"/>
      <c r="M22" s="8"/>
      <c r="N22" s="8"/>
      <c r="O22" s="15"/>
      <c r="P22" s="8"/>
      <c r="Q22" s="8"/>
      <c r="R22" s="8"/>
      <c r="S22" s="8"/>
      <c r="T22" s="15"/>
      <c r="U22" s="8"/>
      <c r="V22" s="15">
        <f t="shared" si="13"/>
        <v>0</v>
      </c>
      <c r="W22" s="15">
        <f t="shared" si="14"/>
        <v>0</v>
      </c>
      <c r="X22" s="15">
        <f t="shared" si="15"/>
        <v>0</v>
      </c>
      <c r="Y22" s="15">
        <f t="shared" si="16"/>
        <v>0</v>
      </c>
      <c r="Z22" s="15">
        <f t="shared" si="17"/>
        <v>0</v>
      </c>
      <c r="AA22" s="15"/>
      <c r="AB22" s="15"/>
      <c r="AC22" s="15"/>
      <c r="AD22" s="15">
        <f t="shared" si="8"/>
        <v>0</v>
      </c>
      <c r="AE22" s="15"/>
      <c r="AF22" s="21"/>
      <c r="AH22" s="22"/>
      <c r="AI22" s="22"/>
      <c r="AJ22" s="22"/>
      <c r="AK22" s="22"/>
      <c r="AL22" s="22"/>
      <c r="AM22" s="22"/>
      <c r="AN22" s="22"/>
      <c r="AO22" s="22"/>
      <c r="AP22" s="22"/>
      <c r="AQ22" s="22"/>
      <c r="AR22" s="22"/>
      <c r="AS22" s="22"/>
      <c r="AT22" s="28"/>
      <c r="AU22" s="27"/>
      <c r="AV22" s="22"/>
      <c r="AW22" s="27"/>
      <c r="AX22" s="27"/>
      <c r="AY22" s="27"/>
      <c r="AZ22" s="27"/>
      <c r="BA22" s="27"/>
      <c r="BB22" s="27"/>
      <c r="BC22" s="27"/>
      <c r="BD22" s="27"/>
      <c r="BE22" s="27"/>
      <c r="BF22" s="27"/>
      <c r="BG22" s="27"/>
      <c r="BH22" s="27"/>
      <c r="BI22" s="27"/>
      <c r="BJ22" s="27"/>
      <c r="BK22" s="27"/>
      <c r="BL22" s="27"/>
      <c r="BM22" s="30"/>
      <c r="BN22" s="27"/>
      <c r="BO22" s="27"/>
      <c r="BP22" s="27"/>
    </row>
    <row r="23" spans="1:68" ht="15.75" customHeight="1">
      <c r="A23" s="47"/>
      <c r="B23" s="12"/>
      <c r="C23" s="12"/>
      <c r="D23" s="12"/>
      <c r="E23" s="12"/>
      <c r="F23" s="12"/>
      <c r="G23" s="12"/>
      <c r="H23" s="8"/>
      <c r="I23" s="8"/>
      <c r="J23" s="8"/>
      <c r="K23" s="8"/>
      <c r="L23" s="8"/>
      <c r="M23" s="8"/>
      <c r="N23" s="8"/>
      <c r="O23" s="15"/>
      <c r="P23" s="8"/>
      <c r="Q23" s="8"/>
      <c r="R23" s="8"/>
      <c r="S23" s="8"/>
      <c r="T23" s="15"/>
      <c r="U23" s="8"/>
      <c r="V23" s="15">
        <f t="shared" si="13"/>
        <v>0</v>
      </c>
      <c r="W23" s="15">
        <f t="shared" si="14"/>
        <v>0</v>
      </c>
      <c r="X23" s="15">
        <f t="shared" si="15"/>
        <v>0</v>
      </c>
      <c r="Y23" s="15">
        <f t="shared" si="16"/>
        <v>0</v>
      </c>
      <c r="Z23" s="15">
        <f t="shared" si="17"/>
        <v>0</v>
      </c>
      <c r="AA23" s="15"/>
      <c r="AB23" s="15"/>
      <c r="AC23" s="15"/>
      <c r="AD23" s="15">
        <f t="shared" si="8"/>
        <v>0</v>
      </c>
      <c r="AE23" s="15"/>
      <c r="AF23" s="21"/>
      <c r="AH23" s="22"/>
      <c r="AI23" s="22"/>
      <c r="AJ23" s="22"/>
      <c r="AK23" s="22"/>
      <c r="AL23" s="22"/>
      <c r="AM23" s="22"/>
      <c r="AN23" s="22"/>
      <c r="AO23" s="22"/>
      <c r="AP23" s="22"/>
      <c r="AQ23" s="22"/>
      <c r="AR23" s="22"/>
      <c r="AS23" s="22"/>
      <c r="AT23" s="28"/>
      <c r="AU23" s="27"/>
      <c r="AV23" s="22"/>
      <c r="AW23" s="27"/>
      <c r="AX23" s="27"/>
      <c r="AY23" s="27"/>
      <c r="AZ23" s="27"/>
      <c r="BA23" s="27"/>
      <c r="BB23" s="27"/>
      <c r="BC23" s="27"/>
      <c r="BD23" s="27"/>
      <c r="BE23" s="27"/>
      <c r="BF23" s="27"/>
      <c r="BG23" s="27"/>
      <c r="BH23" s="27"/>
      <c r="BI23" s="27"/>
      <c r="BJ23" s="27"/>
      <c r="BK23" s="27"/>
      <c r="BL23" s="27"/>
      <c r="BM23" s="30"/>
      <c r="BN23" s="27"/>
      <c r="BO23" s="27"/>
      <c r="BP23" s="27"/>
    </row>
    <row r="24" spans="1:68" ht="15.75" customHeight="1">
      <c r="A24" s="47" t="str">
        <f t="shared" si="4"/>
        <v/>
      </c>
      <c r="B24" s="12"/>
      <c r="C24" s="12"/>
      <c r="D24" s="12"/>
      <c r="E24" s="12"/>
      <c r="F24" s="12"/>
      <c r="G24" s="12"/>
      <c r="H24" s="8"/>
      <c r="I24" s="8"/>
      <c r="J24" s="8"/>
      <c r="K24" s="8"/>
      <c r="L24" s="8"/>
      <c r="M24" s="8"/>
      <c r="N24" s="8"/>
      <c r="O24" s="15">
        <f t="shared" si="5"/>
        <v>0</v>
      </c>
      <c r="P24" s="8"/>
      <c r="Q24" s="8"/>
      <c r="R24" s="8"/>
      <c r="S24" s="8"/>
      <c r="T24" s="15">
        <f t="shared" si="6"/>
        <v>0</v>
      </c>
      <c r="U24" s="8"/>
      <c r="V24" s="15">
        <f t="shared" si="12"/>
        <v>0</v>
      </c>
      <c r="W24" s="15">
        <f t="shared" si="12"/>
        <v>0</v>
      </c>
      <c r="X24" s="15">
        <f t="shared" si="12"/>
        <v>0</v>
      </c>
      <c r="Y24" s="15">
        <f t="shared" si="7"/>
        <v>0</v>
      </c>
      <c r="Z24" s="15">
        <f t="shared" si="12"/>
        <v>0</v>
      </c>
      <c r="AA24" s="15"/>
      <c r="AB24" s="15"/>
      <c r="AC24" s="15"/>
      <c r="AD24" s="15">
        <f t="shared" si="8"/>
        <v>0</v>
      </c>
      <c r="AE24" s="15" t="str">
        <f t="shared" si="9"/>
        <v/>
      </c>
      <c r="AF24" s="21"/>
      <c r="AH24" s="22"/>
      <c r="AI24" s="22"/>
      <c r="AJ24" s="22"/>
      <c r="AK24" s="22"/>
      <c r="AL24" s="22"/>
      <c r="AM24" s="22"/>
      <c r="AN24" s="22"/>
      <c r="AO24" s="22"/>
      <c r="AP24" s="22"/>
      <c r="AQ24" s="22"/>
      <c r="AR24" s="22"/>
      <c r="AS24" s="22"/>
      <c r="AT24" s="28"/>
      <c r="AU24" s="27"/>
      <c r="AV24" s="22"/>
      <c r="AW24" s="27"/>
      <c r="AX24" s="27"/>
      <c r="AY24" s="27"/>
      <c r="AZ24" s="27"/>
      <c r="BA24" s="27"/>
      <c r="BB24" s="27"/>
      <c r="BC24" s="27"/>
      <c r="BD24" s="27"/>
      <c r="BE24" s="27"/>
      <c r="BF24" s="27"/>
      <c r="BG24" s="27"/>
      <c r="BH24" s="27"/>
      <c r="BI24" s="27"/>
      <c r="BJ24" s="27"/>
      <c r="BK24" s="27">
        <f t="shared" si="10"/>
        <v>0</v>
      </c>
      <c r="BL24" s="27"/>
      <c r="BM24" s="30" t="str">
        <f t="shared" si="11"/>
        <v/>
      </c>
      <c r="BN24" s="27"/>
      <c r="BO24" s="27"/>
      <c r="BP24" s="27"/>
    </row>
    <row r="25" spans="1:68" ht="15.75" customHeight="1">
      <c r="A25" s="47" t="str">
        <f t="shared" si="4"/>
        <v/>
      </c>
      <c r="B25" s="12"/>
      <c r="C25" s="12"/>
      <c r="D25" s="12"/>
      <c r="E25" s="12"/>
      <c r="F25" s="12"/>
      <c r="G25" s="12"/>
      <c r="H25" s="8"/>
      <c r="I25" s="8"/>
      <c r="J25" s="8"/>
      <c r="K25" s="8"/>
      <c r="L25" s="8"/>
      <c r="M25" s="8"/>
      <c r="N25" s="8"/>
      <c r="O25" s="15">
        <f t="shared" si="5"/>
        <v>0</v>
      </c>
      <c r="P25" s="8"/>
      <c r="Q25" s="8"/>
      <c r="R25" s="8"/>
      <c r="S25" s="8"/>
      <c r="T25" s="15">
        <f t="shared" si="6"/>
        <v>0</v>
      </c>
      <c r="U25" s="8"/>
      <c r="V25" s="15">
        <f t="shared" si="12"/>
        <v>0</v>
      </c>
      <c r="W25" s="15">
        <f t="shared" si="12"/>
        <v>0</v>
      </c>
      <c r="X25" s="15">
        <f t="shared" si="12"/>
        <v>0</v>
      </c>
      <c r="Y25" s="15">
        <f t="shared" si="7"/>
        <v>0</v>
      </c>
      <c r="Z25" s="15">
        <f t="shared" si="12"/>
        <v>0</v>
      </c>
      <c r="AA25" s="15"/>
      <c r="AB25" s="15"/>
      <c r="AC25" s="15"/>
      <c r="AD25" s="15">
        <f t="shared" si="8"/>
        <v>0</v>
      </c>
      <c r="AE25" s="15" t="str">
        <f t="shared" si="9"/>
        <v/>
      </c>
      <c r="AF25" s="21"/>
      <c r="AH25" s="22"/>
      <c r="AI25" s="22"/>
      <c r="AJ25" s="22"/>
      <c r="AK25" s="22"/>
      <c r="AL25" s="22"/>
      <c r="AM25" s="22"/>
      <c r="AN25" s="22"/>
      <c r="AO25" s="22"/>
      <c r="AP25" s="22"/>
      <c r="AQ25" s="22"/>
      <c r="AR25" s="22"/>
      <c r="AS25" s="22"/>
      <c r="AT25" s="28"/>
      <c r="AU25" s="27"/>
      <c r="AV25" s="22"/>
      <c r="AW25" s="27"/>
      <c r="AX25" s="27"/>
      <c r="AY25" s="27"/>
      <c r="AZ25" s="27"/>
      <c r="BA25" s="27"/>
      <c r="BB25" s="27"/>
      <c r="BC25" s="27"/>
      <c r="BD25" s="27"/>
      <c r="BE25" s="27"/>
      <c r="BF25" s="27"/>
      <c r="BG25" s="27"/>
      <c r="BH25" s="27"/>
      <c r="BI25" s="27"/>
      <c r="BJ25" s="27"/>
      <c r="BK25" s="27">
        <f t="shared" si="10"/>
        <v>0</v>
      </c>
      <c r="BL25" s="27"/>
      <c r="BM25" s="30" t="str">
        <f t="shared" si="11"/>
        <v/>
      </c>
      <c r="BN25" s="27"/>
      <c r="BO25" s="27"/>
      <c r="BP25" s="27"/>
    </row>
    <row r="26" spans="1:68" ht="15.75" customHeight="1">
      <c r="A26" s="47" t="str">
        <f t="shared" si="4"/>
        <v/>
      </c>
      <c r="B26" s="12"/>
      <c r="C26" s="12"/>
      <c r="D26" s="12"/>
      <c r="E26" s="12"/>
      <c r="F26" s="12"/>
      <c r="G26" s="12"/>
      <c r="H26" s="8"/>
      <c r="I26" s="8"/>
      <c r="J26" s="8"/>
      <c r="K26" s="8"/>
      <c r="L26" s="8"/>
      <c r="M26" s="8"/>
      <c r="N26" s="8"/>
      <c r="O26" s="15">
        <f t="shared" si="5"/>
        <v>0</v>
      </c>
      <c r="P26" s="8"/>
      <c r="Q26" s="8"/>
      <c r="R26" s="8"/>
      <c r="S26" s="8"/>
      <c r="T26" s="15">
        <f t="shared" si="6"/>
        <v>0</v>
      </c>
      <c r="U26" s="8"/>
      <c r="V26" s="15">
        <f t="shared" si="12"/>
        <v>0</v>
      </c>
      <c r="W26" s="15">
        <f t="shared" si="12"/>
        <v>0</v>
      </c>
      <c r="X26" s="15">
        <f t="shared" si="12"/>
        <v>0</v>
      </c>
      <c r="Y26" s="15">
        <f t="shared" si="7"/>
        <v>0</v>
      </c>
      <c r="Z26" s="15">
        <f t="shared" si="12"/>
        <v>0</v>
      </c>
      <c r="AA26" s="15"/>
      <c r="AB26" s="15"/>
      <c r="AC26" s="15"/>
      <c r="AD26" s="15">
        <f t="shared" si="8"/>
        <v>0</v>
      </c>
      <c r="AE26" s="15" t="str">
        <f t="shared" si="9"/>
        <v/>
      </c>
      <c r="AF26" s="21"/>
      <c r="AH26" s="22"/>
      <c r="AI26" s="22"/>
      <c r="AJ26" s="22"/>
      <c r="AK26" s="22"/>
      <c r="AL26" s="22"/>
      <c r="AM26" s="22"/>
      <c r="AN26" s="22"/>
      <c r="AO26" s="22"/>
      <c r="AP26" s="22"/>
      <c r="AQ26" s="22"/>
      <c r="AR26" s="22"/>
      <c r="AS26" s="22"/>
      <c r="AT26" s="28"/>
      <c r="AU26" s="27"/>
      <c r="AV26" s="22"/>
      <c r="AW26" s="27"/>
      <c r="AX26" s="27"/>
      <c r="AY26" s="27"/>
      <c r="AZ26" s="27"/>
      <c r="BA26" s="27"/>
      <c r="BB26" s="27"/>
      <c r="BC26" s="27"/>
      <c r="BD26" s="27"/>
      <c r="BE26" s="27"/>
      <c r="BF26" s="27"/>
      <c r="BG26" s="27"/>
      <c r="BH26" s="27"/>
      <c r="BI26" s="27"/>
      <c r="BJ26" s="27"/>
      <c r="BK26" s="27">
        <f t="shared" si="10"/>
        <v>0</v>
      </c>
      <c r="BL26" s="27"/>
      <c r="BM26" s="30" t="str">
        <f t="shared" si="11"/>
        <v/>
      </c>
      <c r="BN26" s="27"/>
      <c r="BO26" s="27"/>
      <c r="BP26" s="27"/>
    </row>
    <row r="27" spans="1:68" ht="15.75" customHeight="1">
      <c r="A27" s="47" t="str">
        <f t="shared" si="4"/>
        <v/>
      </c>
      <c r="B27" s="12"/>
      <c r="C27" s="12"/>
      <c r="D27" s="12"/>
      <c r="E27" s="12"/>
      <c r="F27" s="12"/>
      <c r="G27" s="12"/>
      <c r="H27" s="8"/>
      <c r="I27" s="8"/>
      <c r="J27" s="8"/>
      <c r="K27" s="8"/>
      <c r="L27" s="8"/>
      <c r="M27" s="8"/>
      <c r="N27" s="8"/>
      <c r="O27" s="15">
        <f t="shared" si="5"/>
        <v>0</v>
      </c>
      <c r="P27" s="8"/>
      <c r="Q27" s="8"/>
      <c r="R27" s="8"/>
      <c r="S27" s="8"/>
      <c r="T27" s="15">
        <f t="shared" si="6"/>
        <v>0</v>
      </c>
      <c r="U27" s="8"/>
      <c r="V27" s="15">
        <f t="shared" si="12"/>
        <v>0</v>
      </c>
      <c r="W27" s="15">
        <f t="shared" si="12"/>
        <v>0</v>
      </c>
      <c r="X27" s="15">
        <f t="shared" si="12"/>
        <v>0</v>
      </c>
      <c r="Y27" s="15">
        <f t="shared" si="7"/>
        <v>0</v>
      </c>
      <c r="Z27" s="15">
        <f t="shared" si="12"/>
        <v>0</v>
      </c>
      <c r="AA27" s="15"/>
      <c r="AB27" s="15"/>
      <c r="AC27" s="15"/>
      <c r="AD27" s="15">
        <f t="shared" si="8"/>
        <v>0</v>
      </c>
      <c r="AE27" s="15" t="str">
        <f t="shared" si="9"/>
        <v/>
      </c>
      <c r="AF27" s="21"/>
      <c r="AH27" s="22"/>
      <c r="AI27" s="22"/>
      <c r="AJ27" s="22"/>
      <c r="AK27" s="22"/>
      <c r="AL27" s="22"/>
      <c r="AM27" s="22"/>
      <c r="AN27" s="22"/>
      <c r="AO27" s="22"/>
      <c r="AP27" s="22"/>
      <c r="AQ27" s="22"/>
      <c r="AR27" s="22"/>
      <c r="AS27" s="22"/>
      <c r="AT27" s="28"/>
      <c r="AU27" s="27"/>
      <c r="AV27" s="22"/>
      <c r="AW27" s="27"/>
      <c r="AX27" s="27"/>
      <c r="AY27" s="27"/>
      <c r="AZ27" s="27"/>
      <c r="BA27" s="27"/>
      <c r="BB27" s="27"/>
      <c r="BC27" s="27"/>
      <c r="BD27" s="27"/>
      <c r="BE27" s="27"/>
      <c r="BF27" s="27"/>
      <c r="BG27" s="27"/>
      <c r="BH27" s="27"/>
      <c r="BI27" s="27"/>
      <c r="BJ27" s="27"/>
      <c r="BK27" s="27">
        <f t="shared" si="10"/>
        <v>0</v>
      </c>
      <c r="BL27" s="27"/>
      <c r="BM27" s="30" t="str">
        <f t="shared" si="11"/>
        <v/>
      </c>
      <c r="BN27" s="27"/>
      <c r="BO27" s="27"/>
      <c r="BP27" s="27"/>
    </row>
    <row r="28" spans="1:68" ht="15.75" customHeight="1">
      <c r="A28" s="47" t="str">
        <f t="shared" si="4"/>
        <v/>
      </c>
      <c r="B28" s="12"/>
      <c r="C28" s="12"/>
      <c r="D28" s="12"/>
      <c r="E28" s="12"/>
      <c r="F28" s="12"/>
      <c r="G28" s="12"/>
      <c r="H28" s="8"/>
      <c r="I28" s="8"/>
      <c r="J28" s="8"/>
      <c r="K28" s="8"/>
      <c r="L28" s="8"/>
      <c r="M28" s="8"/>
      <c r="N28" s="8"/>
      <c r="O28" s="15">
        <f t="shared" si="5"/>
        <v>0</v>
      </c>
      <c r="P28" s="8"/>
      <c r="Q28" s="8"/>
      <c r="R28" s="8"/>
      <c r="S28" s="8"/>
      <c r="T28" s="15">
        <f t="shared" si="6"/>
        <v>0</v>
      </c>
      <c r="U28" s="8"/>
      <c r="V28" s="15">
        <f t="shared" ref="V28:V29" si="18">L28+Q28</f>
        <v>0</v>
      </c>
      <c r="W28" s="15">
        <f t="shared" ref="W28:W29" si="19">M28+R28</f>
        <v>0</v>
      </c>
      <c r="X28" s="15">
        <f t="shared" ref="X28:X29" si="20">N28+S28</f>
        <v>0</v>
      </c>
      <c r="Y28" s="15">
        <f t="shared" ref="Y28:Y29" si="21">SUM(V28:X28)</f>
        <v>0</v>
      </c>
      <c r="Z28" s="15">
        <f t="shared" si="12"/>
        <v>0</v>
      </c>
      <c r="AA28" s="15"/>
      <c r="AB28" s="15"/>
      <c r="AC28" s="15"/>
      <c r="AD28" s="15">
        <f t="shared" si="8"/>
        <v>0</v>
      </c>
      <c r="AE28" s="15" t="str">
        <f t="shared" si="9"/>
        <v/>
      </c>
      <c r="AF28" s="21"/>
      <c r="AH28" s="22"/>
      <c r="AI28" s="22"/>
      <c r="AJ28" s="22"/>
      <c r="AK28" s="22"/>
      <c r="AL28" s="22"/>
      <c r="AM28" s="22"/>
      <c r="AN28" s="22"/>
      <c r="AO28" s="22"/>
      <c r="AP28" s="22"/>
      <c r="AQ28" s="22"/>
      <c r="AR28" s="22"/>
      <c r="AS28" s="22"/>
      <c r="AT28" s="28"/>
      <c r="AU28" s="27"/>
      <c r="AV28" s="22"/>
      <c r="AW28" s="27"/>
      <c r="AX28" s="27"/>
      <c r="AY28" s="27"/>
      <c r="AZ28" s="27"/>
      <c r="BA28" s="27"/>
      <c r="BB28" s="27"/>
      <c r="BC28" s="27"/>
      <c r="BD28" s="27"/>
      <c r="BE28" s="27"/>
      <c r="BF28" s="27"/>
      <c r="BG28" s="27"/>
      <c r="BH28" s="27"/>
      <c r="BI28" s="27"/>
      <c r="BJ28" s="27"/>
      <c r="BK28" s="27">
        <f t="shared" si="10"/>
        <v>0</v>
      </c>
      <c r="BL28" s="27"/>
      <c r="BM28" s="30" t="str">
        <f t="shared" si="11"/>
        <v/>
      </c>
      <c r="BN28" s="27"/>
      <c r="BO28" s="27"/>
      <c r="BP28" s="27"/>
    </row>
    <row r="29" spans="1:68" ht="15.75" customHeight="1">
      <c r="A29" s="47" t="str">
        <f t="shared" si="4"/>
        <v/>
      </c>
      <c r="B29" s="12"/>
      <c r="C29" s="12"/>
      <c r="D29" s="12"/>
      <c r="E29" s="12"/>
      <c r="F29" s="12"/>
      <c r="G29" s="12"/>
      <c r="H29" s="8"/>
      <c r="I29" s="8"/>
      <c r="J29" s="8"/>
      <c r="K29" s="8"/>
      <c r="L29" s="8"/>
      <c r="M29" s="8"/>
      <c r="N29" s="8"/>
      <c r="O29" s="15">
        <f t="shared" si="5"/>
        <v>0</v>
      </c>
      <c r="P29" s="8"/>
      <c r="Q29" s="8"/>
      <c r="R29" s="8"/>
      <c r="S29" s="8"/>
      <c r="T29" s="15">
        <f t="shared" si="6"/>
        <v>0</v>
      </c>
      <c r="U29" s="8"/>
      <c r="V29" s="15">
        <f t="shared" si="18"/>
        <v>0</v>
      </c>
      <c r="W29" s="15">
        <f t="shared" si="19"/>
        <v>0</v>
      </c>
      <c r="X29" s="15">
        <f t="shared" si="20"/>
        <v>0</v>
      </c>
      <c r="Y29" s="15">
        <f t="shared" si="21"/>
        <v>0</v>
      </c>
      <c r="Z29" s="15">
        <f t="shared" ref="Z29:Z30" si="22">P29+U29</f>
        <v>0</v>
      </c>
      <c r="AA29" s="15"/>
      <c r="AB29" s="15"/>
      <c r="AC29" s="15"/>
      <c r="AD29" s="15">
        <f t="shared" si="8"/>
        <v>0</v>
      </c>
      <c r="AE29" s="15" t="str">
        <f t="shared" si="9"/>
        <v/>
      </c>
      <c r="AF29" s="21"/>
      <c r="AH29" s="22"/>
      <c r="AI29" s="22"/>
      <c r="AJ29" s="22"/>
      <c r="AK29" s="22"/>
      <c r="AL29" s="22"/>
      <c r="AM29" s="22"/>
      <c r="AN29" s="22"/>
      <c r="AO29" s="22"/>
      <c r="AP29" s="22"/>
      <c r="AQ29" s="22"/>
      <c r="AR29" s="22"/>
      <c r="AS29" s="22"/>
      <c r="AT29" s="28"/>
      <c r="AU29" s="27"/>
      <c r="AV29" s="22"/>
      <c r="AW29" s="27"/>
      <c r="AX29" s="27"/>
      <c r="AY29" s="27"/>
      <c r="AZ29" s="27"/>
      <c r="BA29" s="27"/>
      <c r="BB29" s="27"/>
      <c r="BC29" s="27"/>
      <c r="BD29" s="27"/>
      <c r="BE29" s="27"/>
      <c r="BF29" s="27"/>
      <c r="BG29" s="27"/>
      <c r="BH29" s="27"/>
      <c r="BI29" s="27"/>
      <c r="BJ29" s="27"/>
      <c r="BK29" s="27">
        <f t="shared" si="10"/>
        <v>0</v>
      </c>
      <c r="BL29" s="27"/>
      <c r="BM29" s="30" t="str">
        <f t="shared" si="11"/>
        <v/>
      </c>
      <c r="BN29" s="27"/>
      <c r="BO29" s="27"/>
      <c r="BP29" s="27"/>
    </row>
    <row r="30" spans="1:68" ht="15.75" customHeight="1">
      <c r="A30" s="47" t="str">
        <f t="shared" si="4"/>
        <v/>
      </c>
      <c r="B30" s="12"/>
      <c r="C30" s="12"/>
      <c r="D30" s="12"/>
      <c r="E30" s="12"/>
      <c r="F30" s="12"/>
      <c r="G30" s="12"/>
      <c r="H30" s="8"/>
      <c r="I30" s="8"/>
      <c r="J30" s="8"/>
      <c r="K30" s="8"/>
      <c r="L30" s="8"/>
      <c r="M30" s="8"/>
      <c r="N30" s="8"/>
      <c r="O30" s="15">
        <f t="shared" si="5"/>
        <v>0</v>
      </c>
      <c r="P30" s="8"/>
      <c r="Q30" s="8"/>
      <c r="R30" s="8"/>
      <c r="S30" s="8"/>
      <c r="T30" s="15">
        <f t="shared" si="6"/>
        <v>0</v>
      </c>
      <c r="U30" s="8"/>
      <c r="V30" s="15">
        <f t="shared" ref="V30:X30" si="23">L30+Q30</f>
        <v>0</v>
      </c>
      <c r="W30" s="15">
        <f t="shared" si="23"/>
        <v>0</v>
      </c>
      <c r="X30" s="15">
        <f t="shared" si="23"/>
        <v>0</v>
      </c>
      <c r="Y30" s="15">
        <f t="shared" si="7"/>
        <v>0</v>
      </c>
      <c r="Z30" s="15">
        <f t="shared" si="22"/>
        <v>0</v>
      </c>
      <c r="AA30" s="15"/>
      <c r="AB30" s="15"/>
      <c r="AC30" s="15"/>
      <c r="AD30" s="15">
        <f t="shared" si="8"/>
        <v>0</v>
      </c>
      <c r="AE30" s="15" t="str">
        <f t="shared" si="9"/>
        <v/>
      </c>
      <c r="AF30" s="21"/>
      <c r="AH30" s="22"/>
      <c r="AI30" s="22"/>
      <c r="AJ30" s="22"/>
      <c r="AK30" s="22"/>
      <c r="AL30" s="22"/>
      <c r="AM30" s="22"/>
      <c r="AN30" s="22"/>
      <c r="AO30" s="22"/>
      <c r="AP30" s="22"/>
      <c r="AQ30" s="22"/>
      <c r="AR30" s="22"/>
      <c r="AS30" s="22"/>
      <c r="AT30" s="28"/>
      <c r="AU30" s="27"/>
      <c r="AV30" s="22"/>
      <c r="AW30" s="27"/>
      <c r="AX30" s="27"/>
      <c r="AY30" s="27"/>
      <c r="AZ30" s="27"/>
      <c r="BA30" s="27"/>
      <c r="BB30" s="27"/>
      <c r="BC30" s="27"/>
      <c r="BD30" s="27"/>
      <c r="BE30" s="27"/>
      <c r="BF30" s="27"/>
      <c r="BG30" s="27"/>
      <c r="BH30" s="27"/>
      <c r="BI30" s="27"/>
      <c r="BJ30" s="27"/>
      <c r="BK30" s="27">
        <f t="shared" si="10"/>
        <v>0</v>
      </c>
      <c r="BL30" s="27"/>
      <c r="BM30" s="30" t="str">
        <f t="shared" si="11"/>
        <v/>
      </c>
      <c r="BN30" s="27"/>
      <c r="BO30" s="27"/>
      <c r="BP30" s="27"/>
    </row>
    <row r="31" spans="1:68" ht="15.75" customHeight="1">
      <c r="A31" s="526" t="s">
        <v>1223</v>
      </c>
      <c r="B31" s="596"/>
      <c r="C31" s="596"/>
      <c r="D31" s="527"/>
      <c r="E31" s="15"/>
      <c r="F31" s="15"/>
      <c r="G31" s="15"/>
      <c r="H31" s="15" t="s">
        <v>579</v>
      </c>
      <c r="I31" s="21"/>
      <c r="J31" s="21"/>
      <c r="K31" s="21"/>
      <c r="L31" s="21"/>
      <c r="M31" s="21"/>
      <c r="N31" s="21"/>
      <c r="O31" s="21">
        <f>SUM(O8:O30)</f>
        <v>0</v>
      </c>
      <c r="P31" s="21">
        <f>SUM(P8:P30)</f>
        <v>0</v>
      </c>
      <c r="Q31" s="21"/>
      <c r="R31" s="21"/>
      <c r="S31" s="21"/>
      <c r="T31" s="21">
        <f>SUM(T8:T30)</f>
        <v>0</v>
      </c>
      <c r="U31" s="21">
        <f>SUM(U8:U30)</f>
        <v>0</v>
      </c>
      <c r="V31" s="21"/>
      <c r="W31" s="21"/>
      <c r="X31" s="21"/>
      <c r="Y31" s="21">
        <f>SUM(Y8:Y30)</f>
        <v>0</v>
      </c>
      <c r="Z31" s="21">
        <f>SUM(Z8:Z30)</f>
        <v>0</v>
      </c>
      <c r="AA31" s="21"/>
      <c r="AB31" s="21"/>
      <c r="AC31" s="21"/>
      <c r="AD31" s="21">
        <f>SUM(AD8:AD30)</f>
        <v>0</v>
      </c>
      <c r="AE31" s="66"/>
      <c r="AF31" s="21"/>
      <c r="AH31" s="22"/>
      <c r="AI31" s="22"/>
      <c r="AJ31" s="22"/>
      <c r="AK31" s="22"/>
      <c r="AL31" s="22"/>
      <c r="AM31" s="22"/>
      <c r="AN31" s="22"/>
      <c r="AO31" s="22"/>
      <c r="AP31" s="22"/>
      <c r="AQ31" s="22"/>
      <c r="AR31" s="22"/>
      <c r="AS31" s="22"/>
      <c r="AT31" s="28"/>
      <c r="AU31" s="27"/>
      <c r="AV31" s="22"/>
      <c r="AW31" s="27"/>
      <c r="AX31" s="27"/>
      <c r="AY31" s="27"/>
      <c r="AZ31" s="27"/>
      <c r="BA31" s="27"/>
      <c r="BB31" s="27"/>
      <c r="BC31" s="27"/>
      <c r="BD31" s="27"/>
      <c r="BE31" s="27"/>
      <c r="BF31" s="27"/>
      <c r="BG31" s="27"/>
      <c r="BH31" s="27"/>
      <c r="BI31" s="27"/>
      <c r="BJ31" s="27"/>
      <c r="BK31" s="27">
        <f t="shared" si="10"/>
        <v>0</v>
      </c>
      <c r="BL31" s="27"/>
      <c r="BM31" s="30" t="str">
        <f t="shared" si="11"/>
        <v/>
      </c>
      <c r="BN31" s="27"/>
      <c r="BO31" s="27"/>
      <c r="BP31" s="27"/>
    </row>
    <row r="32" spans="1:68" ht="15.75" customHeight="1">
      <c r="A32" s="526" t="s">
        <v>1224</v>
      </c>
      <c r="B32" s="596"/>
      <c r="C32" s="596"/>
      <c r="D32" s="527"/>
      <c r="E32" s="15"/>
      <c r="F32" s="15"/>
      <c r="G32" s="15"/>
      <c r="H32" s="15" t="s">
        <v>579</v>
      </c>
      <c r="I32" s="21"/>
      <c r="J32" s="21"/>
      <c r="K32" s="21"/>
      <c r="L32" s="21"/>
      <c r="M32" s="21"/>
      <c r="N32" s="21"/>
      <c r="O32" s="21">
        <f>P31</f>
        <v>0</v>
      </c>
      <c r="P32" s="21"/>
      <c r="Q32" s="21"/>
      <c r="R32" s="21"/>
      <c r="S32" s="21"/>
      <c r="T32" s="21">
        <f>U31</f>
        <v>0</v>
      </c>
      <c r="U32" s="21"/>
      <c r="V32" s="21"/>
      <c r="W32" s="21"/>
      <c r="X32" s="21"/>
      <c r="Y32" s="21">
        <f>Z31</f>
        <v>0</v>
      </c>
      <c r="Z32" s="21"/>
      <c r="AA32" s="21"/>
      <c r="AB32" s="21"/>
      <c r="AC32" s="21"/>
      <c r="AD32" s="21"/>
      <c r="AE32" s="66"/>
      <c r="AF32" s="21"/>
      <c r="AH32" s="22"/>
      <c r="AI32" s="22"/>
      <c r="AJ32" s="22"/>
      <c r="AK32" s="22"/>
      <c r="AL32" s="22"/>
      <c r="AM32" s="22"/>
      <c r="AN32" s="22"/>
      <c r="AO32" s="22"/>
      <c r="AP32" s="22"/>
      <c r="AQ32" s="22"/>
      <c r="AR32" s="22"/>
      <c r="AS32" s="22"/>
      <c r="AT32" s="28"/>
      <c r="AU32" s="27"/>
      <c r="AV32" s="22"/>
      <c r="AW32" s="27"/>
      <c r="AX32" s="27"/>
      <c r="AY32" s="27"/>
      <c r="AZ32" s="27"/>
      <c r="BA32" s="27"/>
      <c r="BB32" s="27"/>
      <c r="BC32" s="27"/>
      <c r="BD32" s="27"/>
      <c r="BE32" s="27"/>
      <c r="BF32" s="27"/>
      <c r="BG32" s="27"/>
      <c r="BH32" s="27"/>
      <c r="BI32" s="27"/>
      <c r="BJ32" s="27"/>
      <c r="BK32" s="27">
        <f t="shared" si="10"/>
        <v>0</v>
      </c>
      <c r="BL32" s="27"/>
      <c r="BM32" s="30" t="str">
        <f t="shared" si="11"/>
        <v/>
      </c>
      <c r="BN32" s="27"/>
      <c r="BO32" s="27"/>
      <c r="BP32" s="27"/>
    </row>
    <row r="33" spans="1:68" ht="15.75" customHeight="1">
      <c r="A33" s="526" t="s">
        <v>1225</v>
      </c>
      <c r="B33" s="596"/>
      <c r="C33" s="596"/>
      <c r="D33" s="527"/>
      <c r="E33" s="15"/>
      <c r="F33" s="15"/>
      <c r="G33" s="15"/>
      <c r="H33" s="15" t="s">
        <v>579</v>
      </c>
      <c r="I33" s="21"/>
      <c r="J33" s="21"/>
      <c r="K33" s="21"/>
      <c r="L33" s="21"/>
      <c r="M33" s="21"/>
      <c r="N33" s="21"/>
      <c r="O33" s="21">
        <f>O31-O32</f>
        <v>0</v>
      </c>
      <c r="P33" s="21"/>
      <c r="Q33" s="21"/>
      <c r="R33" s="21"/>
      <c r="S33" s="21"/>
      <c r="T33" s="21">
        <f>T31-T32</f>
        <v>0</v>
      </c>
      <c r="U33" s="21"/>
      <c r="V33" s="21"/>
      <c r="W33" s="21"/>
      <c r="X33" s="21"/>
      <c r="Y33" s="21">
        <f>Y31-Y32</f>
        <v>0</v>
      </c>
      <c r="Z33" s="21"/>
      <c r="AA33" s="21"/>
      <c r="AB33" s="21"/>
      <c r="AC33" s="21"/>
      <c r="AD33" s="21">
        <f>AD31</f>
        <v>0</v>
      </c>
      <c r="AE33" s="66" t="str">
        <f>IF(Y33=0,"",(AD33-Y33)/Y33*100)</f>
        <v/>
      </c>
      <c r="AF33" s="21"/>
      <c r="AH33" s="22"/>
      <c r="AI33" s="22"/>
      <c r="AJ33" s="22"/>
      <c r="AK33" s="22"/>
      <c r="AL33" s="22"/>
      <c r="AM33" s="22"/>
      <c r="AN33" s="22"/>
      <c r="AO33" s="22"/>
      <c r="AP33" s="22"/>
      <c r="AQ33" s="22"/>
      <c r="AR33" s="22"/>
      <c r="AS33" s="22"/>
      <c r="AT33" s="28"/>
      <c r="AU33" s="27"/>
      <c r="AV33" s="22"/>
      <c r="AW33" s="27"/>
      <c r="AX33" s="27"/>
      <c r="AY33" s="27"/>
      <c r="AZ33" s="27"/>
      <c r="BA33" s="27"/>
      <c r="BB33" s="27"/>
      <c r="BC33" s="27"/>
      <c r="BD33" s="27"/>
      <c r="BE33" s="27"/>
      <c r="BF33" s="27"/>
      <c r="BG33" s="27"/>
      <c r="BH33" s="27"/>
      <c r="BI33" s="27"/>
      <c r="BJ33" s="27"/>
      <c r="BK33" s="27">
        <f t="shared" si="10"/>
        <v>0</v>
      </c>
      <c r="BL33" s="27"/>
      <c r="BM33" s="30" t="str">
        <f t="shared" si="11"/>
        <v/>
      </c>
      <c r="BN33" s="27"/>
      <c r="BO33" s="27"/>
      <c r="BP33" s="27"/>
    </row>
    <row r="34" spans="1:68" ht="15.75" customHeight="1">
      <c r="A34" s="3" t="str">
        <f>基本信息输入表!$K$6&amp;"填表人："&amp;基本信息输入表!$M$60</f>
        <v>被评估单位填表人：徐刚、杨灵芝</v>
      </c>
      <c r="AD34" s="3" t="str">
        <f>"评估人员："&amp;基本信息输入表!$Q$60</f>
        <v>评估人员：雍国锋、路育</v>
      </c>
    </row>
    <row r="35" spans="1:68" ht="15.75" customHeight="1">
      <c r="A35" s="3" t="str">
        <f>"填表日期："&amp;YEAR(基本信息输入表!$O$60)&amp;"年"&amp;MONTH(基本信息输入表!$O$60)&amp;"月"&amp;DAY(基本信息输入表!$O$60)&amp;"日"</f>
        <v>填表日期：2023年2月1日</v>
      </c>
    </row>
    <row r="36" spans="1:68" ht="15.75" customHeight="1">
      <c r="AG36" s="23" t="s">
        <v>461</v>
      </c>
    </row>
  </sheetData>
  <mergeCells count="48">
    <mergeCell ref="BL6:BL7"/>
    <mergeCell ref="BM6:BM7"/>
    <mergeCell ref="BN6:BN7"/>
    <mergeCell ref="BO6:BO7"/>
    <mergeCell ref="BP6:BP7"/>
    <mergeCell ref="AN6:AN7"/>
    <mergeCell ref="AZ6:AZ7"/>
    <mergeCell ref="BA6:BA7"/>
    <mergeCell ref="BB6:BB7"/>
    <mergeCell ref="BK6:BK7"/>
    <mergeCell ref="J6:J7"/>
    <mergeCell ref="K6:K7"/>
    <mergeCell ref="Z6:Z7"/>
    <mergeCell ref="AE6:AE7"/>
    <mergeCell ref="AF6:AF7"/>
    <mergeCell ref="E6:E7"/>
    <mergeCell ref="F6:F7"/>
    <mergeCell ref="G6:G7"/>
    <mergeCell ref="H6:H7"/>
    <mergeCell ref="I6:I7"/>
    <mergeCell ref="A31:D31"/>
    <mergeCell ref="A32:D32"/>
    <mergeCell ref="A33:D33"/>
    <mergeCell ref="A6:A7"/>
    <mergeCell ref="B6:B7"/>
    <mergeCell ref="C6:C7"/>
    <mergeCell ref="D6:D7"/>
    <mergeCell ref="BM5:BP5"/>
    <mergeCell ref="L6:P6"/>
    <mergeCell ref="Q6:U6"/>
    <mergeCell ref="V6:Y6"/>
    <mergeCell ref="AA6:AD6"/>
    <mergeCell ref="AO6:AU6"/>
    <mergeCell ref="AV6:AW6"/>
    <mergeCell ref="AX6:AY6"/>
    <mergeCell ref="BC6:BD6"/>
    <mergeCell ref="BE6:BJ6"/>
    <mergeCell ref="AH6:AH7"/>
    <mergeCell ref="AI6:AI7"/>
    <mergeCell ref="AJ6:AJ7"/>
    <mergeCell ref="AK6:AK7"/>
    <mergeCell ref="AL6:AL7"/>
    <mergeCell ref="AM6:AM7"/>
    <mergeCell ref="A2:AF2"/>
    <mergeCell ref="A3:AF3"/>
    <mergeCell ref="AH5:AN5"/>
    <mergeCell ref="AO5:BA5"/>
    <mergeCell ref="BB5:BL5"/>
  </mergeCells>
  <phoneticPr fontId="13" type="noConversion"/>
  <dataValidations count="1">
    <dataValidation type="list" allowBlank="1" showInputMessage="1" showErrorMessage="1" sqref="AH8:AL33" xr:uid="{00000000-0002-0000-3A00-000001000000}">
      <formula1>$A$108:$A$109</formula1>
    </dataValidation>
  </dataValidations>
  <hyperlinks>
    <hyperlink ref="A1" location="索引目录!A1" display="返回索引目录" xr:uid="{00000000-0004-0000-3A00-000000000000}"/>
  </hyperlinks>
  <printOptions horizontalCentered="1"/>
  <pageMargins left="0.98402777777777795" right="0.98402777777777795" top="0.98402777777777795" bottom="0.98402777777777795" header="0.31388888888888899" footer="0.35416666666666702"/>
  <pageSetup paperSize="9" scale="58"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A00-000000000000}">
          <x14:formula1>
            <xm:f>基本信息输入表!$A$121:$A$123</xm:f>
          </x14:formula1>
          <xm:sqref>AV8:AV33</xm:sqref>
        </x14:dataValidation>
        <x14:dataValidation type="list" allowBlank="1" showInputMessage="1" showErrorMessage="1" xr:uid="{00000000-0002-0000-3A00-000002000000}">
          <x14:formula1>
            <xm:f>基本信息输入表!$A$124:$A$127</xm:f>
          </x14:formula1>
          <xm:sqref>AX8:AX33</xm:sqref>
        </x14:dataValidation>
        <x14:dataValidation type="list" allowBlank="1" showInputMessage="1" showErrorMessage="1" xr:uid="{00000000-0002-0000-3A00-000003000000}">
          <x14:formula1>
            <xm:f>基本信息输入表!$A$109:$A$110</xm:f>
          </x14:formula1>
          <xm:sqref>AO8:AS33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pageSetUpPr fitToPage="1"/>
  </sheetPr>
  <dimension ref="A1:BB33"/>
  <sheetViews>
    <sheetView showGridLines="0" workbookViewId="0">
      <selection activeCell="R26" sqref="R26"/>
    </sheetView>
  </sheetViews>
  <sheetFormatPr defaultColWidth="9" defaultRowHeight="15.75" customHeight="1" outlineLevelCol="2"/>
  <cols>
    <col min="1" max="1" width="4" style="3" customWidth="1"/>
    <col min="2" max="2" width="12.08203125" style="3" customWidth="1"/>
    <col min="3" max="3" width="9" style="3"/>
    <col min="4" max="4" width="4.5" style="3" customWidth="1"/>
    <col min="5" max="12" width="12.58203125" style="3" hidden="1" customWidth="1" outlineLevel="1"/>
    <col min="13" max="13" width="12.58203125" style="3" customWidth="1" collapsed="1"/>
    <col min="14" max="19" width="12.58203125" style="3" customWidth="1"/>
    <col min="20" max="20" width="5.75" style="3" customWidth="1"/>
    <col min="21" max="21" width="8.08203125" style="3" customWidth="1"/>
    <col min="22" max="22" width="9" style="3"/>
    <col min="23" max="27" width="5.58203125" style="4" customWidth="1" outlineLevel="1"/>
    <col min="28" max="28" width="14.75" style="4" customWidth="1" outlineLevel="1"/>
    <col min="29" max="29" width="13.58203125" style="4" customWidth="1"/>
    <col min="30" max="32" width="5.58203125" style="4" customWidth="1" outlineLevel="1"/>
    <col min="33" max="34" width="7.25" style="4" customWidth="1" outlineLevel="1"/>
    <col min="35" max="35" width="5.58203125" style="4" customWidth="1" outlineLevel="1"/>
    <col min="36" max="39" width="8.58203125" style="4" customWidth="1" outlineLevel="1"/>
    <col min="40" max="40" width="14.58203125" style="4" customWidth="1" outlineLevel="1"/>
    <col min="41" max="41" width="13.58203125" style="4" customWidth="1"/>
    <col min="42" max="43" width="8.58203125" style="4" customWidth="1" outlineLevel="2"/>
    <col min="44" max="44" width="11.25" style="4" customWidth="1" outlineLevel="2"/>
    <col min="45" max="45" width="13.25" style="4" customWidth="1" outlineLevel="2"/>
    <col min="46" max="48" width="8.58203125" style="4" customWidth="1" outlineLevel="2"/>
    <col min="49" max="49" width="8.58203125" style="4" customWidth="1" outlineLevel="1"/>
    <col min="50" max="50" width="13.75" style="4" customWidth="1"/>
    <col min="51" max="53" width="13.58203125" style="4" customWidth="1" outlineLevel="1"/>
    <col min="54" max="54" width="13.58203125" style="4" customWidth="1"/>
    <col min="55" max="16384" width="9" style="3"/>
  </cols>
  <sheetData>
    <row r="1" spans="1:54" ht="15.75" customHeight="1">
      <c r="A1" s="5" t="s">
        <v>430</v>
      </c>
    </row>
    <row r="2" spans="1:54" s="1" customFormat="1" ht="30" customHeight="1">
      <c r="A2" s="519" t="s">
        <v>1226</v>
      </c>
      <c r="B2" s="519"/>
      <c r="C2" s="519"/>
      <c r="D2" s="519"/>
      <c r="E2" s="519"/>
      <c r="F2" s="519"/>
      <c r="G2" s="519"/>
      <c r="H2" s="519"/>
      <c r="I2" s="519"/>
      <c r="J2" s="519"/>
      <c r="K2" s="519"/>
      <c r="L2" s="519"/>
      <c r="M2" s="519"/>
      <c r="N2" s="519"/>
      <c r="O2" s="519"/>
      <c r="P2" s="519"/>
      <c r="Q2" s="519"/>
      <c r="R2" s="519"/>
      <c r="S2" s="519"/>
      <c r="T2" s="519"/>
      <c r="U2" s="519"/>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ht="14.15" customHeight="1">
      <c r="A4" s="2"/>
      <c r="B4" s="2"/>
      <c r="C4" s="2"/>
      <c r="D4" s="2"/>
      <c r="E4" s="2"/>
      <c r="F4" s="2"/>
      <c r="G4" s="2"/>
      <c r="H4" s="2"/>
      <c r="I4" s="2"/>
      <c r="J4" s="2"/>
      <c r="K4" s="2"/>
      <c r="L4" s="2"/>
      <c r="M4" s="2"/>
      <c r="N4" s="2"/>
      <c r="O4" s="2"/>
      <c r="P4" s="2"/>
      <c r="Q4" s="2"/>
      <c r="R4" s="2"/>
      <c r="S4" s="2"/>
      <c r="T4" s="524" t="s">
        <v>1227</v>
      </c>
      <c r="U4" s="524"/>
    </row>
    <row r="5" spans="1:54" ht="15.75" customHeight="1">
      <c r="A5" s="604" t="str">
        <f>基本信息输入表!K6&amp;"："&amp;基本信息输入表!M6</f>
        <v>被评估单位：贵州华能焦化制气股份有限公司</v>
      </c>
      <c r="B5" s="604"/>
      <c r="C5" s="604"/>
      <c r="D5" s="604"/>
      <c r="E5" s="604"/>
      <c r="F5" s="604"/>
      <c r="G5" s="604"/>
      <c r="H5" s="604"/>
      <c r="I5" s="604"/>
      <c r="J5" s="604"/>
      <c r="K5" s="604"/>
      <c r="L5" s="604"/>
      <c r="M5" s="604"/>
      <c r="U5" s="18" t="s">
        <v>464</v>
      </c>
      <c r="W5" s="531" t="s">
        <v>595</v>
      </c>
      <c r="X5" s="531"/>
      <c r="Y5" s="531"/>
      <c r="Z5" s="531"/>
      <c r="AA5" s="531"/>
      <c r="AB5" s="531"/>
      <c r="AC5" s="531"/>
      <c r="AD5" s="532" t="s">
        <v>596</v>
      </c>
      <c r="AE5" s="533"/>
      <c r="AF5" s="533"/>
      <c r="AG5" s="533"/>
      <c r="AH5" s="533"/>
      <c r="AI5" s="533"/>
      <c r="AJ5" s="533"/>
      <c r="AK5" s="533"/>
      <c r="AL5" s="533"/>
      <c r="AM5" s="533"/>
      <c r="AN5" s="533"/>
      <c r="AO5" s="534"/>
      <c r="AP5" s="535" t="s">
        <v>597</v>
      </c>
      <c r="AQ5" s="536"/>
      <c r="AR5" s="536"/>
      <c r="AS5" s="536"/>
      <c r="AT5" s="536"/>
      <c r="AU5" s="536"/>
      <c r="AV5" s="536"/>
      <c r="AW5" s="536"/>
      <c r="AX5" s="537"/>
      <c r="AY5" s="538" t="s">
        <v>598</v>
      </c>
      <c r="AZ5" s="538"/>
      <c r="BA5" s="538"/>
      <c r="BB5" s="538"/>
    </row>
    <row r="6" spans="1:54" s="2" customFormat="1" ht="15.75" customHeight="1">
      <c r="A6" s="562" t="s">
        <v>465</v>
      </c>
      <c r="B6" s="562" t="s">
        <v>1228</v>
      </c>
      <c r="C6" s="562" t="s">
        <v>1229</v>
      </c>
      <c r="D6" s="580" t="s">
        <v>1230</v>
      </c>
      <c r="E6" s="565" t="s">
        <v>707</v>
      </c>
      <c r="F6" s="565"/>
      <c r="G6" s="565"/>
      <c r="H6" s="577" t="s">
        <v>778</v>
      </c>
      <c r="I6" s="565" t="s">
        <v>693</v>
      </c>
      <c r="J6" s="565"/>
      <c r="K6" s="565"/>
      <c r="L6" s="577" t="s">
        <v>779</v>
      </c>
      <c r="M6" s="562" t="s">
        <v>437</v>
      </c>
      <c r="N6" s="562"/>
      <c r="O6" s="562"/>
      <c r="P6" s="577" t="s">
        <v>780</v>
      </c>
      <c r="Q6" s="526" t="s">
        <v>438</v>
      </c>
      <c r="R6" s="596"/>
      <c r="S6" s="527"/>
      <c r="T6" s="580" t="s">
        <v>1231</v>
      </c>
      <c r="U6" s="580" t="s">
        <v>585</v>
      </c>
      <c r="W6" s="531" t="s">
        <v>599</v>
      </c>
      <c r="X6" s="553" t="s">
        <v>895</v>
      </c>
      <c r="Y6" s="594" t="s">
        <v>1232</v>
      </c>
      <c r="Z6" s="542" t="s">
        <v>627</v>
      </c>
      <c r="AA6" s="542" t="s">
        <v>601</v>
      </c>
      <c r="AB6" s="531" t="s">
        <v>602</v>
      </c>
      <c r="AC6" s="531"/>
      <c r="AD6" s="532" t="s">
        <v>603</v>
      </c>
      <c r="AE6" s="533"/>
      <c r="AF6" s="533"/>
      <c r="AG6" s="533"/>
      <c r="AH6" s="533"/>
      <c r="AI6" s="534"/>
      <c r="AJ6" s="538" t="s">
        <v>604</v>
      </c>
      <c r="AK6" s="538"/>
      <c r="AL6" s="538" t="s">
        <v>653</v>
      </c>
      <c r="AM6" s="538"/>
      <c r="AN6" s="538" t="s">
        <v>605</v>
      </c>
      <c r="AO6" s="543"/>
      <c r="AP6" s="531" t="s">
        <v>606</v>
      </c>
      <c r="AQ6" s="531" t="s">
        <v>654</v>
      </c>
      <c r="AR6" s="531"/>
      <c r="AS6" s="555" t="s">
        <v>655</v>
      </c>
      <c r="AT6" s="556"/>
      <c r="AU6" s="556"/>
      <c r="AV6" s="557"/>
      <c r="AW6" s="531" t="s">
        <v>438</v>
      </c>
      <c r="AX6" s="558"/>
      <c r="AY6" s="543" t="s">
        <v>607</v>
      </c>
      <c r="AZ6" s="543" t="s">
        <v>608</v>
      </c>
      <c r="BA6" s="538" t="s">
        <v>609</v>
      </c>
      <c r="BB6" s="543"/>
    </row>
    <row r="7" spans="1:54" s="2" customFormat="1" ht="15.75" customHeight="1">
      <c r="A7" s="562"/>
      <c r="B7" s="562"/>
      <c r="C7" s="562"/>
      <c r="D7" s="562"/>
      <c r="E7" s="60" t="s">
        <v>770</v>
      </c>
      <c r="F7" s="60" t="s">
        <v>771</v>
      </c>
      <c r="G7" s="60" t="s">
        <v>772</v>
      </c>
      <c r="H7" s="578"/>
      <c r="I7" s="60" t="s">
        <v>770</v>
      </c>
      <c r="J7" s="60" t="s">
        <v>771</v>
      </c>
      <c r="K7" s="60" t="s">
        <v>772</v>
      </c>
      <c r="L7" s="578"/>
      <c r="M7" s="8" t="s">
        <v>770</v>
      </c>
      <c r="N7" s="8" t="s">
        <v>771</v>
      </c>
      <c r="O7" s="8" t="s">
        <v>772</v>
      </c>
      <c r="P7" s="578"/>
      <c r="Q7" s="8" t="s">
        <v>773</v>
      </c>
      <c r="R7" s="8" t="s">
        <v>771</v>
      </c>
      <c r="S7" s="8" t="s">
        <v>772</v>
      </c>
      <c r="T7" s="562"/>
      <c r="U7" s="562"/>
      <c r="W7" s="531"/>
      <c r="X7" s="531"/>
      <c r="Y7" s="595"/>
      <c r="Z7" s="531"/>
      <c r="AA7" s="531"/>
      <c r="AB7" s="531"/>
      <c r="AC7" s="531"/>
      <c r="AD7" s="26" t="s">
        <v>614</v>
      </c>
      <c r="AE7" s="26" t="s">
        <v>615</v>
      </c>
      <c r="AF7" s="40" t="s">
        <v>663</v>
      </c>
      <c r="AG7" s="26" t="s">
        <v>664</v>
      </c>
      <c r="AH7" s="26" t="s">
        <v>617</v>
      </c>
      <c r="AI7" s="24" t="s">
        <v>618</v>
      </c>
      <c r="AJ7" s="26" t="s">
        <v>619</v>
      </c>
      <c r="AK7" s="26" t="s">
        <v>620</v>
      </c>
      <c r="AL7" s="26" t="s">
        <v>619</v>
      </c>
      <c r="AM7" s="26" t="s">
        <v>665</v>
      </c>
      <c r="AN7" s="538"/>
      <c r="AO7" s="544"/>
      <c r="AP7" s="531"/>
      <c r="AQ7" s="19" t="s">
        <v>666</v>
      </c>
      <c r="AR7" s="19" t="s">
        <v>667</v>
      </c>
      <c r="AS7" s="49" t="s">
        <v>1233</v>
      </c>
      <c r="AT7" s="49" t="s">
        <v>785</v>
      </c>
      <c r="AU7" s="49"/>
      <c r="AV7" s="19"/>
      <c r="AW7" s="531"/>
      <c r="AX7" s="559"/>
      <c r="AY7" s="544"/>
      <c r="AZ7" s="544"/>
      <c r="BA7" s="538"/>
      <c r="BB7" s="544"/>
    </row>
    <row r="8" spans="1:54" ht="15.75" customHeight="1">
      <c r="A8" s="47" t="str">
        <f>IF(B8="","",ROW()-7)</f>
        <v/>
      </c>
      <c r="B8" s="12"/>
      <c r="C8" s="12"/>
      <c r="D8" s="8"/>
      <c r="E8" s="63"/>
      <c r="F8" s="63"/>
      <c r="G8" s="63"/>
      <c r="H8" s="111"/>
      <c r="I8" s="63"/>
      <c r="J8" s="63"/>
      <c r="K8" s="63"/>
      <c r="L8" s="63"/>
      <c r="M8" s="111">
        <f>E8+I8</f>
        <v>0</v>
      </c>
      <c r="N8" s="111" t="str">
        <f>IFERROR(O8/M8,"")</f>
        <v/>
      </c>
      <c r="O8" s="111">
        <f t="shared" ref="O8:O13" si="0">G8+K8</f>
        <v>0</v>
      </c>
      <c r="P8" s="111">
        <f t="shared" ref="P8:P13" si="1">H8+L8</f>
        <v>0</v>
      </c>
      <c r="Q8" s="15"/>
      <c r="R8" s="15"/>
      <c r="S8" s="15">
        <f t="shared" ref="S8:S10" si="2">Q8*R8</f>
        <v>0</v>
      </c>
      <c r="T8" s="15" t="str">
        <f>IF(O8-P8=0,"",(S8-O8+P8)/(O8-P8)*100)</f>
        <v/>
      </c>
      <c r="U8" s="21"/>
      <c r="W8" s="22"/>
      <c r="X8" s="22"/>
      <c r="Y8" s="22"/>
      <c r="Z8" s="22"/>
      <c r="AA8" s="22"/>
      <c r="AB8" s="22"/>
      <c r="AC8" s="22"/>
      <c r="AD8" s="22"/>
      <c r="AE8" s="22"/>
      <c r="AF8" s="22"/>
      <c r="AG8" s="22"/>
      <c r="AH8" s="27"/>
      <c r="AI8" s="27"/>
      <c r="AJ8" s="22"/>
      <c r="AK8" s="27"/>
      <c r="AL8" s="27"/>
      <c r="AM8" s="27"/>
      <c r="AN8" s="27"/>
      <c r="AO8" s="27"/>
      <c r="AP8" s="27"/>
      <c r="AQ8" s="27" t="s">
        <v>203</v>
      </c>
      <c r="AR8" s="27"/>
      <c r="AS8" s="27"/>
      <c r="AT8" s="27"/>
      <c r="AU8" s="27"/>
      <c r="AV8" s="27"/>
      <c r="AW8" s="27"/>
      <c r="AX8" s="27"/>
      <c r="AY8" s="30" t="str">
        <f>IFERROR((AW8-O8+P8)/(O8-P8)*100,"")</f>
        <v/>
      </c>
      <c r="AZ8" s="27"/>
      <c r="BA8" s="27"/>
      <c r="BB8" s="27"/>
    </row>
    <row r="9" spans="1:54" ht="15.75" customHeight="1">
      <c r="A9" s="47" t="str">
        <f t="shared" ref="A9:A27" si="3">IF(B9="","",ROW()-7)</f>
        <v/>
      </c>
      <c r="B9" s="12"/>
      <c r="C9" s="12"/>
      <c r="D9" s="8"/>
      <c r="E9" s="21"/>
      <c r="F9" s="21"/>
      <c r="G9" s="21"/>
      <c r="H9" s="111"/>
      <c r="I9" s="21"/>
      <c r="J9" s="21"/>
      <c r="K9" s="21"/>
      <c r="L9" s="21"/>
      <c r="M9" s="111">
        <f t="shared" ref="M9:M27" si="4">E9+I9</f>
        <v>0</v>
      </c>
      <c r="N9" s="111" t="str">
        <f t="shared" ref="N9:N27" si="5">IFERROR(O9/M9,"")</f>
        <v/>
      </c>
      <c r="O9" s="111">
        <f t="shared" si="0"/>
        <v>0</v>
      </c>
      <c r="P9" s="111">
        <f t="shared" si="1"/>
        <v>0</v>
      </c>
      <c r="Q9" s="15"/>
      <c r="R9" s="15"/>
      <c r="S9" s="15">
        <f t="shared" si="2"/>
        <v>0</v>
      </c>
      <c r="T9" s="15" t="str">
        <f t="shared" ref="T9:T28" si="6">IF(O9-P9=0,"",(S9-O9+P9)/(O9-P9)*100)</f>
        <v/>
      </c>
      <c r="U9" s="21"/>
      <c r="W9" s="22"/>
      <c r="X9" s="22"/>
      <c r="Y9" s="22"/>
      <c r="Z9" s="22"/>
      <c r="AA9" s="22"/>
      <c r="AB9" s="22"/>
      <c r="AC9" s="22"/>
      <c r="AD9" s="22"/>
      <c r="AE9" s="22"/>
      <c r="AF9" s="22"/>
      <c r="AG9" s="22"/>
      <c r="AH9" s="28"/>
      <c r="AI9" s="27"/>
      <c r="AJ9" s="22"/>
      <c r="AK9" s="27"/>
      <c r="AL9" s="27"/>
      <c r="AM9" s="27"/>
      <c r="AN9" s="27"/>
      <c r="AO9" s="27"/>
      <c r="AP9" s="27"/>
      <c r="AQ9" s="27"/>
      <c r="AR9" s="27"/>
      <c r="AS9" s="27"/>
      <c r="AT9" s="27"/>
      <c r="AU9" s="27"/>
      <c r="AV9" s="27"/>
      <c r="AW9" s="27"/>
      <c r="AX9" s="27"/>
      <c r="AY9" s="30" t="str">
        <f t="shared" ref="AY9:AY30" si="7">IFERROR((AW9-O8+P8)/(O8-P8)*100,"")</f>
        <v/>
      </c>
      <c r="AZ9" s="27"/>
      <c r="BA9" s="27"/>
      <c r="BB9" s="27"/>
    </row>
    <row r="10" spans="1:54" ht="15.75" customHeight="1">
      <c r="A10" s="47" t="str">
        <f t="shared" si="3"/>
        <v/>
      </c>
      <c r="B10" s="12"/>
      <c r="C10" s="12"/>
      <c r="D10" s="8"/>
      <c r="E10" s="21"/>
      <c r="F10" s="21"/>
      <c r="G10" s="21"/>
      <c r="H10" s="111"/>
      <c r="I10" s="21"/>
      <c r="J10" s="21"/>
      <c r="K10" s="21"/>
      <c r="L10" s="21"/>
      <c r="M10" s="111">
        <f t="shared" si="4"/>
        <v>0</v>
      </c>
      <c r="N10" s="111" t="str">
        <f t="shared" si="5"/>
        <v/>
      </c>
      <c r="O10" s="111">
        <f t="shared" si="0"/>
        <v>0</v>
      </c>
      <c r="P10" s="111">
        <f t="shared" si="1"/>
        <v>0</v>
      </c>
      <c r="Q10" s="15"/>
      <c r="R10" s="15"/>
      <c r="S10" s="15">
        <f t="shared" si="2"/>
        <v>0</v>
      </c>
      <c r="T10" s="15" t="str">
        <f t="shared" si="6"/>
        <v/>
      </c>
      <c r="U10" s="21"/>
      <c r="W10" s="22"/>
      <c r="X10" s="22"/>
      <c r="Y10" s="22"/>
      <c r="Z10" s="22"/>
      <c r="AA10" s="22"/>
      <c r="AB10" s="22"/>
      <c r="AC10" s="22"/>
      <c r="AD10" s="22"/>
      <c r="AE10" s="22"/>
      <c r="AF10" s="22"/>
      <c r="AG10" s="22"/>
      <c r="AH10" s="28"/>
      <c r="AI10" s="27"/>
      <c r="AJ10" s="22"/>
      <c r="AK10" s="27"/>
      <c r="AL10" s="27"/>
      <c r="AM10" s="27"/>
      <c r="AN10" s="27"/>
      <c r="AO10" s="27"/>
      <c r="AP10" s="27"/>
      <c r="AQ10" s="27"/>
      <c r="AR10" s="27"/>
      <c r="AS10" s="27"/>
      <c r="AT10" s="27"/>
      <c r="AU10" s="27"/>
      <c r="AV10" s="27"/>
      <c r="AW10" s="27"/>
      <c r="AX10" s="27"/>
      <c r="AY10" s="30" t="str">
        <f t="shared" si="7"/>
        <v/>
      </c>
      <c r="AZ10" s="27"/>
      <c r="BA10" s="27"/>
      <c r="BB10" s="27"/>
    </row>
    <row r="11" spans="1:54" ht="15.75" customHeight="1">
      <c r="A11" s="47" t="str">
        <f t="shared" si="3"/>
        <v/>
      </c>
      <c r="B11" s="12"/>
      <c r="C11" s="12"/>
      <c r="D11" s="8"/>
      <c r="E11" s="21"/>
      <c r="F11" s="21"/>
      <c r="G11" s="21"/>
      <c r="H11" s="111"/>
      <c r="I11" s="21"/>
      <c r="J11" s="21"/>
      <c r="K11" s="21"/>
      <c r="L11" s="21"/>
      <c r="M11" s="111">
        <f t="shared" si="4"/>
        <v>0</v>
      </c>
      <c r="N11" s="111" t="str">
        <f t="shared" si="5"/>
        <v/>
      </c>
      <c r="O11" s="111">
        <f t="shared" si="0"/>
        <v>0</v>
      </c>
      <c r="P11" s="111">
        <f t="shared" si="1"/>
        <v>0</v>
      </c>
      <c r="Q11" s="15"/>
      <c r="R11" s="15"/>
      <c r="S11" s="15">
        <f t="shared" ref="S11:S27" si="8">Q11*R11</f>
        <v>0</v>
      </c>
      <c r="T11" s="15" t="str">
        <f t="shared" si="6"/>
        <v/>
      </c>
      <c r="U11" s="21"/>
      <c r="W11" s="22"/>
      <c r="X11" s="22"/>
      <c r="Y11" s="22"/>
      <c r="Z11" s="22"/>
      <c r="AA11" s="22"/>
      <c r="AB11" s="22"/>
      <c r="AC11" s="22"/>
      <c r="AD11" s="22"/>
      <c r="AE11" s="22"/>
      <c r="AF11" s="22"/>
      <c r="AG11" s="22"/>
      <c r="AH11" s="28"/>
      <c r="AI11" s="27"/>
      <c r="AJ11" s="22"/>
      <c r="AK11" s="27"/>
      <c r="AL11" s="27"/>
      <c r="AM11" s="27"/>
      <c r="AN11" s="27"/>
      <c r="AO11" s="27"/>
      <c r="AP11" s="27"/>
      <c r="AQ11" s="27"/>
      <c r="AR11" s="27"/>
      <c r="AS11" s="27"/>
      <c r="AT11" s="27"/>
      <c r="AU11" s="27"/>
      <c r="AV11" s="27"/>
      <c r="AW11" s="27"/>
      <c r="AX11" s="27"/>
      <c r="AY11" s="30" t="str">
        <f t="shared" si="7"/>
        <v/>
      </c>
      <c r="AZ11" s="27"/>
      <c r="BA11" s="27"/>
      <c r="BB11" s="27"/>
    </row>
    <row r="12" spans="1:54" ht="15.75" customHeight="1">
      <c r="A12" s="47" t="str">
        <f t="shared" si="3"/>
        <v/>
      </c>
      <c r="B12" s="12"/>
      <c r="C12" s="12"/>
      <c r="D12" s="8"/>
      <c r="E12" s="21"/>
      <c r="F12" s="21"/>
      <c r="G12" s="21"/>
      <c r="H12" s="111"/>
      <c r="I12" s="21"/>
      <c r="J12" s="21"/>
      <c r="K12" s="21"/>
      <c r="L12" s="21"/>
      <c r="M12" s="111">
        <f t="shared" si="4"/>
        <v>0</v>
      </c>
      <c r="N12" s="111" t="str">
        <f t="shared" si="5"/>
        <v/>
      </c>
      <c r="O12" s="111">
        <f t="shared" si="0"/>
        <v>0</v>
      </c>
      <c r="P12" s="111">
        <f t="shared" si="1"/>
        <v>0</v>
      </c>
      <c r="Q12" s="15"/>
      <c r="R12" s="15"/>
      <c r="S12" s="15">
        <f t="shared" si="8"/>
        <v>0</v>
      </c>
      <c r="T12" s="15" t="str">
        <f t="shared" si="6"/>
        <v/>
      </c>
      <c r="U12" s="21"/>
      <c r="W12" s="22"/>
      <c r="X12" s="22"/>
      <c r="Y12" s="22"/>
      <c r="Z12" s="22"/>
      <c r="AA12" s="22"/>
      <c r="AB12" s="22"/>
      <c r="AC12" s="22"/>
      <c r="AD12" s="22"/>
      <c r="AE12" s="22"/>
      <c r="AF12" s="22"/>
      <c r="AG12" s="22"/>
      <c r="AH12" s="28"/>
      <c r="AI12" s="27"/>
      <c r="AJ12" s="22"/>
      <c r="AK12" s="27"/>
      <c r="AL12" s="27"/>
      <c r="AM12" s="27"/>
      <c r="AN12" s="27"/>
      <c r="AO12" s="27"/>
      <c r="AP12" s="27"/>
      <c r="AQ12" s="27"/>
      <c r="AR12" s="27"/>
      <c r="AS12" s="27"/>
      <c r="AT12" s="27"/>
      <c r="AU12" s="27"/>
      <c r="AV12" s="27"/>
      <c r="AW12" s="27"/>
      <c r="AX12" s="27"/>
      <c r="AY12" s="30" t="str">
        <f t="shared" si="7"/>
        <v/>
      </c>
      <c r="AZ12" s="27"/>
      <c r="BA12" s="27"/>
      <c r="BB12" s="27"/>
    </row>
    <row r="13" spans="1:54" ht="15.75" customHeight="1">
      <c r="A13" s="47" t="str">
        <f t="shared" si="3"/>
        <v/>
      </c>
      <c r="B13" s="12"/>
      <c r="C13" s="12"/>
      <c r="D13" s="8"/>
      <c r="E13" s="21"/>
      <c r="F13" s="21"/>
      <c r="G13" s="21"/>
      <c r="H13" s="111"/>
      <c r="I13" s="21"/>
      <c r="J13" s="21"/>
      <c r="K13" s="21"/>
      <c r="L13" s="21"/>
      <c r="M13" s="111">
        <f t="shared" si="4"/>
        <v>0</v>
      </c>
      <c r="N13" s="111" t="str">
        <f t="shared" si="5"/>
        <v/>
      </c>
      <c r="O13" s="111">
        <f t="shared" si="0"/>
        <v>0</v>
      </c>
      <c r="P13" s="111">
        <f t="shared" si="1"/>
        <v>0</v>
      </c>
      <c r="Q13" s="15"/>
      <c r="R13" s="15"/>
      <c r="S13" s="15">
        <f t="shared" si="8"/>
        <v>0</v>
      </c>
      <c r="T13" s="15" t="str">
        <f t="shared" si="6"/>
        <v/>
      </c>
      <c r="U13" s="21"/>
      <c r="W13" s="22"/>
      <c r="X13" s="22"/>
      <c r="Y13" s="22"/>
      <c r="Z13" s="22"/>
      <c r="AA13" s="22"/>
      <c r="AB13" s="22"/>
      <c r="AC13" s="22"/>
      <c r="AD13" s="22"/>
      <c r="AE13" s="22"/>
      <c r="AF13" s="22"/>
      <c r="AG13" s="22"/>
      <c r="AH13" s="28"/>
      <c r="AI13" s="27"/>
      <c r="AJ13" s="22"/>
      <c r="AK13" s="27"/>
      <c r="AL13" s="27"/>
      <c r="AM13" s="27"/>
      <c r="AN13" s="27"/>
      <c r="AO13" s="27"/>
      <c r="AP13" s="27"/>
      <c r="AQ13" s="27"/>
      <c r="AR13" s="27"/>
      <c r="AS13" s="27"/>
      <c r="AT13" s="27"/>
      <c r="AU13" s="27"/>
      <c r="AV13" s="27"/>
      <c r="AW13" s="27"/>
      <c r="AX13" s="27"/>
      <c r="AY13" s="30" t="str">
        <f t="shared" si="7"/>
        <v/>
      </c>
      <c r="AZ13" s="27"/>
      <c r="BA13" s="27"/>
      <c r="BB13" s="27"/>
    </row>
    <row r="14" spans="1:54" ht="15.75" customHeight="1">
      <c r="A14" s="47" t="str">
        <f t="shared" si="3"/>
        <v/>
      </c>
      <c r="B14" s="12"/>
      <c r="C14" s="12"/>
      <c r="D14" s="8"/>
      <c r="E14" s="21"/>
      <c r="F14" s="21"/>
      <c r="G14" s="21"/>
      <c r="H14" s="111"/>
      <c r="I14" s="21"/>
      <c r="J14" s="21"/>
      <c r="K14" s="21"/>
      <c r="L14" s="21"/>
      <c r="M14" s="111">
        <f t="shared" si="4"/>
        <v>0</v>
      </c>
      <c r="N14" s="111" t="str">
        <f t="shared" si="5"/>
        <v/>
      </c>
      <c r="O14" s="111">
        <f t="shared" ref="O14:P27" si="9">G14+K14</f>
        <v>0</v>
      </c>
      <c r="P14" s="111">
        <f t="shared" si="9"/>
        <v>0</v>
      </c>
      <c r="Q14" s="15"/>
      <c r="R14" s="15"/>
      <c r="S14" s="15">
        <f t="shared" si="8"/>
        <v>0</v>
      </c>
      <c r="T14" s="15" t="str">
        <f t="shared" si="6"/>
        <v/>
      </c>
      <c r="U14" s="21"/>
      <c r="W14" s="22"/>
      <c r="X14" s="22"/>
      <c r="Y14" s="22"/>
      <c r="Z14" s="22"/>
      <c r="AA14" s="22"/>
      <c r="AB14" s="22"/>
      <c r="AC14" s="22"/>
      <c r="AD14" s="22"/>
      <c r="AE14" s="22"/>
      <c r="AF14" s="22"/>
      <c r="AG14" s="22"/>
      <c r="AH14" s="28"/>
      <c r="AI14" s="27"/>
      <c r="AJ14" s="22"/>
      <c r="AK14" s="27"/>
      <c r="AL14" s="27"/>
      <c r="AM14" s="27"/>
      <c r="AN14" s="27"/>
      <c r="AO14" s="27"/>
      <c r="AP14" s="27"/>
      <c r="AQ14" s="27"/>
      <c r="AR14" s="27"/>
      <c r="AS14" s="27"/>
      <c r="AT14" s="27"/>
      <c r="AU14" s="27"/>
      <c r="AV14" s="27"/>
      <c r="AW14" s="27"/>
      <c r="AX14" s="27"/>
      <c r="AY14" s="30" t="str">
        <f t="shared" si="7"/>
        <v/>
      </c>
      <c r="AZ14" s="27"/>
      <c r="BA14" s="27"/>
      <c r="BB14" s="27"/>
    </row>
    <row r="15" spans="1:54" ht="15.75" customHeight="1">
      <c r="A15" s="47" t="str">
        <f t="shared" si="3"/>
        <v/>
      </c>
      <c r="B15" s="12"/>
      <c r="C15" s="12"/>
      <c r="D15" s="8"/>
      <c r="E15" s="21"/>
      <c r="F15" s="21"/>
      <c r="G15" s="21"/>
      <c r="H15" s="111"/>
      <c r="I15" s="21"/>
      <c r="J15" s="21"/>
      <c r="K15" s="21"/>
      <c r="L15" s="21"/>
      <c r="M15" s="111">
        <f t="shared" si="4"/>
        <v>0</v>
      </c>
      <c r="N15" s="111" t="str">
        <f t="shared" si="5"/>
        <v/>
      </c>
      <c r="O15" s="111">
        <f t="shared" si="9"/>
        <v>0</v>
      </c>
      <c r="P15" s="111">
        <f t="shared" si="9"/>
        <v>0</v>
      </c>
      <c r="Q15" s="15"/>
      <c r="R15" s="15"/>
      <c r="S15" s="15">
        <f t="shared" si="8"/>
        <v>0</v>
      </c>
      <c r="T15" s="15" t="str">
        <f t="shared" si="6"/>
        <v/>
      </c>
      <c r="U15" s="21"/>
      <c r="W15" s="22"/>
      <c r="X15" s="22"/>
      <c r="Y15" s="22"/>
      <c r="Z15" s="22"/>
      <c r="AA15" s="22"/>
      <c r="AB15" s="22"/>
      <c r="AC15" s="22"/>
      <c r="AD15" s="22"/>
      <c r="AE15" s="22"/>
      <c r="AF15" s="22"/>
      <c r="AG15" s="22"/>
      <c r="AH15" s="28"/>
      <c r="AI15" s="27"/>
      <c r="AJ15" s="22"/>
      <c r="AK15" s="27"/>
      <c r="AL15" s="27"/>
      <c r="AM15" s="27"/>
      <c r="AN15" s="27"/>
      <c r="AO15" s="27"/>
      <c r="AP15" s="27"/>
      <c r="AQ15" s="27"/>
      <c r="AR15" s="27"/>
      <c r="AS15" s="27"/>
      <c r="AT15" s="27"/>
      <c r="AU15" s="27"/>
      <c r="AV15" s="27"/>
      <c r="AW15" s="27"/>
      <c r="AX15" s="27"/>
      <c r="AY15" s="30" t="str">
        <f t="shared" si="7"/>
        <v/>
      </c>
      <c r="AZ15" s="27"/>
      <c r="BA15" s="27"/>
      <c r="BB15" s="27"/>
    </row>
    <row r="16" spans="1:54" ht="15.75" customHeight="1">
      <c r="A16" s="47" t="str">
        <f t="shared" si="3"/>
        <v/>
      </c>
      <c r="B16" s="12"/>
      <c r="C16" s="12"/>
      <c r="D16" s="8"/>
      <c r="E16" s="21"/>
      <c r="F16" s="21"/>
      <c r="G16" s="21"/>
      <c r="H16" s="111"/>
      <c r="I16" s="21"/>
      <c r="J16" s="21"/>
      <c r="K16" s="21"/>
      <c r="L16" s="21"/>
      <c r="M16" s="111">
        <f t="shared" si="4"/>
        <v>0</v>
      </c>
      <c r="N16" s="111" t="str">
        <f t="shared" si="5"/>
        <v/>
      </c>
      <c r="O16" s="111">
        <f t="shared" si="9"/>
        <v>0</v>
      </c>
      <c r="P16" s="111">
        <f t="shared" si="9"/>
        <v>0</v>
      </c>
      <c r="Q16" s="15"/>
      <c r="R16" s="15"/>
      <c r="S16" s="15">
        <f t="shared" si="8"/>
        <v>0</v>
      </c>
      <c r="T16" s="15" t="str">
        <f t="shared" si="6"/>
        <v/>
      </c>
      <c r="U16" s="21"/>
      <c r="W16" s="22"/>
      <c r="X16" s="22"/>
      <c r="Y16" s="22"/>
      <c r="Z16" s="22"/>
      <c r="AA16" s="22"/>
      <c r="AB16" s="22"/>
      <c r="AC16" s="22"/>
      <c r="AD16" s="22"/>
      <c r="AE16" s="22"/>
      <c r="AF16" s="22"/>
      <c r="AG16" s="22"/>
      <c r="AH16" s="28"/>
      <c r="AI16" s="27"/>
      <c r="AJ16" s="22"/>
      <c r="AK16" s="27"/>
      <c r="AL16" s="27"/>
      <c r="AM16" s="27"/>
      <c r="AN16" s="27"/>
      <c r="AO16" s="27"/>
      <c r="AP16" s="27"/>
      <c r="AQ16" s="27"/>
      <c r="AR16" s="27"/>
      <c r="AS16" s="27"/>
      <c r="AT16" s="27"/>
      <c r="AU16" s="27"/>
      <c r="AV16" s="27"/>
      <c r="AW16" s="27"/>
      <c r="AX16" s="27"/>
      <c r="AY16" s="30" t="str">
        <f t="shared" si="7"/>
        <v/>
      </c>
      <c r="AZ16" s="27"/>
      <c r="BA16" s="27"/>
      <c r="BB16" s="27"/>
    </row>
    <row r="17" spans="1:54" ht="15.75" customHeight="1">
      <c r="A17" s="47" t="str">
        <f t="shared" si="3"/>
        <v/>
      </c>
      <c r="B17" s="12"/>
      <c r="C17" s="12"/>
      <c r="D17" s="8"/>
      <c r="E17" s="21"/>
      <c r="F17" s="21"/>
      <c r="G17" s="21"/>
      <c r="H17" s="111"/>
      <c r="I17" s="21"/>
      <c r="J17" s="21"/>
      <c r="K17" s="21"/>
      <c r="L17" s="21"/>
      <c r="M17" s="111">
        <f t="shared" si="4"/>
        <v>0</v>
      </c>
      <c r="N17" s="111" t="str">
        <f t="shared" si="5"/>
        <v/>
      </c>
      <c r="O17" s="111">
        <f t="shared" si="9"/>
        <v>0</v>
      </c>
      <c r="P17" s="111">
        <f t="shared" si="9"/>
        <v>0</v>
      </c>
      <c r="Q17" s="15"/>
      <c r="R17" s="15"/>
      <c r="S17" s="15">
        <f t="shared" si="8"/>
        <v>0</v>
      </c>
      <c r="T17" s="15" t="str">
        <f t="shared" si="6"/>
        <v/>
      </c>
      <c r="U17" s="21"/>
      <c r="W17" s="22"/>
      <c r="X17" s="22"/>
      <c r="Y17" s="22"/>
      <c r="Z17" s="22"/>
      <c r="AA17" s="22"/>
      <c r="AB17" s="22"/>
      <c r="AC17" s="22"/>
      <c r="AD17" s="22"/>
      <c r="AE17" s="22"/>
      <c r="AF17" s="22"/>
      <c r="AG17" s="22"/>
      <c r="AH17" s="28"/>
      <c r="AI17" s="27"/>
      <c r="AJ17" s="22"/>
      <c r="AK17" s="27"/>
      <c r="AL17" s="27"/>
      <c r="AM17" s="27"/>
      <c r="AN17" s="27"/>
      <c r="AO17" s="27"/>
      <c r="AP17" s="27"/>
      <c r="AQ17" s="27"/>
      <c r="AR17" s="27"/>
      <c r="AS17" s="27"/>
      <c r="AT17" s="27"/>
      <c r="AU17" s="27"/>
      <c r="AV17" s="27"/>
      <c r="AW17" s="27"/>
      <c r="AX17" s="27"/>
      <c r="AY17" s="30" t="str">
        <f t="shared" si="7"/>
        <v/>
      </c>
      <c r="AZ17" s="27"/>
      <c r="BA17" s="27"/>
      <c r="BB17" s="27"/>
    </row>
    <row r="18" spans="1:54" ht="15.75" customHeight="1">
      <c r="A18" s="47" t="str">
        <f t="shared" si="3"/>
        <v/>
      </c>
      <c r="B18" s="12"/>
      <c r="C18" s="12"/>
      <c r="D18" s="8"/>
      <c r="E18" s="21"/>
      <c r="F18" s="21"/>
      <c r="G18" s="21"/>
      <c r="H18" s="111"/>
      <c r="I18" s="21"/>
      <c r="J18" s="21"/>
      <c r="K18" s="21"/>
      <c r="L18" s="21"/>
      <c r="M18" s="111">
        <f t="shared" si="4"/>
        <v>0</v>
      </c>
      <c r="N18" s="111" t="str">
        <f t="shared" si="5"/>
        <v/>
      </c>
      <c r="O18" s="111">
        <f t="shared" si="9"/>
        <v>0</v>
      </c>
      <c r="P18" s="111">
        <f t="shared" si="9"/>
        <v>0</v>
      </c>
      <c r="Q18" s="15"/>
      <c r="R18" s="15"/>
      <c r="S18" s="15">
        <f t="shared" si="8"/>
        <v>0</v>
      </c>
      <c r="T18" s="15" t="str">
        <f t="shared" si="6"/>
        <v/>
      </c>
      <c r="U18" s="21"/>
      <c r="W18" s="22"/>
      <c r="X18" s="22"/>
      <c r="Y18" s="22"/>
      <c r="Z18" s="22"/>
      <c r="AA18" s="22"/>
      <c r="AB18" s="22"/>
      <c r="AC18" s="22"/>
      <c r="AD18" s="22"/>
      <c r="AE18" s="22"/>
      <c r="AF18" s="22"/>
      <c r="AG18" s="22"/>
      <c r="AH18" s="28"/>
      <c r="AI18" s="27"/>
      <c r="AJ18" s="22"/>
      <c r="AK18" s="27"/>
      <c r="AL18" s="27"/>
      <c r="AM18" s="27"/>
      <c r="AN18" s="27"/>
      <c r="AO18" s="27"/>
      <c r="AP18" s="27"/>
      <c r="AQ18" s="27"/>
      <c r="AR18" s="27"/>
      <c r="AS18" s="27"/>
      <c r="AT18" s="27"/>
      <c r="AU18" s="27"/>
      <c r="AV18" s="27"/>
      <c r="AW18" s="27"/>
      <c r="AX18" s="27"/>
      <c r="AY18" s="30" t="str">
        <f t="shared" si="7"/>
        <v/>
      </c>
      <c r="AZ18" s="27"/>
      <c r="BA18" s="27"/>
      <c r="BB18" s="27"/>
    </row>
    <row r="19" spans="1:54" ht="15.75" customHeight="1">
      <c r="A19" s="47" t="str">
        <f t="shared" si="3"/>
        <v/>
      </c>
      <c r="B19" s="12"/>
      <c r="C19" s="12"/>
      <c r="D19" s="8"/>
      <c r="E19" s="21"/>
      <c r="F19" s="21"/>
      <c r="G19" s="21"/>
      <c r="H19" s="111"/>
      <c r="I19" s="21"/>
      <c r="J19" s="21"/>
      <c r="K19" s="21"/>
      <c r="L19" s="21"/>
      <c r="M19" s="111">
        <f t="shared" si="4"/>
        <v>0</v>
      </c>
      <c r="N19" s="111" t="str">
        <f t="shared" si="5"/>
        <v/>
      </c>
      <c r="O19" s="111">
        <f t="shared" si="9"/>
        <v>0</v>
      </c>
      <c r="P19" s="111">
        <f t="shared" si="9"/>
        <v>0</v>
      </c>
      <c r="Q19" s="15"/>
      <c r="R19" s="15"/>
      <c r="S19" s="15">
        <f t="shared" si="8"/>
        <v>0</v>
      </c>
      <c r="T19" s="15" t="str">
        <f t="shared" si="6"/>
        <v/>
      </c>
      <c r="U19" s="21"/>
      <c r="W19" s="22"/>
      <c r="X19" s="22"/>
      <c r="Y19" s="22"/>
      <c r="Z19" s="22"/>
      <c r="AA19" s="22"/>
      <c r="AB19" s="22"/>
      <c r="AC19" s="22"/>
      <c r="AD19" s="22"/>
      <c r="AE19" s="22"/>
      <c r="AF19" s="22"/>
      <c r="AG19" s="22"/>
      <c r="AH19" s="28"/>
      <c r="AI19" s="27"/>
      <c r="AJ19" s="22"/>
      <c r="AK19" s="27"/>
      <c r="AL19" s="27"/>
      <c r="AM19" s="27"/>
      <c r="AN19" s="27"/>
      <c r="AO19" s="27"/>
      <c r="AP19" s="27"/>
      <c r="AQ19" s="27"/>
      <c r="AR19" s="27"/>
      <c r="AS19" s="27"/>
      <c r="AT19" s="27"/>
      <c r="AU19" s="27"/>
      <c r="AV19" s="27"/>
      <c r="AW19" s="27"/>
      <c r="AX19" s="27"/>
      <c r="AY19" s="30" t="str">
        <f t="shared" si="7"/>
        <v/>
      </c>
      <c r="AZ19" s="27"/>
      <c r="BA19" s="27"/>
      <c r="BB19" s="27"/>
    </row>
    <row r="20" spans="1:54" ht="15.75" customHeight="1">
      <c r="A20" s="47" t="str">
        <f t="shared" si="3"/>
        <v/>
      </c>
      <c r="B20" s="12"/>
      <c r="C20" s="12"/>
      <c r="D20" s="8"/>
      <c r="E20" s="21"/>
      <c r="F20" s="21"/>
      <c r="G20" s="21"/>
      <c r="H20" s="111"/>
      <c r="I20" s="21"/>
      <c r="J20" s="21"/>
      <c r="K20" s="21"/>
      <c r="L20" s="21"/>
      <c r="M20" s="111">
        <f t="shared" si="4"/>
        <v>0</v>
      </c>
      <c r="N20" s="111" t="str">
        <f t="shared" si="5"/>
        <v/>
      </c>
      <c r="O20" s="111">
        <f t="shared" si="9"/>
        <v>0</v>
      </c>
      <c r="P20" s="111">
        <f t="shared" si="9"/>
        <v>0</v>
      </c>
      <c r="Q20" s="15"/>
      <c r="R20" s="15"/>
      <c r="S20" s="15">
        <f t="shared" si="8"/>
        <v>0</v>
      </c>
      <c r="T20" s="15" t="str">
        <f t="shared" si="6"/>
        <v/>
      </c>
      <c r="U20" s="21"/>
      <c r="W20" s="22"/>
      <c r="X20" s="22"/>
      <c r="Y20" s="22"/>
      <c r="Z20" s="22"/>
      <c r="AA20" s="22"/>
      <c r="AB20" s="22"/>
      <c r="AC20" s="22"/>
      <c r="AD20" s="22"/>
      <c r="AE20" s="22"/>
      <c r="AF20" s="22"/>
      <c r="AG20" s="22"/>
      <c r="AH20" s="28"/>
      <c r="AI20" s="27"/>
      <c r="AJ20" s="22"/>
      <c r="AK20" s="27"/>
      <c r="AL20" s="27"/>
      <c r="AM20" s="27"/>
      <c r="AN20" s="27"/>
      <c r="AO20" s="27"/>
      <c r="AP20" s="27"/>
      <c r="AQ20" s="27"/>
      <c r="AR20" s="27"/>
      <c r="AS20" s="27"/>
      <c r="AT20" s="27"/>
      <c r="AU20" s="27"/>
      <c r="AV20" s="27"/>
      <c r="AW20" s="27"/>
      <c r="AX20" s="27"/>
      <c r="AY20" s="30" t="str">
        <f t="shared" si="7"/>
        <v/>
      </c>
      <c r="AZ20" s="27"/>
      <c r="BA20" s="27"/>
      <c r="BB20" s="27"/>
    </row>
    <row r="21" spans="1:54" ht="15.75" customHeight="1">
      <c r="A21" s="47" t="str">
        <f t="shared" si="3"/>
        <v/>
      </c>
      <c r="B21" s="12"/>
      <c r="C21" s="12"/>
      <c r="D21" s="8"/>
      <c r="E21" s="21"/>
      <c r="F21" s="21"/>
      <c r="G21" s="21"/>
      <c r="H21" s="111"/>
      <c r="I21" s="21"/>
      <c r="J21" s="21"/>
      <c r="K21" s="21"/>
      <c r="L21" s="21"/>
      <c r="M21" s="111">
        <f t="shared" si="4"/>
        <v>0</v>
      </c>
      <c r="N21" s="111" t="str">
        <f t="shared" si="5"/>
        <v/>
      </c>
      <c r="O21" s="111">
        <f t="shared" si="9"/>
        <v>0</v>
      </c>
      <c r="P21" s="111">
        <f t="shared" si="9"/>
        <v>0</v>
      </c>
      <c r="Q21" s="15"/>
      <c r="R21" s="15"/>
      <c r="S21" s="15">
        <f t="shared" si="8"/>
        <v>0</v>
      </c>
      <c r="T21" s="15" t="str">
        <f t="shared" si="6"/>
        <v/>
      </c>
      <c r="U21" s="21"/>
      <c r="W21" s="22"/>
      <c r="X21" s="22"/>
      <c r="Y21" s="22"/>
      <c r="Z21" s="22"/>
      <c r="AA21" s="22"/>
      <c r="AB21" s="22"/>
      <c r="AC21" s="22"/>
      <c r="AD21" s="22"/>
      <c r="AE21" s="22"/>
      <c r="AF21" s="22"/>
      <c r="AG21" s="22"/>
      <c r="AH21" s="28"/>
      <c r="AI21" s="27"/>
      <c r="AJ21" s="22"/>
      <c r="AK21" s="27"/>
      <c r="AL21" s="27"/>
      <c r="AM21" s="27"/>
      <c r="AN21" s="27"/>
      <c r="AO21" s="27"/>
      <c r="AP21" s="27"/>
      <c r="AQ21" s="27"/>
      <c r="AR21" s="27"/>
      <c r="AS21" s="27"/>
      <c r="AT21" s="27"/>
      <c r="AU21" s="27"/>
      <c r="AV21" s="27"/>
      <c r="AW21" s="27"/>
      <c r="AX21" s="27"/>
      <c r="AY21" s="30" t="str">
        <f t="shared" si="7"/>
        <v/>
      </c>
      <c r="AZ21" s="27"/>
      <c r="BA21" s="27"/>
      <c r="BB21" s="27"/>
    </row>
    <row r="22" spans="1:54" ht="15.75" customHeight="1">
      <c r="A22" s="47" t="str">
        <f t="shared" si="3"/>
        <v/>
      </c>
      <c r="B22" s="12"/>
      <c r="C22" s="12"/>
      <c r="D22" s="8"/>
      <c r="E22" s="21"/>
      <c r="F22" s="21"/>
      <c r="G22" s="21"/>
      <c r="H22" s="111"/>
      <c r="I22" s="21"/>
      <c r="J22" s="21"/>
      <c r="K22" s="21"/>
      <c r="L22" s="21"/>
      <c r="M22" s="111">
        <f t="shared" si="4"/>
        <v>0</v>
      </c>
      <c r="N22" s="111" t="str">
        <f t="shared" si="5"/>
        <v/>
      </c>
      <c r="O22" s="111">
        <f t="shared" si="9"/>
        <v>0</v>
      </c>
      <c r="P22" s="111">
        <f t="shared" si="9"/>
        <v>0</v>
      </c>
      <c r="Q22" s="15"/>
      <c r="R22" s="15"/>
      <c r="S22" s="15">
        <f t="shared" si="8"/>
        <v>0</v>
      </c>
      <c r="T22" s="15" t="str">
        <f t="shared" si="6"/>
        <v/>
      </c>
      <c r="U22" s="21"/>
      <c r="W22" s="22"/>
      <c r="X22" s="22"/>
      <c r="Y22" s="22"/>
      <c r="Z22" s="22"/>
      <c r="AA22" s="22"/>
      <c r="AB22" s="22"/>
      <c r="AC22" s="22"/>
      <c r="AD22" s="22"/>
      <c r="AE22" s="22"/>
      <c r="AF22" s="22"/>
      <c r="AG22" s="22"/>
      <c r="AH22" s="28"/>
      <c r="AI22" s="27"/>
      <c r="AJ22" s="22"/>
      <c r="AK22" s="27"/>
      <c r="AL22" s="27"/>
      <c r="AM22" s="27"/>
      <c r="AN22" s="27"/>
      <c r="AO22" s="27"/>
      <c r="AP22" s="27"/>
      <c r="AQ22" s="27"/>
      <c r="AR22" s="27"/>
      <c r="AS22" s="27"/>
      <c r="AT22" s="27"/>
      <c r="AU22" s="27"/>
      <c r="AV22" s="27"/>
      <c r="AW22" s="27"/>
      <c r="AX22" s="27"/>
      <c r="AY22" s="30" t="str">
        <f t="shared" si="7"/>
        <v/>
      </c>
      <c r="AZ22" s="27"/>
      <c r="BA22" s="27"/>
      <c r="BB22" s="27"/>
    </row>
    <row r="23" spans="1:54" ht="15.75" customHeight="1">
      <c r="A23" s="47" t="str">
        <f t="shared" si="3"/>
        <v/>
      </c>
      <c r="B23" s="12"/>
      <c r="C23" s="12"/>
      <c r="D23" s="8"/>
      <c r="E23" s="21"/>
      <c r="F23" s="21"/>
      <c r="G23" s="21"/>
      <c r="H23" s="111"/>
      <c r="I23" s="21"/>
      <c r="J23" s="21"/>
      <c r="K23" s="21"/>
      <c r="L23" s="21"/>
      <c r="M23" s="111">
        <f t="shared" si="4"/>
        <v>0</v>
      </c>
      <c r="N23" s="111" t="str">
        <f t="shared" si="5"/>
        <v/>
      </c>
      <c r="O23" s="111">
        <f t="shared" si="9"/>
        <v>0</v>
      </c>
      <c r="P23" s="111">
        <f t="shared" si="9"/>
        <v>0</v>
      </c>
      <c r="Q23" s="15"/>
      <c r="R23" s="15"/>
      <c r="S23" s="15">
        <f t="shared" si="8"/>
        <v>0</v>
      </c>
      <c r="T23" s="15" t="str">
        <f t="shared" si="6"/>
        <v/>
      </c>
      <c r="U23" s="21"/>
      <c r="W23" s="22"/>
      <c r="X23" s="22"/>
      <c r="Y23" s="22"/>
      <c r="Z23" s="22"/>
      <c r="AA23" s="22"/>
      <c r="AB23" s="22"/>
      <c r="AC23" s="22"/>
      <c r="AD23" s="22"/>
      <c r="AE23" s="22"/>
      <c r="AF23" s="22"/>
      <c r="AG23" s="22"/>
      <c r="AH23" s="28"/>
      <c r="AI23" s="27"/>
      <c r="AJ23" s="22"/>
      <c r="AK23" s="27"/>
      <c r="AL23" s="27"/>
      <c r="AM23" s="27"/>
      <c r="AN23" s="27"/>
      <c r="AO23" s="27"/>
      <c r="AP23" s="27"/>
      <c r="AQ23" s="27"/>
      <c r="AR23" s="27"/>
      <c r="AS23" s="27"/>
      <c r="AT23" s="27"/>
      <c r="AU23" s="27"/>
      <c r="AV23" s="27"/>
      <c r="AW23" s="27"/>
      <c r="AX23" s="27"/>
      <c r="AY23" s="30" t="str">
        <f t="shared" si="7"/>
        <v/>
      </c>
      <c r="AZ23" s="27"/>
      <c r="BA23" s="27"/>
      <c r="BB23" s="27"/>
    </row>
    <row r="24" spans="1:54" ht="15.75" customHeight="1">
      <c r="A24" s="47"/>
      <c r="B24" s="12"/>
      <c r="C24" s="12"/>
      <c r="D24" s="8"/>
      <c r="E24" s="21"/>
      <c r="F24" s="21"/>
      <c r="G24" s="21"/>
      <c r="H24" s="111"/>
      <c r="I24" s="21"/>
      <c r="J24" s="21"/>
      <c r="K24" s="21"/>
      <c r="L24" s="21"/>
      <c r="M24" s="111">
        <f t="shared" ref="M24" si="10">E24+I24</f>
        <v>0</v>
      </c>
      <c r="N24" s="111" t="str">
        <f t="shared" ref="N24" si="11">IFERROR(O24/M24,"")</f>
        <v/>
      </c>
      <c r="O24" s="111">
        <f t="shared" ref="O24" si="12">G24+K24</f>
        <v>0</v>
      </c>
      <c r="P24" s="111">
        <f t="shared" ref="P24" si="13">H24+L24</f>
        <v>0</v>
      </c>
      <c r="Q24" s="15"/>
      <c r="R24" s="15"/>
      <c r="S24" s="15">
        <f t="shared" ref="S24" si="14">Q24*R24</f>
        <v>0</v>
      </c>
      <c r="T24" s="15"/>
      <c r="U24" s="21"/>
      <c r="W24" s="22"/>
      <c r="X24" s="22"/>
      <c r="Y24" s="22"/>
      <c r="Z24" s="22"/>
      <c r="AA24" s="22"/>
      <c r="AB24" s="22"/>
      <c r="AC24" s="22"/>
      <c r="AD24" s="22"/>
      <c r="AE24" s="22"/>
      <c r="AF24" s="22"/>
      <c r="AG24" s="22"/>
      <c r="AH24" s="28"/>
      <c r="AI24" s="27"/>
      <c r="AJ24" s="22"/>
      <c r="AK24" s="27"/>
      <c r="AL24" s="27"/>
      <c r="AM24" s="27"/>
      <c r="AN24" s="27"/>
      <c r="AO24" s="27"/>
      <c r="AP24" s="27"/>
      <c r="AQ24" s="27"/>
      <c r="AR24" s="27"/>
      <c r="AS24" s="27"/>
      <c r="AT24" s="27"/>
      <c r="AU24" s="27"/>
      <c r="AV24" s="27"/>
      <c r="AW24" s="27"/>
      <c r="AX24" s="27"/>
      <c r="AY24" s="30"/>
      <c r="AZ24" s="27"/>
      <c r="BA24" s="27"/>
      <c r="BB24" s="27"/>
    </row>
    <row r="25" spans="1:54" ht="15.65" customHeight="1">
      <c r="A25" s="47" t="str">
        <f t="shared" si="3"/>
        <v/>
      </c>
      <c r="B25" s="12"/>
      <c r="C25" s="12"/>
      <c r="D25" s="8"/>
      <c r="E25" s="21"/>
      <c r="F25" s="21"/>
      <c r="G25" s="21"/>
      <c r="H25" s="111"/>
      <c r="I25" s="21"/>
      <c r="J25" s="21"/>
      <c r="K25" s="21"/>
      <c r="L25" s="21"/>
      <c r="M25" s="111">
        <f t="shared" si="4"/>
        <v>0</v>
      </c>
      <c r="N25" s="111" t="str">
        <f t="shared" si="5"/>
        <v/>
      </c>
      <c r="O25" s="111">
        <f t="shared" si="9"/>
        <v>0</v>
      </c>
      <c r="P25" s="111">
        <f t="shared" si="9"/>
        <v>0</v>
      </c>
      <c r="Q25" s="15"/>
      <c r="R25" s="15"/>
      <c r="S25" s="15">
        <f t="shared" si="8"/>
        <v>0</v>
      </c>
      <c r="T25" s="15" t="str">
        <f t="shared" si="6"/>
        <v/>
      </c>
      <c r="U25" s="21"/>
      <c r="W25" s="22"/>
      <c r="X25" s="22"/>
      <c r="Y25" s="22"/>
      <c r="Z25" s="22"/>
      <c r="AA25" s="22"/>
      <c r="AB25" s="22"/>
      <c r="AC25" s="22"/>
      <c r="AD25" s="22"/>
      <c r="AE25" s="22"/>
      <c r="AF25" s="22"/>
      <c r="AG25" s="22"/>
      <c r="AH25" s="28"/>
      <c r="AI25" s="27"/>
      <c r="AJ25" s="22"/>
      <c r="AK25" s="27"/>
      <c r="AL25" s="27"/>
      <c r="AM25" s="27"/>
      <c r="AN25" s="27"/>
      <c r="AO25" s="27"/>
      <c r="AP25" s="27"/>
      <c r="AQ25" s="27"/>
      <c r="AR25" s="27"/>
      <c r="AS25" s="27"/>
      <c r="AT25" s="27"/>
      <c r="AU25" s="27"/>
      <c r="AV25" s="27"/>
      <c r="AW25" s="27"/>
      <c r="AX25" s="27"/>
      <c r="AY25" s="30" t="str">
        <f>IFERROR((AW25-O23+P23)/(O23-P23)*100,"")</f>
        <v/>
      </c>
      <c r="AZ25" s="27"/>
      <c r="BA25" s="27"/>
      <c r="BB25" s="27"/>
    </row>
    <row r="26" spans="1:54" ht="15.75" customHeight="1">
      <c r="A26" s="47" t="str">
        <f t="shared" si="3"/>
        <v/>
      </c>
      <c r="B26" s="12"/>
      <c r="C26" s="12"/>
      <c r="D26" s="8"/>
      <c r="E26" s="21"/>
      <c r="F26" s="21"/>
      <c r="G26" s="21"/>
      <c r="H26" s="111"/>
      <c r="I26" s="21"/>
      <c r="J26" s="21"/>
      <c r="K26" s="21"/>
      <c r="L26" s="21"/>
      <c r="M26" s="111">
        <f t="shared" si="4"/>
        <v>0</v>
      </c>
      <c r="N26" s="111" t="str">
        <f t="shared" si="5"/>
        <v/>
      </c>
      <c r="O26" s="111">
        <f t="shared" ref="O26" si="15">G26+K26</f>
        <v>0</v>
      </c>
      <c r="P26" s="111">
        <f t="shared" ref="P26" si="16">H26+L26</f>
        <v>0</v>
      </c>
      <c r="Q26" s="15"/>
      <c r="R26" s="15"/>
      <c r="S26" s="15">
        <f t="shared" ref="S26" si="17">Q26*R26</f>
        <v>0</v>
      </c>
      <c r="T26" s="15" t="str">
        <f t="shared" ref="T26" si="18">IF(O26-P26=0,"",(S26-O26+P26)/(O26-P26)*100)</f>
        <v/>
      </c>
      <c r="U26" s="21"/>
      <c r="W26" s="22"/>
      <c r="X26" s="22"/>
      <c r="Y26" s="22"/>
      <c r="Z26" s="22"/>
      <c r="AA26" s="22"/>
      <c r="AB26" s="22"/>
      <c r="AC26" s="22"/>
      <c r="AD26" s="22"/>
      <c r="AE26" s="22"/>
      <c r="AF26" s="22"/>
      <c r="AG26" s="22"/>
      <c r="AH26" s="28"/>
      <c r="AI26" s="27"/>
      <c r="AJ26" s="22"/>
      <c r="AK26" s="27"/>
      <c r="AL26" s="27"/>
      <c r="AM26" s="27"/>
      <c r="AN26" s="27"/>
      <c r="AO26" s="27"/>
      <c r="AP26" s="27"/>
      <c r="AQ26" s="27"/>
      <c r="AR26" s="27"/>
      <c r="AS26" s="27"/>
      <c r="AT26" s="27"/>
      <c r="AU26" s="27"/>
      <c r="AV26" s="27"/>
      <c r="AW26" s="27"/>
      <c r="AX26" s="27"/>
      <c r="AY26" s="30" t="str">
        <f>IFERROR((AW26-#REF!+#REF!)/(#REF!-#REF!)*100,"")</f>
        <v/>
      </c>
      <c r="AZ26" s="27"/>
      <c r="BA26" s="27"/>
      <c r="BB26" s="27"/>
    </row>
    <row r="27" spans="1:54" ht="15.75" customHeight="1">
      <c r="A27" s="47" t="str">
        <f t="shared" si="3"/>
        <v/>
      </c>
      <c r="B27" s="12"/>
      <c r="C27" s="12"/>
      <c r="D27" s="8"/>
      <c r="E27" s="21"/>
      <c r="F27" s="21"/>
      <c r="G27" s="21"/>
      <c r="H27" s="111"/>
      <c r="I27" s="21"/>
      <c r="J27" s="21"/>
      <c r="K27" s="21"/>
      <c r="L27" s="21"/>
      <c r="M27" s="111">
        <f t="shared" si="4"/>
        <v>0</v>
      </c>
      <c r="N27" s="111" t="str">
        <f t="shared" si="5"/>
        <v/>
      </c>
      <c r="O27" s="111">
        <f t="shared" si="9"/>
        <v>0</v>
      </c>
      <c r="P27" s="111">
        <f t="shared" si="9"/>
        <v>0</v>
      </c>
      <c r="Q27" s="15"/>
      <c r="R27" s="15"/>
      <c r="S27" s="15">
        <f t="shared" si="8"/>
        <v>0</v>
      </c>
      <c r="T27" s="15" t="str">
        <f t="shared" si="6"/>
        <v/>
      </c>
      <c r="U27" s="21"/>
      <c r="W27" s="22"/>
      <c r="X27" s="22"/>
      <c r="Y27" s="22"/>
      <c r="Z27" s="22"/>
      <c r="AA27" s="22"/>
      <c r="AB27" s="22"/>
      <c r="AC27" s="22"/>
      <c r="AD27" s="22"/>
      <c r="AE27" s="22"/>
      <c r="AF27" s="22"/>
      <c r="AG27" s="22"/>
      <c r="AH27" s="28"/>
      <c r="AI27" s="27"/>
      <c r="AJ27" s="22"/>
      <c r="AK27" s="27"/>
      <c r="AL27" s="27"/>
      <c r="AM27" s="27"/>
      <c r="AN27" s="27"/>
      <c r="AO27" s="27"/>
      <c r="AP27" s="27"/>
      <c r="AQ27" s="27"/>
      <c r="AR27" s="27"/>
      <c r="AS27" s="27"/>
      <c r="AT27" s="27"/>
      <c r="AU27" s="27"/>
      <c r="AV27" s="27"/>
      <c r="AW27" s="27"/>
      <c r="AX27" s="27"/>
      <c r="AY27" s="30" t="str">
        <f t="shared" si="7"/>
        <v/>
      </c>
      <c r="AZ27" s="27"/>
      <c r="BA27" s="27"/>
      <c r="BB27" s="27"/>
    </row>
    <row r="28" spans="1:54" ht="15.75" customHeight="1">
      <c r="A28" s="526" t="s">
        <v>1234</v>
      </c>
      <c r="B28" s="596"/>
      <c r="C28" s="596"/>
      <c r="D28" s="527"/>
      <c r="E28" s="111">
        <f>SUM(E8:E27)</f>
        <v>0</v>
      </c>
      <c r="F28" s="111"/>
      <c r="G28" s="111">
        <f>SUM(G8:G27)</f>
        <v>0</v>
      </c>
      <c r="H28" s="111">
        <f>SUM(H8:H27)</f>
        <v>0</v>
      </c>
      <c r="I28" s="111">
        <f>SUM(I8:I27)</f>
        <v>0</v>
      </c>
      <c r="J28" s="111"/>
      <c r="K28" s="111">
        <f>SUM(K8:K27)</f>
        <v>0</v>
      </c>
      <c r="L28" s="111">
        <f>SUM(L8:L27)</f>
        <v>0</v>
      </c>
      <c r="M28" s="111">
        <f>SUM(M8:M27)</f>
        <v>0</v>
      </c>
      <c r="N28" s="111"/>
      <c r="O28" s="111">
        <f>SUM(O8:O27)</f>
        <v>0</v>
      </c>
      <c r="P28" s="111">
        <f>SUM(P8:P27)</f>
        <v>0</v>
      </c>
      <c r="Q28" s="15"/>
      <c r="R28" s="15"/>
      <c r="S28" s="15">
        <f>SUM(S8:S26)</f>
        <v>0</v>
      </c>
      <c r="T28" s="15" t="str">
        <f t="shared" si="6"/>
        <v/>
      </c>
      <c r="U28" s="21"/>
      <c r="W28" s="22"/>
      <c r="X28" s="22"/>
      <c r="Y28" s="22"/>
      <c r="Z28" s="22"/>
      <c r="AA28" s="22"/>
      <c r="AB28" s="22"/>
      <c r="AC28" s="22"/>
      <c r="AD28" s="22"/>
      <c r="AE28" s="22"/>
      <c r="AF28" s="22"/>
      <c r="AG28" s="22"/>
      <c r="AH28" s="28"/>
      <c r="AI28" s="27"/>
      <c r="AJ28" s="22"/>
      <c r="AK28" s="27"/>
      <c r="AL28" s="27"/>
      <c r="AM28" s="27"/>
      <c r="AN28" s="27"/>
      <c r="AO28" s="27"/>
      <c r="AP28" s="27"/>
      <c r="AQ28" s="27"/>
      <c r="AR28" s="27"/>
      <c r="AS28" s="27"/>
      <c r="AT28" s="27"/>
      <c r="AU28" s="27"/>
      <c r="AV28" s="27"/>
      <c r="AW28" s="27"/>
      <c r="AX28" s="27"/>
      <c r="AY28" s="30" t="str">
        <f t="shared" si="7"/>
        <v/>
      </c>
      <c r="AZ28" s="27"/>
      <c r="BA28" s="27"/>
      <c r="BB28" s="27"/>
    </row>
    <row r="29" spans="1:54" ht="15.75" customHeight="1">
      <c r="A29" s="526" t="s">
        <v>1235</v>
      </c>
      <c r="B29" s="596"/>
      <c r="C29" s="596"/>
      <c r="D29" s="527"/>
      <c r="E29" s="13"/>
      <c r="F29" s="13"/>
      <c r="G29" s="15">
        <f>H28</f>
        <v>0</v>
      </c>
      <c r="H29" s="15"/>
      <c r="I29" s="13"/>
      <c r="J29" s="13"/>
      <c r="K29" s="15">
        <f>L28</f>
        <v>0</v>
      </c>
      <c r="L29" s="15"/>
      <c r="M29" s="15"/>
      <c r="N29" s="15"/>
      <c r="O29" s="15">
        <f>P28</f>
        <v>0</v>
      </c>
      <c r="P29" s="15"/>
      <c r="Q29" s="15"/>
      <c r="R29" s="15"/>
      <c r="S29" s="15"/>
      <c r="T29" s="66"/>
      <c r="U29" s="21"/>
      <c r="W29" s="22"/>
      <c r="X29" s="22"/>
      <c r="Y29" s="22"/>
      <c r="Z29" s="22"/>
      <c r="AA29" s="22"/>
      <c r="AB29" s="22"/>
      <c r="AC29" s="22"/>
      <c r="AD29" s="22"/>
      <c r="AE29" s="22"/>
      <c r="AF29" s="22"/>
      <c r="AG29" s="22"/>
      <c r="AH29" s="28"/>
      <c r="AI29" s="27"/>
      <c r="AJ29" s="22"/>
      <c r="AK29" s="27"/>
      <c r="AL29" s="27"/>
      <c r="AM29" s="27"/>
      <c r="AN29" s="27"/>
      <c r="AO29" s="27"/>
      <c r="AP29" s="27"/>
      <c r="AQ29" s="27"/>
      <c r="AR29" s="27"/>
      <c r="AS29" s="27"/>
      <c r="AT29" s="27"/>
      <c r="AU29" s="27"/>
      <c r="AV29" s="27"/>
      <c r="AW29" s="27"/>
      <c r="AX29" s="27"/>
      <c r="AY29" s="30" t="str">
        <f t="shared" si="7"/>
        <v/>
      </c>
      <c r="AZ29" s="27"/>
      <c r="BA29" s="27"/>
      <c r="BB29" s="27"/>
    </row>
    <row r="30" spans="1:54" ht="15.75" customHeight="1">
      <c r="A30" s="526" t="s">
        <v>1236</v>
      </c>
      <c r="B30" s="596"/>
      <c r="C30" s="596"/>
      <c r="D30" s="527"/>
      <c r="E30" s="13"/>
      <c r="F30" s="13"/>
      <c r="G30" s="15">
        <f>G28-G29</f>
        <v>0</v>
      </c>
      <c r="H30" s="15"/>
      <c r="I30" s="13"/>
      <c r="J30" s="13"/>
      <c r="K30" s="15">
        <f>K28-K29</f>
        <v>0</v>
      </c>
      <c r="L30" s="15"/>
      <c r="M30" s="15"/>
      <c r="N30" s="15"/>
      <c r="O30" s="15">
        <f>O28-O29</f>
        <v>0</v>
      </c>
      <c r="P30" s="15"/>
      <c r="Q30" s="15"/>
      <c r="R30" s="15"/>
      <c r="S30" s="15">
        <f>S28</f>
        <v>0</v>
      </c>
      <c r="T30" s="66" t="str">
        <f>IF(O30=0,"",(S30-O30)/O30*100)</f>
        <v/>
      </c>
      <c r="U30" s="21"/>
      <c r="W30" s="22"/>
      <c r="X30" s="22"/>
      <c r="Y30" s="22"/>
      <c r="Z30" s="22"/>
      <c r="AA30" s="22"/>
      <c r="AB30" s="22"/>
      <c r="AC30" s="22"/>
      <c r="AD30" s="22"/>
      <c r="AE30" s="22"/>
      <c r="AF30" s="22"/>
      <c r="AG30" s="22"/>
      <c r="AH30" s="28"/>
      <c r="AI30" s="27"/>
      <c r="AJ30" s="22"/>
      <c r="AK30" s="27"/>
      <c r="AL30" s="27"/>
      <c r="AM30" s="27"/>
      <c r="AN30" s="27"/>
      <c r="AO30" s="27"/>
      <c r="AP30" s="27"/>
      <c r="AQ30" s="27"/>
      <c r="AR30" s="27"/>
      <c r="AS30" s="27"/>
      <c r="AT30" s="27"/>
      <c r="AU30" s="27"/>
      <c r="AV30" s="27"/>
      <c r="AW30" s="27"/>
      <c r="AX30" s="27"/>
      <c r="AY30" s="30" t="str">
        <f t="shared" si="7"/>
        <v/>
      </c>
      <c r="AZ30" s="27"/>
      <c r="BA30" s="27"/>
      <c r="BB30" s="27"/>
    </row>
    <row r="31" spans="1:54" ht="15.75" customHeight="1">
      <c r="A31" s="3" t="str">
        <f>基本信息输入表!$K$6&amp;"填表人："&amp;基本信息输入表!$M$61</f>
        <v>被评估单位填表人：徐刚、杨灵芝</v>
      </c>
      <c r="S31" s="3" t="str">
        <f>"评估人员："&amp;基本信息输入表!$Q$61</f>
        <v>评估人员：雍国锋、路育</v>
      </c>
    </row>
    <row r="32" spans="1:54" ht="15.75" customHeight="1">
      <c r="A32" s="3" t="str">
        <f>"填表日期："&amp;YEAR(基本信息输入表!$O$61)&amp;"年"&amp;MONTH(基本信息输入表!$O$61)&amp;"月"&amp;DAY(基本信息输入表!$O$61)&amp;"日"</f>
        <v>填表日期：2023年2月1日</v>
      </c>
    </row>
    <row r="33" spans="22:22" ht="15.75" customHeight="1">
      <c r="V33" s="23" t="s">
        <v>461</v>
      </c>
    </row>
  </sheetData>
  <mergeCells count="45">
    <mergeCell ref="BA6:BA7"/>
    <mergeCell ref="BB6:BB7"/>
    <mergeCell ref="AP6:AP7"/>
    <mergeCell ref="AW6:AW7"/>
    <mergeCell ref="AX6:AX7"/>
    <mergeCell ref="AY6:AY7"/>
    <mergeCell ref="AZ6:AZ7"/>
    <mergeCell ref="AA6:AA7"/>
    <mergeCell ref="AB6:AB7"/>
    <mergeCell ref="AC6:AC7"/>
    <mergeCell ref="AN6:AN7"/>
    <mergeCell ref="AO6:AO7"/>
    <mergeCell ref="U6:U7"/>
    <mergeCell ref="W6:W7"/>
    <mergeCell ref="X6:X7"/>
    <mergeCell ref="Y6:Y7"/>
    <mergeCell ref="Z6:Z7"/>
    <mergeCell ref="A28:D28"/>
    <mergeCell ref="A29:D29"/>
    <mergeCell ref="A30:D30"/>
    <mergeCell ref="A6:A7"/>
    <mergeCell ref="B6:B7"/>
    <mergeCell ref="C6:C7"/>
    <mergeCell ref="D6:D7"/>
    <mergeCell ref="AD5:AO5"/>
    <mergeCell ref="AP5:AX5"/>
    <mergeCell ref="AY5:BB5"/>
    <mergeCell ref="E6:G6"/>
    <mergeCell ref="I6:K6"/>
    <mergeCell ref="M6:O6"/>
    <mergeCell ref="Q6:S6"/>
    <mergeCell ref="AD6:AI6"/>
    <mergeCell ref="AJ6:AK6"/>
    <mergeCell ref="AL6:AM6"/>
    <mergeCell ref="AQ6:AR6"/>
    <mergeCell ref="AS6:AV6"/>
    <mergeCell ref="H6:H7"/>
    <mergeCell ref="L6:L7"/>
    <mergeCell ref="P6:P7"/>
    <mergeCell ref="T6:T7"/>
    <mergeCell ref="A2:U2"/>
    <mergeCell ref="A3:U3"/>
    <mergeCell ref="T4:U4"/>
    <mergeCell ref="A5:M5"/>
    <mergeCell ref="W5:AC5"/>
  </mergeCells>
  <phoneticPr fontId="13" type="noConversion"/>
  <dataValidations count="1">
    <dataValidation type="list" allowBlank="1" showInputMessage="1" showErrorMessage="1" sqref="W8:AA30" xr:uid="{00000000-0002-0000-3B00-000001000000}">
      <formula1>$A$108:$A$109</formula1>
    </dataValidation>
  </dataValidations>
  <hyperlinks>
    <hyperlink ref="A1" location="索引目录!A1" display="返回索引目录" xr:uid="{00000000-0004-0000-3B00-000000000000}"/>
  </hyperlinks>
  <printOptions horizontalCentered="1"/>
  <pageMargins left="0.98402777777777795" right="0.98402777777777795" top="0.98402777777777795" bottom="0.98402777777777795" header="0.31388888888888899" footer="0.35416666666666702"/>
  <pageSetup paperSize="9" scale="88"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B00-000000000000}">
          <x14:formula1>
            <xm:f>基本信息输入表!$A$121:$A$123</xm:f>
          </x14:formula1>
          <xm:sqref>AJ8:AJ30</xm:sqref>
        </x14:dataValidation>
        <x14:dataValidation type="list" allowBlank="1" showInputMessage="1" showErrorMessage="1" xr:uid="{00000000-0002-0000-3B00-000002000000}">
          <x14:formula1>
            <xm:f>基本信息输入表!$A$124:$A$127</xm:f>
          </x14:formula1>
          <xm:sqref>AL8:AL30</xm:sqref>
        </x14:dataValidation>
        <x14:dataValidation type="list" allowBlank="1" showInputMessage="1" showErrorMessage="1" xr:uid="{00000000-0002-0000-3B00-000003000000}">
          <x14:formula1>
            <xm:f>基本信息输入表!$A$109:$A$110</xm:f>
          </x14:formula1>
          <xm:sqref>AD8:AG30</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AO32"/>
  <sheetViews>
    <sheetView showGridLines="0" workbookViewId="0">
      <selection activeCell="D7" sqref="D7"/>
    </sheetView>
  </sheetViews>
  <sheetFormatPr defaultColWidth="9" defaultRowHeight="15.75" customHeight="1" outlineLevelCol="2"/>
  <cols>
    <col min="1" max="1" width="5.5" style="3" customWidth="1"/>
    <col min="2" max="2" width="17.75" style="3" customWidth="1"/>
    <col min="3" max="3" width="18.58203125" style="3" customWidth="1"/>
    <col min="4" max="4" width="27.58203125" style="3" customWidth="1"/>
    <col min="5" max="5" width="18.58203125" style="3" customWidth="1"/>
    <col min="6" max="6" width="12" style="3" customWidth="1"/>
    <col min="7" max="8" width="15.58203125" style="3" hidden="1" customWidth="1" outlineLevel="1"/>
    <col min="9" max="9" width="15.58203125" style="3" customWidth="1" collapsed="1"/>
    <col min="10" max="10" width="15.58203125" style="3" customWidth="1"/>
    <col min="11" max="11" width="12.08203125" style="3" customWidth="1"/>
    <col min="12" max="12" width="13.08203125" style="3" customWidth="1"/>
    <col min="13" max="13" width="22.75" style="3" customWidth="1"/>
    <col min="14" max="14" width="9" style="3"/>
    <col min="15" max="18" width="5.58203125" style="4" customWidth="1" outlineLevel="1"/>
    <col min="19" max="19" width="14.75" style="4" customWidth="1" outlineLevel="1"/>
    <col min="20" max="20" width="13.58203125" style="4" customWidth="1"/>
    <col min="21" max="22" width="5.58203125" style="4" customWidth="1" outlineLevel="1"/>
    <col min="23" max="23" width="7.25" style="4" customWidth="1" outlineLevel="1"/>
    <col min="24" max="24" width="5.58203125" style="4" customWidth="1" outlineLevel="1"/>
    <col min="25" max="26" width="8.58203125" style="4" customWidth="1" outlineLevel="1"/>
    <col min="27" max="27" width="14.58203125" style="4" customWidth="1" outlineLevel="1"/>
    <col min="28" max="28" width="13.58203125" style="4" customWidth="1"/>
    <col min="29" max="30" width="8.58203125" style="4" customWidth="1" outlineLevel="2"/>
    <col min="31" max="31" width="11.25" style="4" customWidth="1" outlineLevel="2"/>
    <col min="32" max="35" width="13" style="4" customWidth="1" outlineLevel="2"/>
    <col min="36" max="36" width="8.58203125" style="4" customWidth="1" outlineLevel="1"/>
    <col min="37" max="37" width="13.75" style="4" customWidth="1"/>
    <col min="38" max="40" width="13.58203125" style="4" customWidth="1" outlineLevel="1"/>
    <col min="41" max="41" width="13.58203125" style="4" customWidth="1"/>
    <col min="42" max="16384" width="9" style="3"/>
  </cols>
  <sheetData>
    <row r="1" spans="1:41" ht="15.75" customHeight="1">
      <c r="A1" s="5" t="s">
        <v>430</v>
      </c>
    </row>
    <row r="2" spans="1:41" s="1" customFormat="1" ht="30" customHeight="1">
      <c r="A2" s="519" t="s">
        <v>1237</v>
      </c>
      <c r="B2" s="519"/>
      <c r="C2" s="519"/>
      <c r="D2" s="519"/>
      <c r="E2" s="519"/>
      <c r="F2" s="519"/>
      <c r="G2" s="519"/>
      <c r="H2" s="519"/>
      <c r="I2" s="519"/>
      <c r="J2" s="519"/>
      <c r="K2" s="519"/>
      <c r="L2" s="519"/>
      <c r="M2" s="5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ht="15.75" customHeight="1">
      <c r="A3" s="520" t="str">
        <f>"评估基准日："&amp;TEXT(基本信息输入表!M7,"yyyy年mm月dd日")</f>
        <v>评估基准日：2022年12月31日</v>
      </c>
      <c r="B3" s="520"/>
      <c r="C3" s="520"/>
      <c r="D3" s="520"/>
      <c r="E3" s="520"/>
      <c r="F3" s="520"/>
      <c r="G3" s="520"/>
      <c r="H3" s="520"/>
      <c r="I3" s="520"/>
      <c r="J3" s="520"/>
      <c r="K3" s="520"/>
      <c r="L3" s="520"/>
      <c r="M3" s="52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ht="14.15" customHeight="1">
      <c r="A4" s="2"/>
      <c r="B4" s="2"/>
      <c r="C4" s="2"/>
      <c r="D4" s="2"/>
      <c r="E4" s="2"/>
      <c r="F4" s="2"/>
      <c r="G4" s="2"/>
      <c r="H4" s="2"/>
      <c r="I4" s="2"/>
      <c r="J4" s="2"/>
      <c r="K4" s="2"/>
      <c r="L4" s="2"/>
      <c r="M4" s="18" t="s">
        <v>1238</v>
      </c>
      <c r="O4" s="531" t="s">
        <v>595</v>
      </c>
      <c r="P4" s="531"/>
      <c r="Q4" s="531"/>
      <c r="R4" s="531"/>
      <c r="S4" s="531"/>
      <c r="T4" s="531"/>
      <c r="U4" s="532" t="s">
        <v>596</v>
      </c>
      <c r="V4" s="533"/>
      <c r="W4" s="533"/>
      <c r="X4" s="533"/>
      <c r="Y4" s="533"/>
      <c r="Z4" s="533"/>
      <c r="AA4" s="533"/>
      <c r="AB4" s="534"/>
      <c r="AC4" s="535" t="s">
        <v>597</v>
      </c>
      <c r="AD4" s="536"/>
      <c r="AE4" s="536"/>
      <c r="AF4" s="536"/>
      <c r="AG4" s="536"/>
      <c r="AH4" s="536"/>
      <c r="AI4" s="536"/>
      <c r="AJ4" s="536"/>
      <c r="AK4" s="537"/>
      <c r="AL4" s="538" t="s">
        <v>598</v>
      </c>
      <c r="AM4" s="538"/>
      <c r="AN4" s="538"/>
      <c r="AO4" s="538"/>
    </row>
    <row r="5" spans="1:41" ht="15.75" customHeight="1">
      <c r="A5" s="604" t="str">
        <f>基本信息输入表!K6&amp;"："&amp;基本信息输入表!M6</f>
        <v>被评估单位：贵州华能焦化制气股份有限公司</v>
      </c>
      <c r="B5" s="604"/>
      <c r="C5" s="604"/>
      <c r="D5" s="604"/>
      <c r="E5" s="604"/>
      <c r="F5" s="604"/>
      <c r="G5" s="7"/>
      <c r="H5" s="7"/>
      <c r="M5" s="18" t="s">
        <v>464</v>
      </c>
      <c r="O5" s="531" t="s">
        <v>599</v>
      </c>
      <c r="P5" s="553" t="s">
        <v>931</v>
      </c>
      <c r="Q5" s="542" t="s">
        <v>627</v>
      </c>
      <c r="R5" s="542" t="s">
        <v>601</v>
      </c>
      <c r="S5" s="531" t="s">
        <v>602</v>
      </c>
      <c r="T5" s="531"/>
      <c r="U5" s="532" t="s">
        <v>603</v>
      </c>
      <c r="V5" s="533"/>
      <c r="W5" s="533"/>
      <c r="X5" s="534"/>
      <c r="Y5" s="538" t="s">
        <v>604</v>
      </c>
      <c r="Z5" s="538"/>
      <c r="AA5" s="538" t="s">
        <v>605</v>
      </c>
      <c r="AB5" s="543"/>
      <c r="AC5" s="531" t="s">
        <v>606</v>
      </c>
      <c r="AD5" s="531" t="s">
        <v>654</v>
      </c>
      <c r="AE5" s="531"/>
      <c r="AF5" s="555" t="s">
        <v>655</v>
      </c>
      <c r="AG5" s="556"/>
      <c r="AH5" s="556"/>
      <c r="AI5" s="557"/>
      <c r="AJ5" s="531" t="s">
        <v>438</v>
      </c>
      <c r="AK5" s="558"/>
      <c r="AL5" s="543" t="s">
        <v>607</v>
      </c>
      <c r="AM5" s="543" t="s">
        <v>608</v>
      </c>
      <c r="AN5" s="538" t="s">
        <v>609</v>
      </c>
      <c r="AO5" s="543"/>
    </row>
    <row r="6" spans="1:41" s="2" customFormat="1" ht="15.75" customHeight="1">
      <c r="A6" s="8" t="s">
        <v>465</v>
      </c>
      <c r="B6" s="8" t="s">
        <v>1239</v>
      </c>
      <c r="C6" s="8" t="s">
        <v>1240</v>
      </c>
      <c r="D6" s="8" t="s">
        <v>1241</v>
      </c>
      <c r="E6" s="8" t="s">
        <v>1242</v>
      </c>
      <c r="F6" s="8" t="s">
        <v>730</v>
      </c>
      <c r="G6" s="46" t="s">
        <v>707</v>
      </c>
      <c r="H6" s="46" t="s">
        <v>693</v>
      </c>
      <c r="I6" s="10" t="s">
        <v>437</v>
      </c>
      <c r="J6" s="8" t="s">
        <v>438</v>
      </c>
      <c r="K6" s="8" t="s">
        <v>439</v>
      </c>
      <c r="L6" s="8" t="s">
        <v>440</v>
      </c>
      <c r="M6" s="8" t="s">
        <v>585</v>
      </c>
      <c r="O6" s="531"/>
      <c r="P6" s="531"/>
      <c r="Q6" s="531"/>
      <c r="R6" s="531"/>
      <c r="S6" s="531"/>
      <c r="T6" s="531"/>
      <c r="U6" s="26" t="s">
        <v>614</v>
      </c>
      <c r="V6" s="26" t="s">
        <v>615</v>
      </c>
      <c r="W6" s="26" t="s">
        <v>617</v>
      </c>
      <c r="X6" s="24" t="s">
        <v>618</v>
      </c>
      <c r="Y6" s="26" t="s">
        <v>619</v>
      </c>
      <c r="Z6" s="26" t="s">
        <v>620</v>
      </c>
      <c r="AA6" s="538"/>
      <c r="AB6" s="544"/>
      <c r="AC6" s="531"/>
      <c r="AD6" s="19" t="s">
        <v>666</v>
      </c>
      <c r="AE6" s="19" t="s">
        <v>667</v>
      </c>
      <c r="AF6" s="49"/>
      <c r="AG6" s="49"/>
      <c r="AH6" s="49"/>
      <c r="AI6" s="19"/>
      <c r="AJ6" s="531"/>
      <c r="AK6" s="559"/>
      <c r="AL6" s="544"/>
      <c r="AM6" s="544"/>
      <c r="AN6" s="538"/>
      <c r="AO6" s="544"/>
    </row>
    <row r="7" spans="1:41" ht="15.75" customHeight="1">
      <c r="A7" s="47" t="str">
        <f>IF(B7="","",ROW()-6)</f>
        <v/>
      </c>
      <c r="B7" s="12"/>
      <c r="C7" s="12"/>
      <c r="D7" s="12"/>
      <c r="E7" s="12"/>
      <c r="F7" s="8"/>
      <c r="G7" s="8"/>
      <c r="H7" s="8"/>
      <c r="I7" s="15"/>
      <c r="J7" s="15"/>
      <c r="K7" s="15">
        <f>J7-I7</f>
        <v>0</v>
      </c>
      <c r="L7" s="45" t="str">
        <f>IF(I7=0,"",K7/I7*100)</f>
        <v/>
      </c>
      <c r="M7" s="21"/>
      <c r="O7" s="22"/>
      <c r="P7" s="22"/>
      <c r="Q7" s="22"/>
      <c r="R7" s="22"/>
      <c r="S7" s="22"/>
      <c r="T7" s="22"/>
      <c r="U7" s="22"/>
      <c r="V7" s="22"/>
      <c r="W7" s="27"/>
      <c r="X7" s="27"/>
      <c r="Y7" s="22"/>
      <c r="Z7" s="27"/>
      <c r="AA7" s="27"/>
      <c r="AB7" s="27"/>
      <c r="AC7" s="27"/>
      <c r="AD7" s="27" t="s">
        <v>203</v>
      </c>
      <c r="AE7" s="27"/>
      <c r="AF7" s="27"/>
      <c r="AG7" s="27"/>
      <c r="AH7" s="27"/>
      <c r="AI7" s="27"/>
      <c r="AJ7" s="27"/>
      <c r="AK7" s="27"/>
      <c r="AL7" s="30" t="str">
        <f t="shared" ref="AL7:AL28" si="0">IFERROR((AJ7-I8)/(G7-I8)*100,"")</f>
        <v/>
      </c>
      <c r="AM7" s="27"/>
      <c r="AN7" s="27"/>
      <c r="AO7" s="27"/>
    </row>
    <row r="8" spans="1:41" ht="15.75" customHeight="1">
      <c r="A8" s="47" t="str">
        <f t="shared" ref="A8:A28" si="1">IF(B8="","",ROW()-6)</f>
        <v/>
      </c>
      <c r="B8" s="12"/>
      <c r="C8" s="12"/>
      <c r="D8" s="12"/>
      <c r="E8" s="12"/>
      <c r="F8" s="8"/>
      <c r="G8" s="8"/>
      <c r="H8" s="8"/>
      <c r="I8" s="15"/>
      <c r="J8" s="15"/>
      <c r="K8" s="15">
        <f t="shared" ref="K8:K29" si="2">J8-I8</f>
        <v>0</v>
      </c>
      <c r="L8" s="45" t="str">
        <f t="shared" ref="L8:L29" si="3">IF(I8=0,"",K8/I8*100)</f>
        <v/>
      </c>
      <c r="M8" s="21"/>
      <c r="O8" s="22"/>
      <c r="P8" s="22"/>
      <c r="Q8" s="22"/>
      <c r="R8" s="22"/>
      <c r="S8" s="22"/>
      <c r="T8" s="22"/>
      <c r="U8" s="22"/>
      <c r="V8" s="22"/>
      <c r="W8" s="28"/>
      <c r="X8" s="27"/>
      <c r="Y8" s="22"/>
      <c r="Z8" s="27"/>
      <c r="AA8" s="27"/>
      <c r="AB8" s="27"/>
      <c r="AC8" s="27"/>
      <c r="AD8" s="27"/>
      <c r="AE8" s="27"/>
      <c r="AF8" s="27"/>
      <c r="AG8" s="27"/>
      <c r="AH8" s="27"/>
      <c r="AI8" s="27"/>
      <c r="AJ8" s="27"/>
      <c r="AK8" s="27"/>
      <c r="AL8" s="30" t="str">
        <f t="shared" si="0"/>
        <v/>
      </c>
      <c r="AM8" s="27"/>
      <c r="AN8" s="27"/>
      <c r="AO8" s="27"/>
    </row>
    <row r="9" spans="1:41" ht="15.75" customHeight="1">
      <c r="A9" s="47" t="str">
        <f t="shared" si="1"/>
        <v/>
      </c>
      <c r="B9" s="12"/>
      <c r="C9" s="12"/>
      <c r="D9" s="12"/>
      <c r="E9" s="12"/>
      <c r="F9" s="8"/>
      <c r="G9" s="8"/>
      <c r="H9" s="8"/>
      <c r="I9" s="15"/>
      <c r="J9" s="15"/>
      <c r="K9" s="15">
        <f t="shared" si="2"/>
        <v>0</v>
      </c>
      <c r="L9" s="45" t="str">
        <f t="shared" si="3"/>
        <v/>
      </c>
      <c r="M9" s="21"/>
      <c r="O9" s="22"/>
      <c r="P9" s="22"/>
      <c r="Q9" s="22"/>
      <c r="R9" s="22"/>
      <c r="S9" s="22"/>
      <c r="T9" s="22"/>
      <c r="U9" s="22"/>
      <c r="V9" s="22"/>
      <c r="W9" s="28"/>
      <c r="X9" s="27"/>
      <c r="Y9" s="22"/>
      <c r="Z9" s="27"/>
      <c r="AA9" s="27"/>
      <c r="AB9" s="27"/>
      <c r="AC9" s="27"/>
      <c r="AD9" s="27"/>
      <c r="AE9" s="27"/>
      <c r="AF9" s="27"/>
      <c r="AG9" s="27"/>
      <c r="AH9" s="27"/>
      <c r="AI9" s="27"/>
      <c r="AJ9" s="27"/>
      <c r="AK9" s="27"/>
      <c r="AL9" s="30" t="str">
        <f t="shared" si="0"/>
        <v/>
      </c>
      <c r="AM9" s="27"/>
      <c r="AN9" s="27"/>
      <c r="AO9" s="27"/>
    </row>
    <row r="10" spans="1:41" ht="15.75" customHeight="1">
      <c r="A10" s="47" t="str">
        <f t="shared" si="1"/>
        <v/>
      </c>
      <c r="B10" s="12"/>
      <c r="C10" s="12"/>
      <c r="D10" s="12"/>
      <c r="E10" s="12"/>
      <c r="F10" s="8"/>
      <c r="G10" s="8"/>
      <c r="H10" s="8"/>
      <c r="I10" s="15"/>
      <c r="J10" s="15"/>
      <c r="K10" s="15">
        <f t="shared" si="2"/>
        <v>0</v>
      </c>
      <c r="L10" s="45" t="str">
        <f t="shared" si="3"/>
        <v/>
      </c>
      <c r="M10" s="21"/>
      <c r="O10" s="22"/>
      <c r="P10" s="22"/>
      <c r="Q10" s="22"/>
      <c r="R10" s="22"/>
      <c r="S10" s="22"/>
      <c r="T10" s="22"/>
      <c r="U10" s="22"/>
      <c r="V10" s="22"/>
      <c r="W10" s="28"/>
      <c r="X10" s="27"/>
      <c r="Y10" s="22"/>
      <c r="Z10" s="27"/>
      <c r="AA10" s="27"/>
      <c r="AB10" s="27"/>
      <c r="AC10" s="27"/>
      <c r="AD10" s="27"/>
      <c r="AE10" s="27"/>
      <c r="AF10" s="27"/>
      <c r="AG10" s="27"/>
      <c r="AH10" s="27"/>
      <c r="AI10" s="27"/>
      <c r="AJ10" s="27"/>
      <c r="AK10" s="27"/>
      <c r="AL10" s="30" t="str">
        <f t="shared" si="0"/>
        <v/>
      </c>
      <c r="AM10" s="27"/>
      <c r="AN10" s="27"/>
      <c r="AO10" s="27"/>
    </row>
    <row r="11" spans="1:41" ht="15.75" customHeight="1">
      <c r="A11" s="47" t="str">
        <f t="shared" si="1"/>
        <v/>
      </c>
      <c r="B11" s="12"/>
      <c r="C11" s="12"/>
      <c r="D11" s="12"/>
      <c r="E11" s="12"/>
      <c r="F11" s="8"/>
      <c r="G11" s="8"/>
      <c r="H11" s="8"/>
      <c r="I11" s="15"/>
      <c r="J11" s="15"/>
      <c r="K11" s="15">
        <f t="shared" si="2"/>
        <v>0</v>
      </c>
      <c r="L11" s="45" t="str">
        <f t="shared" si="3"/>
        <v/>
      </c>
      <c r="M11" s="21"/>
      <c r="O11" s="22"/>
      <c r="P11" s="22"/>
      <c r="Q11" s="22"/>
      <c r="R11" s="22"/>
      <c r="S11" s="22"/>
      <c r="T11" s="22"/>
      <c r="U11" s="22"/>
      <c r="V11" s="22"/>
      <c r="W11" s="28"/>
      <c r="X11" s="27"/>
      <c r="Y11" s="22"/>
      <c r="Z11" s="27"/>
      <c r="AA11" s="27"/>
      <c r="AB11" s="27"/>
      <c r="AC11" s="27"/>
      <c r="AD11" s="27"/>
      <c r="AE11" s="27"/>
      <c r="AF11" s="27"/>
      <c r="AG11" s="27"/>
      <c r="AH11" s="27"/>
      <c r="AI11" s="27"/>
      <c r="AJ11" s="27"/>
      <c r="AK11" s="27"/>
      <c r="AL11" s="30" t="str">
        <f t="shared" si="0"/>
        <v/>
      </c>
      <c r="AM11" s="27"/>
      <c r="AN11" s="27"/>
      <c r="AO11" s="27"/>
    </row>
    <row r="12" spans="1:41" ht="15.75" customHeight="1">
      <c r="A12" s="47" t="str">
        <f t="shared" si="1"/>
        <v/>
      </c>
      <c r="B12" s="12"/>
      <c r="C12" s="12"/>
      <c r="D12" s="12"/>
      <c r="E12" s="12"/>
      <c r="F12" s="8"/>
      <c r="G12" s="8"/>
      <c r="H12" s="8"/>
      <c r="I12" s="15"/>
      <c r="J12" s="15"/>
      <c r="K12" s="15">
        <f t="shared" si="2"/>
        <v>0</v>
      </c>
      <c r="L12" s="45" t="str">
        <f t="shared" si="3"/>
        <v/>
      </c>
      <c r="M12" s="21"/>
      <c r="O12" s="22"/>
      <c r="P12" s="22"/>
      <c r="Q12" s="22"/>
      <c r="R12" s="22"/>
      <c r="S12" s="22"/>
      <c r="T12" s="22"/>
      <c r="U12" s="22"/>
      <c r="V12" s="22"/>
      <c r="W12" s="28"/>
      <c r="X12" s="27"/>
      <c r="Y12" s="22"/>
      <c r="Z12" s="27"/>
      <c r="AA12" s="27"/>
      <c r="AB12" s="27"/>
      <c r="AC12" s="27"/>
      <c r="AD12" s="27"/>
      <c r="AE12" s="27"/>
      <c r="AF12" s="27"/>
      <c r="AG12" s="27"/>
      <c r="AH12" s="27"/>
      <c r="AI12" s="27"/>
      <c r="AJ12" s="27"/>
      <c r="AK12" s="27"/>
      <c r="AL12" s="30" t="str">
        <f t="shared" si="0"/>
        <v/>
      </c>
      <c r="AM12" s="27"/>
      <c r="AN12" s="27"/>
      <c r="AO12" s="27"/>
    </row>
    <row r="13" spans="1:41" ht="15.75" customHeight="1">
      <c r="A13" s="47" t="str">
        <f t="shared" si="1"/>
        <v/>
      </c>
      <c r="B13" s="12"/>
      <c r="C13" s="12"/>
      <c r="D13" s="12"/>
      <c r="E13" s="12"/>
      <c r="F13" s="8"/>
      <c r="G13" s="8"/>
      <c r="H13" s="8"/>
      <c r="I13" s="15"/>
      <c r="J13" s="15"/>
      <c r="K13" s="15">
        <f t="shared" si="2"/>
        <v>0</v>
      </c>
      <c r="L13" s="45" t="str">
        <f t="shared" si="3"/>
        <v/>
      </c>
      <c r="M13" s="21"/>
      <c r="O13" s="22"/>
      <c r="P13" s="22"/>
      <c r="Q13" s="22"/>
      <c r="R13" s="22"/>
      <c r="S13" s="22"/>
      <c r="T13" s="22"/>
      <c r="U13" s="22"/>
      <c r="V13" s="22"/>
      <c r="W13" s="28"/>
      <c r="X13" s="27"/>
      <c r="Y13" s="22"/>
      <c r="Z13" s="27"/>
      <c r="AA13" s="27"/>
      <c r="AB13" s="27"/>
      <c r="AC13" s="27"/>
      <c r="AD13" s="27"/>
      <c r="AE13" s="27"/>
      <c r="AF13" s="27"/>
      <c r="AG13" s="27"/>
      <c r="AH13" s="27"/>
      <c r="AI13" s="27"/>
      <c r="AJ13" s="27"/>
      <c r="AK13" s="27"/>
      <c r="AL13" s="30" t="str">
        <f t="shared" si="0"/>
        <v/>
      </c>
      <c r="AM13" s="27"/>
      <c r="AN13" s="27"/>
      <c r="AO13" s="27"/>
    </row>
    <row r="14" spans="1:41" ht="15.75" customHeight="1">
      <c r="A14" s="47" t="str">
        <f t="shared" si="1"/>
        <v/>
      </c>
      <c r="B14" s="12"/>
      <c r="C14" s="12"/>
      <c r="D14" s="12"/>
      <c r="E14" s="12"/>
      <c r="F14" s="8"/>
      <c r="G14" s="8"/>
      <c r="H14" s="8"/>
      <c r="I14" s="15"/>
      <c r="J14" s="15"/>
      <c r="K14" s="15">
        <f t="shared" si="2"/>
        <v>0</v>
      </c>
      <c r="L14" s="45" t="str">
        <f t="shared" si="3"/>
        <v/>
      </c>
      <c r="M14" s="21"/>
      <c r="O14" s="22"/>
      <c r="P14" s="22"/>
      <c r="Q14" s="22"/>
      <c r="R14" s="22"/>
      <c r="S14" s="22"/>
      <c r="T14" s="22"/>
      <c r="U14" s="22"/>
      <c r="V14" s="22"/>
      <c r="W14" s="28"/>
      <c r="X14" s="27"/>
      <c r="Y14" s="22"/>
      <c r="Z14" s="27"/>
      <c r="AA14" s="27"/>
      <c r="AB14" s="27"/>
      <c r="AC14" s="27"/>
      <c r="AD14" s="27"/>
      <c r="AE14" s="27"/>
      <c r="AF14" s="27"/>
      <c r="AG14" s="27"/>
      <c r="AH14" s="27"/>
      <c r="AI14" s="27"/>
      <c r="AJ14" s="27"/>
      <c r="AK14" s="27"/>
      <c r="AL14" s="30" t="str">
        <f t="shared" si="0"/>
        <v/>
      </c>
      <c r="AM14" s="27"/>
      <c r="AN14" s="27"/>
      <c r="AO14" s="27"/>
    </row>
    <row r="15" spans="1:41" ht="15.75" customHeight="1">
      <c r="A15" s="47" t="str">
        <f t="shared" si="1"/>
        <v/>
      </c>
      <c r="B15" s="12"/>
      <c r="C15" s="12"/>
      <c r="D15" s="12"/>
      <c r="E15" s="12"/>
      <c r="F15" s="8"/>
      <c r="G15" s="8"/>
      <c r="H15" s="8"/>
      <c r="I15" s="15"/>
      <c r="J15" s="15"/>
      <c r="K15" s="15">
        <f t="shared" si="2"/>
        <v>0</v>
      </c>
      <c r="L15" s="45" t="str">
        <f t="shared" si="3"/>
        <v/>
      </c>
      <c r="M15" s="21"/>
      <c r="O15" s="22"/>
      <c r="P15" s="22"/>
      <c r="Q15" s="22"/>
      <c r="R15" s="22"/>
      <c r="S15" s="22"/>
      <c r="T15" s="22"/>
      <c r="U15" s="22"/>
      <c r="V15" s="22"/>
      <c r="W15" s="28"/>
      <c r="X15" s="27"/>
      <c r="Y15" s="22"/>
      <c r="Z15" s="27"/>
      <c r="AA15" s="27"/>
      <c r="AB15" s="27"/>
      <c r="AC15" s="27"/>
      <c r="AD15" s="27"/>
      <c r="AE15" s="27"/>
      <c r="AF15" s="27"/>
      <c r="AG15" s="27"/>
      <c r="AH15" s="27"/>
      <c r="AI15" s="27"/>
      <c r="AJ15" s="27"/>
      <c r="AK15" s="27"/>
      <c r="AL15" s="30" t="str">
        <f t="shared" si="0"/>
        <v/>
      </c>
      <c r="AM15" s="27"/>
      <c r="AN15" s="27"/>
      <c r="AO15" s="27"/>
    </row>
    <row r="16" spans="1:41" ht="15.75" customHeight="1">
      <c r="A16" s="47" t="str">
        <f t="shared" si="1"/>
        <v/>
      </c>
      <c r="B16" s="12"/>
      <c r="C16" s="12"/>
      <c r="D16" s="12"/>
      <c r="E16" s="12"/>
      <c r="F16" s="8"/>
      <c r="G16" s="8"/>
      <c r="H16" s="8"/>
      <c r="I16" s="15"/>
      <c r="J16" s="15"/>
      <c r="K16" s="15">
        <f t="shared" si="2"/>
        <v>0</v>
      </c>
      <c r="L16" s="45" t="str">
        <f t="shared" si="3"/>
        <v/>
      </c>
      <c r="M16" s="21"/>
      <c r="O16" s="22"/>
      <c r="P16" s="22"/>
      <c r="Q16" s="22"/>
      <c r="R16" s="22"/>
      <c r="S16" s="22"/>
      <c r="T16" s="22"/>
      <c r="U16" s="22"/>
      <c r="V16" s="22"/>
      <c r="W16" s="28"/>
      <c r="X16" s="27"/>
      <c r="Y16" s="22"/>
      <c r="Z16" s="27"/>
      <c r="AA16" s="27"/>
      <c r="AB16" s="27"/>
      <c r="AC16" s="27"/>
      <c r="AD16" s="27"/>
      <c r="AE16" s="27"/>
      <c r="AF16" s="27"/>
      <c r="AG16" s="27"/>
      <c r="AH16" s="27"/>
      <c r="AI16" s="27"/>
      <c r="AJ16" s="27"/>
      <c r="AK16" s="27"/>
      <c r="AL16" s="30" t="str">
        <f t="shared" si="0"/>
        <v/>
      </c>
      <c r="AM16" s="27"/>
      <c r="AN16" s="27"/>
      <c r="AO16" s="27"/>
    </row>
    <row r="17" spans="1:41" ht="15.75" customHeight="1">
      <c r="A17" s="47" t="str">
        <f t="shared" si="1"/>
        <v/>
      </c>
      <c r="B17" s="12"/>
      <c r="C17" s="12"/>
      <c r="D17" s="12"/>
      <c r="E17" s="12"/>
      <c r="F17" s="8"/>
      <c r="G17" s="8"/>
      <c r="H17" s="8"/>
      <c r="I17" s="15"/>
      <c r="J17" s="15"/>
      <c r="K17" s="15">
        <f t="shared" si="2"/>
        <v>0</v>
      </c>
      <c r="L17" s="45" t="str">
        <f t="shared" si="3"/>
        <v/>
      </c>
      <c r="M17" s="21"/>
      <c r="O17" s="22"/>
      <c r="P17" s="22"/>
      <c r="Q17" s="22"/>
      <c r="R17" s="22"/>
      <c r="S17" s="22"/>
      <c r="T17" s="22"/>
      <c r="U17" s="22"/>
      <c r="V17" s="22"/>
      <c r="W17" s="28"/>
      <c r="X17" s="27"/>
      <c r="Y17" s="22"/>
      <c r="Z17" s="27"/>
      <c r="AA17" s="27"/>
      <c r="AB17" s="27"/>
      <c r="AC17" s="27"/>
      <c r="AD17" s="27"/>
      <c r="AE17" s="27"/>
      <c r="AF17" s="27"/>
      <c r="AG17" s="27"/>
      <c r="AH17" s="27"/>
      <c r="AI17" s="27"/>
      <c r="AJ17" s="27"/>
      <c r="AK17" s="27"/>
      <c r="AL17" s="30" t="str">
        <f>IFERROR((AJ17-I20)/(G17-I20)*100,"")</f>
        <v/>
      </c>
      <c r="AM17" s="27"/>
      <c r="AN17" s="27"/>
      <c r="AO17" s="27"/>
    </row>
    <row r="18" spans="1:41" ht="15.75" customHeight="1">
      <c r="A18" s="47"/>
      <c r="B18" s="12"/>
      <c r="C18" s="12"/>
      <c r="D18" s="12"/>
      <c r="E18" s="12"/>
      <c r="F18" s="8"/>
      <c r="G18" s="8"/>
      <c r="H18" s="8"/>
      <c r="I18" s="15"/>
      <c r="J18" s="15"/>
      <c r="K18" s="15">
        <f t="shared" si="2"/>
        <v>0</v>
      </c>
      <c r="L18" s="45"/>
      <c r="M18" s="21"/>
      <c r="O18" s="22"/>
      <c r="P18" s="22"/>
      <c r="Q18" s="22"/>
      <c r="R18" s="22"/>
      <c r="S18" s="22"/>
      <c r="T18" s="22"/>
      <c r="U18" s="22"/>
      <c r="V18" s="22"/>
      <c r="W18" s="28"/>
      <c r="X18" s="27"/>
      <c r="Y18" s="22"/>
      <c r="Z18" s="27"/>
      <c r="AA18" s="27"/>
      <c r="AB18" s="27"/>
      <c r="AC18" s="27"/>
      <c r="AD18" s="27"/>
      <c r="AE18" s="27"/>
      <c r="AF18" s="27"/>
      <c r="AG18" s="27"/>
      <c r="AH18" s="27"/>
      <c r="AI18" s="27"/>
      <c r="AJ18" s="27"/>
      <c r="AK18" s="27"/>
      <c r="AL18" s="30"/>
      <c r="AM18" s="27"/>
      <c r="AN18" s="27"/>
      <c r="AO18" s="27"/>
    </row>
    <row r="19" spans="1:41" ht="15.75" customHeight="1">
      <c r="A19" s="47"/>
      <c r="B19" s="12"/>
      <c r="C19" s="12"/>
      <c r="D19" s="12"/>
      <c r="E19" s="12"/>
      <c r="F19" s="8"/>
      <c r="G19" s="8"/>
      <c r="H19" s="8"/>
      <c r="I19" s="15"/>
      <c r="J19" s="15"/>
      <c r="K19" s="15">
        <f t="shared" si="2"/>
        <v>0</v>
      </c>
      <c r="L19" s="45"/>
      <c r="M19" s="21"/>
      <c r="O19" s="22"/>
      <c r="P19" s="22"/>
      <c r="Q19" s="22"/>
      <c r="R19" s="22"/>
      <c r="S19" s="22"/>
      <c r="T19" s="22"/>
      <c r="U19" s="22"/>
      <c r="V19" s="22"/>
      <c r="W19" s="28"/>
      <c r="X19" s="27"/>
      <c r="Y19" s="22"/>
      <c r="Z19" s="27"/>
      <c r="AA19" s="27"/>
      <c r="AB19" s="27"/>
      <c r="AC19" s="27"/>
      <c r="AD19" s="27"/>
      <c r="AE19" s="27"/>
      <c r="AF19" s="27"/>
      <c r="AG19" s="27"/>
      <c r="AH19" s="27"/>
      <c r="AI19" s="27"/>
      <c r="AJ19" s="27"/>
      <c r="AK19" s="27"/>
      <c r="AL19" s="30"/>
      <c r="AM19" s="27"/>
      <c r="AN19" s="27"/>
      <c r="AO19" s="27"/>
    </row>
    <row r="20" spans="1:41" ht="15.75" customHeight="1">
      <c r="A20" s="47" t="str">
        <f t="shared" si="1"/>
        <v/>
      </c>
      <c r="B20" s="12"/>
      <c r="C20" s="12"/>
      <c r="D20" s="12"/>
      <c r="E20" s="12"/>
      <c r="F20" s="8"/>
      <c r="G20" s="8"/>
      <c r="H20" s="8"/>
      <c r="I20" s="15"/>
      <c r="J20" s="15"/>
      <c r="K20" s="15">
        <f t="shared" si="2"/>
        <v>0</v>
      </c>
      <c r="L20" s="45" t="str">
        <f t="shared" si="3"/>
        <v/>
      </c>
      <c r="M20" s="21"/>
      <c r="O20" s="22"/>
      <c r="P20" s="22"/>
      <c r="Q20" s="22"/>
      <c r="R20" s="22"/>
      <c r="S20" s="22"/>
      <c r="T20" s="22"/>
      <c r="U20" s="22"/>
      <c r="V20" s="22"/>
      <c r="W20" s="28"/>
      <c r="X20" s="27"/>
      <c r="Y20" s="22"/>
      <c r="Z20" s="27"/>
      <c r="AA20" s="27"/>
      <c r="AB20" s="27"/>
      <c r="AC20" s="27"/>
      <c r="AD20" s="27"/>
      <c r="AE20" s="27"/>
      <c r="AF20" s="27"/>
      <c r="AG20" s="27"/>
      <c r="AH20" s="27"/>
      <c r="AI20" s="27"/>
      <c r="AJ20" s="27"/>
      <c r="AK20" s="27"/>
      <c r="AL20" s="30" t="str">
        <f t="shared" si="0"/>
        <v/>
      </c>
      <c r="AM20" s="27"/>
      <c r="AN20" s="27"/>
      <c r="AO20" s="27"/>
    </row>
    <row r="21" spans="1:41" ht="15.65" customHeight="1">
      <c r="A21" s="47" t="str">
        <f t="shared" si="1"/>
        <v/>
      </c>
      <c r="B21" s="12"/>
      <c r="C21" s="12"/>
      <c r="D21" s="12"/>
      <c r="E21" s="12"/>
      <c r="F21" s="8"/>
      <c r="G21" s="8"/>
      <c r="H21" s="8"/>
      <c r="I21" s="15"/>
      <c r="J21" s="15"/>
      <c r="K21" s="15">
        <f t="shared" si="2"/>
        <v>0</v>
      </c>
      <c r="L21" s="45" t="str">
        <f t="shared" si="3"/>
        <v/>
      </c>
      <c r="M21" s="21"/>
      <c r="O21" s="22"/>
      <c r="P21" s="22"/>
      <c r="Q21" s="22"/>
      <c r="R21" s="22"/>
      <c r="S21" s="22"/>
      <c r="T21" s="22"/>
      <c r="U21" s="22"/>
      <c r="V21" s="22"/>
      <c r="W21" s="28"/>
      <c r="X21" s="27"/>
      <c r="Y21" s="22"/>
      <c r="Z21" s="27"/>
      <c r="AA21" s="27"/>
      <c r="AB21" s="27"/>
      <c r="AC21" s="27"/>
      <c r="AD21" s="27"/>
      <c r="AE21" s="27"/>
      <c r="AF21" s="27"/>
      <c r="AG21" s="27"/>
      <c r="AH21" s="27"/>
      <c r="AI21" s="27"/>
      <c r="AJ21" s="27"/>
      <c r="AK21" s="27"/>
      <c r="AL21" s="30" t="str">
        <f t="shared" si="0"/>
        <v/>
      </c>
      <c r="AM21" s="27"/>
      <c r="AN21" s="27"/>
      <c r="AO21" s="27"/>
    </row>
    <row r="22" spans="1:41" ht="15.75" customHeight="1">
      <c r="A22" s="47" t="str">
        <f t="shared" si="1"/>
        <v/>
      </c>
      <c r="B22" s="12"/>
      <c r="C22" s="12"/>
      <c r="D22" s="12"/>
      <c r="E22" s="12"/>
      <c r="F22" s="8"/>
      <c r="G22" s="8"/>
      <c r="H22" s="8"/>
      <c r="I22" s="15"/>
      <c r="J22" s="15"/>
      <c r="K22" s="15">
        <f t="shared" si="2"/>
        <v>0</v>
      </c>
      <c r="L22" s="45" t="str">
        <f t="shared" si="3"/>
        <v/>
      </c>
      <c r="M22" s="21"/>
      <c r="O22" s="22"/>
      <c r="P22" s="22"/>
      <c r="Q22" s="22"/>
      <c r="R22" s="22"/>
      <c r="S22" s="22"/>
      <c r="T22" s="22"/>
      <c r="U22" s="22"/>
      <c r="V22" s="22"/>
      <c r="W22" s="28"/>
      <c r="X22" s="27"/>
      <c r="Y22" s="22"/>
      <c r="Z22" s="27"/>
      <c r="AA22" s="27"/>
      <c r="AB22" s="27"/>
      <c r="AC22" s="27"/>
      <c r="AD22" s="27"/>
      <c r="AE22" s="27"/>
      <c r="AF22" s="27"/>
      <c r="AG22" s="27"/>
      <c r="AH22" s="27"/>
      <c r="AI22" s="27"/>
      <c r="AJ22" s="27"/>
      <c r="AK22" s="27"/>
      <c r="AL22" s="30" t="str">
        <f t="shared" si="0"/>
        <v/>
      </c>
      <c r="AM22" s="27"/>
      <c r="AN22" s="27"/>
      <c r="AO22" s="27"/>
    </row>
    <row r="23" spans="1:41" ht="15.75" customHeight="1">
      <c r="A23" s="47" t="str">
        <f t="shared" si="1"/>
        <v/>
      </c>
      <c r="B23" s="12"/>
      <c r="C23" s="12"/>
      <c r="D23" s="12"/>
      <c r="E23" s="12"/>
      <c r="F23" s="8"/>
      <c r="G23" s="8"/>
      <c r="H23" s="8"/>
      <c r="I23" s="15"/>
      <c r="J23" s="15"/>
      <c r="K23" s="15">
        <f t="shared" si="2"/>
        <v>0</v>
      </c>
      <c r="L23" s="45" t="str">
        <f t="shared" si="3"/>
        <v/>
      </c>
      <c r="M23" s="21"/>
      <c r="O23" s="22"/>
      <c r="P23" s="22"/>
      <c r="Q23" s="22"/>
      <c r="R23" s="22"/>
      <c r="S23" s="22"/>
      <c r="T23" s="22"/>
      <c r="U23" s="22"/>
      <c r="V23" s="22"/>
      <c r="W23" s="28"/>
      <c r="X23" s="27"/>
      <c r="Y23" s="22"/>
      <c r="Z23" s="27"/>
      <c r="AA23" s="27"/>
      <c r="AB23" s="27"/>
      <c r="AC23" s="27"/>
      <c r="AD23" s="27"/>
      <c r="AE23" s="27"/>
      <c r="AF23" s="27"/>
      <c r="AG23" s="27"/>
      <c r="AH23" s="27"/>
      <c r="AI23" s="27"/>
      <c r="AJ23" s="27"/>
      <c r="AK23" s="27"/>
      <c r="AL23" s="30" t="str">
        <f t="shared" si="0"/>
        <v/>
      </c>
      <c r="AM23" s="27"/>
      <c r="AN23" s="27"/>
      <c r="AO23" s="27"/>
    </row>
    <row r="24" spans="1:41" ht="15.75" customHeight="1">
      <c r="A24" s="47" t="str">
        <f t="shared" si="1"/>
        <v/>
      </c>
      <c r="B24" s="12"/>
      <c r="C24" s="12"/>
      <c r="D24" s="12"/>
      <c r="E24" s="12"/>
      <c r="F24" s="8"/>
      <c r="G24" s="8"/>
      <c r="H24" s="8"/>
      <c r="I24" s="15"/>
      <c r="J24" s="15"/>
      <c r="K24" s="15">
        <f t="shared" si="2"/>
        <v>0</v>
      </c>
      <c r="L24" s="45" t="str">
        <f t="shared" si="3"/>
        <v/>
      </c>
      <c r="M24" s="21"/>
      <c r="O24" s="22"/>
      <c r="P24" s="22"/>
      <c r="Q24" s="22"/>
      <c r="R24" s="22"/>
      <c r="S24" s="22"/>
      <c r="T24" s="22"/>
      <c r="U24" s="22"/>
      <c r="V24" s="22"/>
      <c r="W24" s="28"/>
      <c r="X24" s="27"/>
      <c r="Y24" s="22"/>
      <c r="Z24" s="27"/>
      <c r="AA24" s="27"/>
      <c r="AB24" s="27"/>
      <c r="AC24" s="27"/>
      <c r="AD24" s="27"/>
      <c r="AE24" s="27"/>
      <c r="AF24" s="27"/>
      <c r="AG24" s="27"/>
      <c r="AH24" s="27"/>
      <c r="AI24" s="27"/>
      <c r="AJ24" s="27"/>
      <c r="AK24" s="27"/>
      <c r="AL24" s="30" t="str">
        <f t="shared" si="0"/>
        <v/>
      </c>
      <c r="AM24" s="27"/>
      <c r="AN24" s="27"/>
      <c r="AO24" s="27"/>
    </row>
    <row r="25" spans="1:41" ht="15.75" customHeight="1">
      <c r="A25" s="47" t="str">
        <f t="shared" si="1"/>
        <v/>
      </c>
      <c r="B25" s="12"/>
      <c r="C25" s="12"/>
      <c r="D25" s="12"/>
      <c r="E25" s="12"/>
      <c r="F25" s="8"/>
      <c r="G25" s="8"/>
      <c r="H25" s="8"/>
      <c r="I25" s="15"/>
      <c r="J25" s="15"/>
      <c r="K25" s="15">
        <f t="shared" si="2"/>
        <v>0</v>
      </c>
      <c r="L25" s="45" t="str">
        <f t="shared" si="3"/>
        <v/>
      </c>
      <c r="M25" s="21"/>
      <c r="O25" s="22"/>
      <c r="P25" s="22"/>
      <c r="Q25" s="22"/>
      <c r="R25" s="22"/>
      <c r="S25" s="22"/>
      <c r="T25" s="22"/>
      <c r="U25" s="22"/>
      <c r="V25" s="22"/>
      <c r="W25" s="28"/>
      <c r="X25" s="27"/>
      <c r="Y25" s="22"/>
      <c r="Z25" s="27"/>
      <c r="AA25" s="27"/>
      <c r="AB25" s="27"/>
      <c r="AC25" s="27"/>
      <c r="AD25" s="27"/>
      <c r="AE25" s="27"/>
      <c r="AF25" s="27"/>
      <c r="AG25" s="27"/>
      <c r="AH25" s="27"/>
      <c r="AI25" s="27"/>
      <c r="AJ25" s="27"/>
      <c r="AK25" s="27"/>
      <c r="AL25" s="30" t="str">
        <f t="shared" si="0"/>
        <v/>
      </c>
      <c r="AM25" s="27"/>
      <c r="AN25" s="27"/>
      <c r="AO25" s="27"/>
    </row>
    <row r="26" spans="1:41" ht="15.75" customHeight="1">
      <c r="A26" s="47" t="str">
        <f t="shared" si="1"/>
        <v/>
      </c>
      <c r="B26" s="12"/>
      <c r="C26" s="12"/>
      <c r="D26" s="12"/>
      <c r="E26" s="12"/>
      <c r="F26" s="8"/>
      <c r="G26" s="8"/>
      <c r="H26" s="8"/>
      <c r="I26" s="15"/>
      <c r="J26" s="15"/>
      <c r="K26" s="15">
        <f t="shared" si="2"/>
        <v>0</v>
      </c>
      <c r="L26" s="45" t="str">
        <f t="shared" si="3"/>
        <v/>
      </c>
      <c r="M26" s="21"/>
      <c r="O26" s="22"/>
      <c r="P26" s="22"/>
      <c r="Q26" s="22"/>
      <c r="R26" s="22"/>
      <c r="S26" s="22"/>
      <c r="T26" s="22"/>
      <c r="U26" s="22"/>
      <c r="V26" s="22"/>
      <c r="W26" s="28"/>
      <c r="X26" s="27"/>
      <c r="Y26" s="22"/>
      <c r="Z26" s="27"/>
      <c r="AA26" s="27"/>
      <c r="AB26" s="27"/>
      <c r="AC26" s="27"/>
      <c r="AD26" s="27"/>
      <c r="AE26" s="27"/>
      <c r="AF26" s="27"/>
      <c r="AG26" s="27"/>
      <c r="AH26" s="27"/>
      <c r="AI26" s="27"/>
      <c r="AJ26" s="27"/>
      <c r="AK26" s="27"/>
      <c r="AL26" s="30" t="str">
        <f t="shared" si="0"/>
        <v/>
      </c>
      <c r="AM26" s="27"/>
      <c r="AN26" s="27"/>
      <c r="AO26" s="27"/>
    </row>
    <row r="27" spans="1:41" ht="15.75" customHeight="1">
      <c r="A27" s="47" t="str">
        <f t="shared" si="1"/>
        <v/>
      </c>
      <c r="B27" s="12"/>
      <c r="C27" s="12"/>
      <c r="D27" s="12"/>
      <c r="E27" s="12"/>
      <c r="F27" s="8"/>
      <c r="G27" s="8"/>
      <c r="H27" s="8"/>
      <c r="I27" s="15"/>
      <c r="J27" s="15"/>
      <c r="K27" s="15">
        <f t="shared" ref="K27:K28" si="4">J27-I27</f>
        <v>0</v>
      </c>
      <c r="L27" s="45" t="str">
        <f t="shared" ref="L27:L28" si="5">IF(I27=0,"",K27/I27*100)</f>
        <v/>
      </c>
      <c r="M27" s="21"/>
      <c r="O27" s="22"/>
      <c r="P27" s="22"/>
      <c r="Q27" s="22"/>
      <c r="R27" s="22"/>
      <c r="S27" s="22"/>
      <c r="T27" s="22"/>
      <c r="U27" s="22"/>
      <c r="V27" s="22"/>
      <c r="W27" s="28"/>
      <c r="X27" s="27"/>
      <c r="Y27" s="22"/>
      <c r="Z27" s="27"/>
      <c r="AA27" s="27"/>
      <c r="AB27" s="27"/>
      <c r="AC27" s="27"/>
      <c r="AD27" s="27"/>
      <c r="AE27" s="27"/>
      <c r="AF27" s="27"/>
      <c r="AG27" s="27"/>
      <c r="AH27" s="27"/>
      <c r="AI27" s="27"/>
      <c r="AJ27" s="27"/>
      <c r="AK27" s="27"/>
      <c r="AL27" s="30" t="str">
        <f t="shared" si="0"/>
        <v/>
      </c>
      <c r="AM27" s="27"/>
      <c r="AN27" s="27"/>
      <c r="AO27" s="27"/>
    </row>
    <row r="28" spans="1:41" ht="15.75" customHeight="1">
      <c r="A28" s="47" t="str">
        <f t="shared" si="1"/>
        <v/>
      </c>
      <c r="B28" s="12"/>
      <c r="C28" s="12"/>
      <c r="D28" s="12"/>
      <c r="E28" s="12"/>
      <c r="F28" s="8"/>
      <c r="G28" s="8"/>
      <c r="H28" s="8"/>
      <c r="I28" s="15"/>
      <c r="J28" s="15"/>
      <c r="K28" s="15">
        <f t="shared" si="4"/>
        <v>0</v>
      </c>
      <c r="L28" s="45" t="str">
        <f t="shared" si="5"/>
        <v/>
      </c>
      <c r="M28" s="21"/>
      <c r="O28" s="22"/>
      <c r="P28" s="22"/>
      <c r="Q28" s="22"/>
      <c r="R28" s="22"/>
      <c r="S28" s="22"/>
      <c r="T28" s="22"/>
      <c r="U28" s="22"/>
      <c r="V28" s="22"/>
      <c r="W28" s="28"/>
      <c r="X28" s="27"/>
      <c r="Y28" s="22"/>
      <c r="Z28" s="27"/>
      <c r="AA28" s="27"/>
      <c r="AB28" s="27"/>
      <c r="AC28" s="27"/>
      <c r="AD28" s="27"/>
      <c r="AE28" s="27"/>
      <c r="AF28" s="27"/>
      <c r="AG28" s="27"/>
      <c r="AH28" s="27"/>
      <c r="AI28" s="27"/>
      <c r="AJ28" s="27"/>
      <c r="AK28" s="27"/>
      <c r="AL28" s="30" t="str">
        <f t="shared" si="0"/>
        <v/>
      </c>
      <c r="AM28" s="27"/>
      <c r="AN28" s="27"/>
      <c r="AO28" s="27"/>
    </row>
    <row r="29" spans="1:41" ht="15.75" customHeight="1">
      <c r="A29" s="526" t="s">
        <v>621</v>
      </c>
      <c r="B29" s="527"/>
      <c r="C29" s="13"/>
      <c r="D29" s="13"/>
      <c r="E29" s="13"/>
      <c r="F29" s="8"/>
      <c r="G29" s="15">
        <f>SUM(G7:G28)</f>
        <v>0</v>
      </c>
      <c r="H29" s="15">
        <f>SUM(H7:H28)</f>
        <v>0</v>
      </c>
      <c r="I29" s="15">
        <f>SUM(I7:I28)</f>
        <v>0</v>
      </c>
      <c r="J29" s="15">
        <f>SUM(J7:J28)</f>
        <v>0</v>
      </c>
      <c r="K29" s="15">
        <f t="shared" si="2"/>
        <v>0</v>
      </c>
      <c r="L29" s="45" t="str">
        <f t="shared" si="3"/>
        <v/>
      </c>
      <c r="M29" s="21"/>
    </row>
    <row r="30" spans="1:41" ht="15.75" customHeight="1">
      <c r="A30" s="3" t="str">
        <f>基本信息输入表!$K$6&amp;"填表人："&amp;基本信息输入表!$M$62</f>
        <v>被评估单位填表人：徐刚、杨灵芝</v>
      </c>
      <c r="J30" s="3" t="str">
        <f>"评估人员："&amp;基本信息输入表!$Q$62</f>
        <v>评估人员：雍国锋、路育</v>
      </c>
    </row>
    <row r="31" spans="1:41" ht="15.75" customHeight="1">
      <c r="A31" s="3" t="str">
        <f>"填表日期："&amp;YEAR(基本信息输入表!$O$62)&amp;"年"&amp;MONTH(基本信息输入表!$O$62)&amp;"月"&amp;DAY(基本信息输入表!$O$62)&amp;"日"</f>
        <v>填表日期：2023年2月1日</v>
      </c>
    </row>
    <row r="32" spans="1:41" ht="15.75" customHeight="1">
      <c r="N32" s="23" t="s">
        <v>461</v>
      </c>
    </row>
  </sheetData>
  <mergeCells count="27">
    <mergeCell ref="AO5:AO6"/>
    <mergeCell ref="A29:B29"/>
    <mergeCell ref="O5:O6"/>
    <mergeCell ref="P5:P6"/>
    <mergeCell ref="Q5:Q6"/>
    <mergeCell ref="R5:R6"/>
    <mergeCell ref="AL4:AO4"/>
    <mergeCell ref="A5:F5"/>
    <mergeCell ref="U5:X5"/>
    <mergeCell ref="Y5:Z5"/>
    <mergeCell ref="AD5:AE5"/>
    <mergeCell ref="AF5:AI5"/>
    <mergeCell ref="S5:S6"/>
    <mergeCell ref="T5:T6"/>
    <mergeCell ref="AA5:AA6"/>
    <mergeCell ref="AB5:AB6"/>
    <mergeCell ref="AC5:AC6"/>
    <mergeCell ref="AJ5:AJ6"/>
    <mergeCell ref="AK5:AK6"/>
    <mergeCell ref="AL5:AL6"/>
    <mergeCell ref="AM5:AM6"/>
    <mergeCell ref="AN5:AN6"/>
    <mergeCell ref="A2:M2"/>
    <mergeCell ref="A3:M3"/>
    <mergeCell ref="O4:T4"/>
    <mergeCell ref="U4:AB4"/>
    <mergeCell ref="AC4:AK4"/>
  </mergeCells>
  <phoneticPr fontId="13" type="noConversion"/>
  <dataValidations count="1">
    <dataValidation type="list" allowBlank="1" showInputMessage="1" showErrorMessage="1" sqref="O7:R28" xr:uid="{00000000-0002-0000-3C00-000001000000}">
      <formula1>$A$108:$A$109</formula1>
    </dataValidation>
  </dataValidations>
  <hyperlinks>
    <hyperlink ref="A1" location="索引目录!A1" display="返回索引目录" xr:uid="{00000000-0004-0000-3C00-000000000000}"/>
  </hyperlinks>
  <printOptions horizontalCentered="1"/>
  <pageMargins left="0.98402777777777795" right="0.98402777777777795" top="0.98402777777777795" bottom="0.98402777777777795" header="0.31388888888888899" footer="0.35416666666666702"/>
  <pageSetup paperSize="9" scale="6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3C00-000000000000}">
          <x14:formula1>
            <xm:f>基本信息输入表!$A$121:$A$123</xm:f>
          </x14:formula1>
          <xm:sqref>Y7:Y28</xm:sqref>
        </x14:dataValidation>
        <x14:dataValidation type="list" allowBlank="1" showInputMessage="1" showErrorMessage="1" xr:uid="{00000000-0002-0000-3C00-000002000000}">
          <x14:formula1>
            <xm:f>基本信息输入表!$A$109:$A$110</xm:f>
          </x14:formula1>
          <xm:sqref>U7:V28</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V95"/>
  <sheetViews>
    <sheetView showGridLines="0" tabSelected="1" view="pageBreakPreview" topLeftCell="A77" zoomScale="85" zoomScaleNormal="100" workbookViewId="0">
      <selection activeCell="S91" sqref="S91"/>
    </sheetView>
  </sheetViews>
  <sheetFormatPr defaultColWidth="9" defaultRowHeight="15.75" customHeight="1" outlineLevelCol="1"/>
  <cols>
    <col min="1" max="1" width="4.25" style="3" customWidth="1"/>
    <col min="2" max="2" width="12.08203125" style="3" customWidth="1"/>
    <col min="3" max="4" width="11.58203125" style="3" customWidth="1"/>
    <col min="5" max="5" width="4.25" style="3" customWidth="1"/>
    <col min="6" max="6" width="8.83203125" style="67" customWidth="1"/>
    <col min="7" max="7" width="4.25" style="3" hidden="1" customWidth="1"/>
    <col min="8" max="12" width="12.58203125" style="3" hidden="1" customWidth="1" outlineLevel="1"/>
    <col min="13" max="13" width="2.33203125" style="3" hidden="1" customWidth="1" outlineLevel="1"/>
    <col min="14" max="14" width="12.58203125" style="3" customWidth="1" collapsed="1"/>
    <col min="15" max="15" width="12.58203125" style="3" customWidth="1"/>
    <col min="16" max="16" width="12.58203125" style="3" hidden="1" customWidth="1"/>
    <col min="17" max="17" width="12.58203125" style="3" customWidth="1"/>
    <col min="18" max="18" width="12.58203125" style="3" hidden="1" customWidth="1"/>
    <col min="19" max="19" width="12.58203125" style="3" customWidth="1"/>
    <col min="20" max="20" width="5.08203125" style="3" customWidth="1"/>
    <col min="21" max="21" width="10.75" style="3" customWidth="1"/>
    <col min="22" max="23" width="9" style="3"/>
    <col min="24" max="24" width="9.58203125" style="3"/>
    <col min="25" max="16384" width="9" style="3"/>
  </cols>
  <sheetData>
    <row r="1" spans="1:21" ht="15.75" customHeight="1">
      <c r="A1" s="5" t="s">
        <v>430</v>
      </c>
    </row>
    <row r="2" spans="1:21" s="1" customFormat="1" ht="30" customHeight="1">
      <c r="A2" s="519" t="s">
        <v>1243</v>
      </c>
      <c r="B2" s="519"/>
      <c r="C2" s="519"/>
      <c r="D2" s="519"/>
      <c r="E2" s="519"/>
      <c r="F2" s="630"/>
      <c r="G2" s="519"/>
      <c r="H2" s="519"/>
      <c r="I2" s="519"/>
      <c r="J2" s="519"/>
      <c r="K2" s="519"/>
      <c r="L2" s="519"/>
      <c r="M2" s="519"/>
      <c r="N2" s="519"/>
      <c r="O2" s="519"/>
      <c r="P2" s="519"/>
      <c r="Q2" s="519"/>
      <c r="R2" s="519"/>
      <c r="S2" s="519"/>
      <c r="T2" s="519"/>
      <c r="U2" s="519"/>
    </row>
    <row r="3" spans="1:21" ht="15.75" customHeight="1">
      <c r="A3" s="520" t="str">
        <f>"评估基准日："&amp;TEXT(基本信息输入表!M7,"yyyy年mm月dd日")</f>
        <v>评估基准日：2022年12月31日</v>
      </c>
      <c r="B3" s="520"/>
      <c r="C3" s="520"/>
      <c r="D3" s="520"/>
      <c r="E3" s="520"/>
      <c r="F3" s="631"/>
      <c r="G3" s="520"/>
      <c r="H3" s="520"/>
      <c r="I3" s="520"/>
      <c r="J3" s="520"/>
      <c r="K3" s="520"/>
      <c r="L3" s="520"/>
      <c r="M3" s="520"/>
      <c r="N3" s="520"/>
      <c r="O3" s="520"/>
      <c r="P3" s="520"/>
      <c r="Q3" s="520"/>
      <c r="R3" s="520"/>
      <c r="S3" s="520"/>
      <c r="T3" s="520"/>
      <c r="U3" s="520"/>
    </row>
    <row r="4" spans="1:21" ht="14.15" customHeight="1">
      <c r="A4" s="2"/>
      <c r="B4" s="2"/>
      <c r="C4" s="2"/>
      <c r="D4" s="2"/>
      <c r="E4" s="2"/>
      <c r="F4" s="68"/>
      <c r="G4" s="2"/>
      <c r="H4" s="2"/>
      <c r="I4" s="2"/>
      <c r="J4" s="2"/>
      <c r="K4" s="2"/>
      <c r="L4" s="2"/>
      <c r="M4" s="2"/>
      <c r="N4" s="2"/>
      <c r="O4" s="2"/>
      <c r="P4" s="2"/>
      <c r="Q4" s="2"/>
      <c r="R4" s="2"/>
      <c r="S4" s="524" t="s">
        <v>1244</v>
      </c>
      <c r="T4" s="524"/>
      <c r="U4" s="524"/>
    </row>
    <row r="5" spans="1:21" ht="15.75" customHeight="1" thickBot="1">
      <c r="A5" s="3" t="str">
        <f>基本信息输入表!K6&amp;"："&amp;基本信息输入表!M6</f>
        <v>被评估单位：贵州华能焦化制气股份有限公司</v>
      </c>
      <c r="S5" s="641" t="s">
        <v>464</v>
      </c>
      <c r="T5" s="641"/>
      <c r="U5" s="641"/>
    </row>
    <row r="6" spans="1:21" s="2" customFormat="1" ht="15.75" customHeight="1">
      <c r="A6" s="642" t="s">
        <v>465</v>
      </c>
      <c r="B6" s="643" t="s">
        <v>1245</v>
      </c>
      <c r="C6" s="644" t="s">
        <v>1246</v>
      </c>
      <c r="D6" s="644" t="s">
        <v>1247</v>
      </c>
      <c r="E6" s="645" t="s">
        <v>769</v>
      </c>
      <c r="F6" s="646" t="s">
        <v>770</v>
      </c>
      <c r="G6" s="645" t="s">
        <v>1096</v>
      </c>
      <c r="H6" s="647" t="s">
        <v>692</v>
      </c>
      <c r="I6" s="648"/>
      <c r="J6" s="649"/>
      <c r="K6" s="647" t="s">
        <v>693</v>
      </c>
      <c r="L6" s="648"/>
      <c r="M6" s="649"/>
      <c r="N6" s="643" t="s">
        <v>437</v>
      </c>
      <c r="O6" s="643"/>
      <c r="P6" s="650" t="s">
        <v>780</v>
      </c>
      <c r="Q6" s="643" t="s">
        <v>438</v>
      </c>
      <c r="R6" s="643"/>
      <c r="S6" s="643"/>
      <c r="T6" s="645" t="s">
        <v>440</v>
      </c>
      <c r="U6" s="651" t="s">
        <v>585</v>
      </c>
    </row>
    <row r="7" spans="1:21" s="2" customFormat="1" ht="26.25" customHeight="1" thickBot="1">
      <c r="A7" s="652"/>
      <c r="B7" s="563"/>
      <c r="C7" s="563"/>
      <c r="D7" s="638"/>
      <c r="E7" s="563"/>
      <c r="F7" s="639"/>
      <c r="G7" s="563"/>
      <c r="H7" s="70" t="s">
        <v>836</v>
      </c>
      <c r="I7" s="70" t="s">
        <v>838</v>
      </c>
      <c r="J7" s="70" t="s">
        <v>1031</v>
      </c>
      <c r="K7" s="70" t="s">
        <v>836</v>
      </c>
      <c r="L7" s="70" t="s">
        <v>838</v>
      </c>
      <c r="M7" s="70" t="s">
        <v>1031</v>
      </c>
      <c r="N7" s="91" t="s">
        <v>836</v>
      </c>
      <c r="O7" s="69" t="s">
        <v>838</v>
      </c>
      <c r="P7" s="640"/>
      <c r="Q7" s="69" t="s">
        <v>836</v>
      </c>
      <c r="R7" s="69" t="s">
        <v>823</v>
      </c>
      <c r="S7" s="69" t="s">
        <v>838</v>
      </c>
      <c r="T7" s="562"/>
      <c r="U7" s="653"/>
    </row>
    <row r="8" spans="1:21" ht="15.75" customHeight="1">
      <c r="A8" s="71">
        <v>1</v>
      </c>
      <c r="B8" s="72" t="s">
        <v>1248</v>
      </c>
      <c r="C8" s="73" t="s">
        <v>1249</v>
      </c>
      <c r="D8" s="74"/>
      <c r="E8" s="75" t="s">
        <v>1250</v>
      </c>
      <c r="F8" s="76">
        <v>22</v>
      </c>
      <c r="G8" s="77"/>
      <c r="H8" s="78"/>
      <c r="I8" s="78"/>
      <c r="J8" s="78"/>
      <c r="K8" s="78"/>
      <c r="L8" s="78"/>
      <c r="M8" s="78"/>
      <c r="N8" s="92">
        <v>0</v>
      </c>
      <c r="O8" s="92">
        <v>0</v>
      </c>
      <c r="P8" s="78">
        <v>0</v>
      </c>
      <c r="Q8" s="96">
        <v>2766.54</v>
      </c>
      <c r="R8" s="77"/>
      <c r="S8" s="97">
        <v>2766.54</v>
      </c>
      <c r="T8" s="14" t="str">
        <f t="shared" ref="T8:T16" si="0">IF(O8-P8=0,"",(S8-O8+P8)/(O8-P8)*100)</f>
        <v/>
      </c>
      <c r="U8" s="654"/>
    </row>
    <row r="9" spans="1:21" ht="15.75" customHeight="1">
      <c r="A9" s="79">
        <v>2</v>
      </c>
      <c r="B9" s="80" t="s">
        <v>1248</v>
      </c>
      <c r="C9" s="81" t="s">
        <v>1251</v>
      </c>
      <c r="D9" s="82"/>
      <c r="E9" s="83" t="s">
        <v>1250</v>
      </c>
      <c r="F9" s="84">
        <v>31</v>
      </c>
      <c r="G9" s="8"/>
      <c r="H9" s="14"/>
      <c r="I9" s="14"/>
      <c r="J9" s="14"/>
      <c r="K9" s="14"/>
      <c r="L9" s="14"/>
      <c r="M9" s="14"/>
      <c r="N9" s="93">
        <v>0</v>
      </c>
      <c r="O9" s="93">
        <v>0</v>
      </c>
      <c r="P9" s="14">
        <v>0</v>
      </c>
      <c r="Q9" s="98">
        <v>7810.5649999999996</v>
      </c>
      <c r="R9" s="8"/>
      <c r="S9" s="99">
        <v>7810.5649999999996</v>
      </c>
      <c r="T9" s="14" t="str">
        <f t="shared" si="0"/>
        <v/>
      </c>
      <c r="U9" s="654"/>
    </row>
    <row r="10" spans="1:21" ht="15.75" customHeight="1">
      <c r="A10" s="79">
        <v>3</v>
      </c>
      <c r="B10" s="80" t="s">
        <v>1248</v>
      </c>
      <c r="C10" s="81" t="s">
        <v>1252</v>
      </c>
      <c r="D10" s="82"/>
      <c r="E10" s="83" t="s">
        <v>1250</v>
      </c>
      <c r="F10" s="84">
        <v>182</v>
      </c>
      <c r="G10" s="8"/>
      <c r="H10" s="14"/>
      <c r="I10" s="14"/>
      <c r="J10" s="14"/>
      <c r="K10" s="14"/>
      <c r="L10" s="14"/>
      <c r="M10" s="14"/>
      <c r="N10" s="93">
        <v>0</v>
      </c>
      <c r="O10" s="93">
        <v>0</v>
      </c>
      <c r="P10" s="14">
        <v>0</v>
      </c>
      <c r="Q10" s="98">
        <v>173486.07199999999</v>
      </c>
      <c r="R10" s="8"/>
      <c r="S10" s="99">
        <v>173486.07199999999</v>
      </c>
      <c r="T10" s="14" t="str">
        <f t="shared" si="0"/>
        <v/>
      </c>
      <c r="U10" s="654"/>
    </row>
    <row r="11" spans="1:21" ht="15.75" customHeight="1">
      <c r="A11" s="79">
        <v>4</v>
      </c>
      <c r="B11" s="80" t="s">
        <v>1248</v>
      </c>
      <c r="C11" s="81" t="s">
        <v>1253</v>
      </c>
      <c r="D11" s="82"/>
      <c r="E11" s="83" t="s">
        <v>1250</v>
      </c>
      <c r="F11" s="84">
        <v>108</v>
      </c>
      <c r="G11" s="8"/>
      <c r="H11" s="14"/>
      <c r="I11" s="14"/>
      <c r="J11" s="14"/>
      <c r="K11" s="14"/>
      <c r="L11" s="14"/>
      <c r="M11" s="14"/>
      <c r="N11" s="93">
        <v>0</v>
      </c>
      <c r="O11" s="93">
        <v>0</v>
      </c>
      <c r="P11" s="14">
        <v>0</v>
      </c>
      <c r="Q11" s="98">
        <v>255889.37599999999</v>
      </c>
      <c r="R11" s="8"/>
      <c r="S11" s="99">
        <v>255889.37599999999</v>
      </c>
      <c r="T11" s="14" t="str">
        <f t="shared" si="0"/>
        <v/>
      </c>
      <c r="U11" s="654"/>
    </row>
    <row r="12" spans="1:21" ht="15.75" customHeight="1">
      <c r="A12" s="79">
        <v>5</v>
      </c>
      <c r="B12" s="80" t="s">
        <v>1248</v>
      </c>
      <c r="C12" s="81" t="s">
        <v>1254</v>
      </c>
      <c r="D12" s="82"/>
      <c r="E12" s="83" t="s">
        <v>1250</v>
      </c>
      <c r="F12" s="84">
        <v>117</v>
      </c>
      <c r="G12" s="8"/>
      <c r="H12" s="14"/>
      <c r="I12" s="14"/>
      <c r="J12" s="14"/>
      <c r="K12" s="14"/>
      <c r="L12" s="14"/>
      <c r="M12" s="14"/>
      <c r="N12" s="93">
        <v>0</v>
      </c>
      <c r="O12" s="93">
        <v>0</v>
      </c>
      <c r="P12" s="14">
        <v>0</v>
      </c>
      <c r="Q12" s="98">
        <v>411701.94</v>
      </c>
      <c r="R12" s="8"/>
      <c r="S12" s="99">
        <v>411701.94</v>
      </c>
      <c r="T12" s="14" t="str">
        <f t="shared" si="0"/>
        <v/>
      </c>
      <c r="U12" s="654"/>
    </row>
    <row r="13" spans="1:21" ht="15.75" customHeight="1">
      <c r="A13" s="79">
        <v>6</v>
      </c>
      <c r="B13" s="80" t="s">
        <v>1248</v>
      </c>
      <c r="C13" s="81" t="s">
        <v>1255</v>
      </c>
      <c r="D13" s="82"/>
      <c r="E13" s="83" t="s">
        <v>1250</v>
      </c>
      <c r="F13" s="84">
        <v>34</v>
      </c>
      <c r="G13" s="8"/>
      <c r="H13" s="14"/>
      <c r="I13" s="14"/>
      <c r="J13" s="14"/>
      <c r="K13" s="14"/>
      <c r="L13" s="14"/>
      <c r="M13" s="14"/>
      <c r="N13" s="93">
        <v>0</v>
      </c>
      <c r="O13" s="93">
        <v>0</v>
      </c>
      <c r="P13" s="14">
        <v>0</v>
      </c>
      <c r="Q13" s="98">
        <v>243650.95776313101</v>
      </c>
      <c r="R13" s="8"/>
      <c r="S13" s="99">
        <v>243650.95776313101</v>
      </c>
      <c r="T13" s="14" t="str">
        <f t="shared" si="0"/>
        <v/>
      </c>
      <c r="U13" s="654"/>
    </row>
    <row r="14" spans="1:21" ht="15.75" customHeight="1">
      <c r="A14" s="79">
        <v>7</v>
      </c>
      <c r="B14" s="80" t="s">
        <v>1248</v>
      </c>
      <c r="C14" s="81" t="s">
        <v>1256</v>
      </c>
      <c r="D14" s="82"/>
      <c r="E14" s="83" t="s">
        <v>1250</v>
      </c>
      <c r="F14" s="84">
        <v>14</v>
      </c>
      <c r="G14" s="8"/>
      <c r="H14" s="14"/>
      <c r="I14" s="14"/>
      <c r="J14" s="14"/>
      <c r="K14" s="14"/>
      <c r="L14" s="14"/>
      <c r="M14" s="14"/>
      <c r="N14" s="93">
        <v>0</v>
      </c>
      <c r="O14" s="93">
        <v>0</v>
      </c>
      <c r="P14" s="14">
        <v>0</v>
      </c>
      <c r="Q14" s="98">
        <v>130316.67406619999</v>
      </c>
      <c r="R14" s="8"/>
      <c r="S14" s="99">
        <v>130316.67406619999</v>
      </c>
      <c r="T14" s="14" t="str">
        <f t="shared" si="0"/>
        <v/>
      </c>
      <c r="U14" s="654"/>
    </row>
    <row r="15" spans="1:21" ht="15.75" customHeight="1">
      <c r="A15" s="79">
        <v>8</v>
      </c>
      <c r="B15" s="80" t="s">
        <v>1248</v>
      </c>
      <c r="C15" s="81" t="s">
        <v>1257</v>
      </c>
      <c r="D15" s="82"/>
      <c r="E15" s="83" t="s">
        <v>1250</v>
      </c>
      <c r="F15" s="84">
        <v>16</v>
      </c>
      <c r="G15" s="8"/>
      <c r="H15" s="14"/>
      <c r="I15" s="14"/>
      <c r="J15" s="14"/>
      <c r="K15" s="14"/>
      <c r="L15" s="14"/>
      <c r="M15" s="14"/>
      <c r="N15" s="93">
        <v>0</v>
      </c>
      <c r="O15" s="93">
        <v>0</v>
      </c>
      <c r="P15" s="14">
        <v>0</v>
      </c>
      <c r="Q15" s="98">
        <v>203565.802970013</v>
      </c>
      <c r="R15" s="8"/>
      <c r="S15" s="99">
        <v>203565.802970013</v>
      </c>
      <c r="T15" s="14" t="str">
        <f t="shared" si="0"/>
        <v/>
      </c>
      <c r="U15" s="654"/>
    </row>
    <row r="16" spans="1:21" ht="15.75" customHeight="1">
      <c r="A16" s="79">
        <v>9</v>
      </c>
      <c r="B16" s="80" t="s">
        <v>1248</v>
      </c>
      <c r="C16" s="81" t="s">
        <v>1258</v>
      </c>
      <c r="D16" s="82"/>
      <c r="E16" s="83" t="s">
        <v>1250</v>
      </c>
      <c r="F16" s="84">
        <v>2</v>
      </c>
      <c r="G16" s="8"/>
      <c r="H16" s="14"/>
      <c r="I16" s="14"/>
      <c r="J16" s="14"/>
      <c r="K16" s="14"/>
      <c r="L16" s="14"/>
      <c r="M16" s="14"/>
      <c r="N16" s="93">
        <v>0</v>
      </c>
      <c r="O16" s="93">
        <v>0</v>
      </c>
      <c r="P16" s="14">
        <v>0</v>
      </c>
      <c r="Q16" s="98">
        <v>34905.645894305802</v>
      </c>
      <c r="R16" s="8"/>
      <c r="S16" s="99">
        <v>34905.645894305802</v>
      </c>
      <c r="T16" s="14" t="str">
        <f t="shared" si="0"/>
        <v/>
      </c>
      <c r="U16" s="654"/>
    </row>
    <row r="17" spans="1:21" s="39" customFormat="1" ht="15.75" customHeight="1" thickBot="1">
      <c r="A17" s="632" t="s">
        <v>1514</v>
      </c>
      <c r="B17" s="633"/>
      <c r="C17" s="633"/>
      <c r="D17" s="633"/>
      <c r="E17" s="85" t="s">
        <v>1250</v>
      </c>
      <c r="F17" s="86">
        <f>SUM(F8:F16)</f>
        <v>526</v>
      </c>
      <c r="G17" s="87"/>
      <c r="H17" s="88"/>
      <c r="I17" s="88"/>
      <c r="J17" s="88"/>
      <c r="K17" s="88"/>
      <c r="L17" s="88"/>
      <c r="M17" s="88"/>
      <c r="N17" s="94"/>
      <c r="O17" s="94"/>
      <c r="P17" s="88"/>
      <c r="Q17" s="100">
        <f>SUM(Q8:Q16)</f>
        <v>1464093.5736936498</v>
      </c>
      <c r="R17" s="100">
        <f>SUM(R8:R16)</f>
        <v>0</v>
      </c>
      <c r="S17" s="101">
        <f>SUM(S8:S16)</f>
        <v>1464093.5736936498</v>
      </c>
      <c r="T17" s="102"/>
      <c r="U17" s="655"/>
    </row>
    <row r="18" spans="1:21" ht="15.75" customHeight="1">
      <c r="A18" s="71">
        <v>10</v>
      </c>
      <c r="B18" s="72" t="s">
        <v>1259</v>
      </c>
      <c r="C18" s="73" t="s">
        <v>1249</v>
      </c>
      <c r="D18" s="74"/>
      <c r="E18" s="75" t="s">
        <v>1250</v>
      </c>
      <c r="F18" s="76">
        <v>16</v>
      </c>
      <c r="G18" s="77"/>
      <c r="H18" s="78"/>
      <c r="I18" s="78"/>
      <c r="J18" s="78"/>
      <c r="K18" s="78"/>
      <c r="L18" s="78"/>
      <c r="M18" s="78"/>
      <c r="N18" s="92">
        <v>0</v>
      </c>
      <c r="O18" s="92">
        <v>0</v>
      </c>
      <c r="P18" s="78">
        <v>0</v>
      </c>
      <c r="Q18" s="96">
        <v>6373.3680000000004</v>
      </c>
      <c r="R18" s="77"/>
      <c r="S18" s="97">
        <v>6373.3680000000004</v>
      </c>
      <c r="T18" s="14" t="str">
        <f>IF(O18-P18=0,"",(S18-O18+P18)/(O18-P18)*100)</f>
        <v/>
      </c>
      <c r="U18" s="654"/>
    </row>
    <row r="19" spans="1:21" ht="15.75" customHeight="1">
      <c r="A19" s="79">
        <v>11</v>
      </c>
      <c r="B19" s="80" t="s">
        <v>1259</v>
      </c>
      <c r="C19" s="81" t="s">
        <v>1251</v>
      </c>
      <c r="D19" s="82"/>
      <c r="E19" s="83" t="s">
        <v>1250</v>
      </c>
      <c r="F19" s="84">
        <v>40</v>
      </c>
      <c r="G19" s="8"/>
      <c r="H19" s="14"/>
      <c r="I19" s="14"/>
      <c r="J19" s="14"/>
      <c r="K19" s="14"/>
      <c r="L19" s="14"/>
      <c r="M19" s="14"/>
      <c r="N19" s="93">
        <v>0</v>
      </c>
      <c r="O19" s="93">
        <v>0</v>
      </c>
      <c r="P19" s="14">
        <v>0</v>
      </c>
      <c r="Q19" s="98">
        <v>32657.96</v>
      </c>
      <c r="R19" s="8"/>
      <c r="S19" s="99">
        <v>32657.96</v>
      </c>
      <c r="T19" s="14" t="str">
        <f>IF(O19-P19=0,"",(S19-O19+P19)/(O19-P19)*100)</f>
        <v/>
      </c>
      <c r="U19" s="654"/>
    </row>
    <row r="20" spans="1:21" ht="15.75" customHeight="1">
      <c r="A20" s="79">
        <v>12</v>
      </c>
      <c r="B20" s="80" t="s">
        <v>1259</v>
      </c>
      <c r="C20" s="81" t="s">
        <v>1252</v>
      </c>
      <c r="D20" s="82"/>
      <c r="E20" s="83" t="s">
        <v>1250</v>
      </c>
      <c r="F20" s="84">
        <v>53</v>
      </c>
      <c r="G20" s="8"/>
      <c r="H20" s="14"/>
      <c r="I20" s="14"/>
      <c r="J20" s="14"/>
      <c r="K20" s="14"/>
      <c r="L20" s="14"/>
      <c r="M20" s="14"/>
      <c r="N20" s="93">
        <v>0</v>
      </c>
      <c r="O20" s="93">
        <v>0</v>
      </c>
      <c r="P20" s="14">
        <v>0</v>
      </c>
      <c r="Q20" s="98">
        <v>89926.69</v>
      </c>
      <c r="R20" s="8"/>
      <c r="S20" s="99">
        <v>89926.69</v>
      </c>
      <c r="T20" s="14" t="str">
        <f>IF(O20-P20=0,"",(S20-O20+P20)/(O20-P20)*100)</f>
        <v/>
      </c>
      <c r="U20" s="654"/>
    </row>
    <row r="21" spans="1:21" ht="15.75" customHeight="1">
      <c r="A21" s="79">
        <v>13</v>
      </c>
      <c r="B21" s="80" t="s">
        <v>1259</v>
      </c>
      <c r="C21" s="81" t="s">
        <v>1253</v>
      </c>
      <c r="D21" s="82"/>
      <c r="E21" s="83" t="s">
        <v>1250</v>
      </c>
      <c r="F21" s="84">
        <v>14</v>
      </c>
      <c r="G21" s="8"/>
      <c r="H21" s="14"/>
      <c r="I21" s="14"/>
      <c r="J21" s="14"/>
      <c r="K21" s="14"/>
      <c r="L21" s="14"/>
      <c r="M21" s="14"/>
      <c r="N21" s="93">
        <v>0</v>
      </c>
      <c r="O21" s="93">
        <v>0</v>
      </c>
      <c r="P21" s="14">
        <v>0</v>
      </c>
      <c r="Q21" s="98">
        <v>45755.85</v>
      </c>
      <c r="R21" s="8"/>
      <c r="S21" s="99">
        <v>45755.85</v>
      </c>
      <c r="T21" s="14" t="str">
        <f>IF(O21-P21=0,"",(S21-O21+P21)/(O21-P21)*100)</f>
        <v/>
      </c>
      <c r="U21" s="654"/>
    </row>
    <row r="22" spans="1:21" ht="15.75" customHeight="1">
      <c r="A22" s="79">
        <v>14</v>
      </c>
      <c r="B22" s="80" t="s">
        <v>1259</v>
      </c>
      <c r="C22" s="81" t="s">
        <v>1254</v>
      </c>
      <c r="D22" s="82"/>
      <c r="E22" s="83" t="s">
        <v>1250</v>
      </c>
      <c r="F22" s="84">
        <v>9</v>
      </c>
      <c r="G22" s="8"/>
      <c r="H22" s="14"/>
      <c r="I22" s="14"/>
      <c r="J22" s="14"/>
      <c r="K22" s="14"/>
      <c r="L22" s="14"/>
      <c r="M22" s="14"/>
      <c r="N22" s="93">
        <v>0</v>
      </c>
      <c r="O22" s="93">
        <v>0</v>
      </c>
      <c r="P22" s="14">
        <v>0</v>
      </c>
      <c r="Q22" s="98">
        <v>37008.99</v>
      </c>
      <c r="R22" s="8"/>
      <c r="S22" s="99">
        <v>37008.99</v>
      </c>
      <c r="T22" s="14" t="str">
        <f>IF(O22-P22=0,"",(S22-O22+P22)/(O22-P22)*100)</f>
        <v/>
      </c>
      <c r="U22" s="654"/>
    </row>
    <row r="23" spans="1:21" ht="15.75" customHeight="1" thickBot="1">
      <c r="A23" s="632" t="s">
        <v>1514</v>
      </c>
      <c r="B23" s="633"/>
      <c r="C23" s="633"/>
      <c r="D23" s="633"/>
      <c r="E23" s="85" t="s">
        <v>1250</v>
      </c>
      <c r="F23" s="86">
        <f>SUM(F18:F22)</f>
        <v>132</v>
      </c>
      <c r="G23" s="89"/>
      <c r="H23" s="90"/>
      <c r="I23" s="90"/>
      <c r="J23" s="90"/>
      <c r="K23" s="90"/>
      <c r="L23" s="90"/>
      <c r="M23" s="90"/>
      <c r="N23" s="95"/>
      <c r="O23" s="95"/>
      <c r="P23" s="90"/>
      <c r="Q23" s="100">
        <f>SUM(Q18:Q22)</f>
        <v>211722.85800000001</v>
      </c>
      <c r="R23" s="100">
        <f>SUM(R18:R22)</f>
        <v>0</v>
      </c>
      <c r="S23" s="101">
        <f>SUM(S18:S22)</f>
        <v>211722.85800000001</v>
      </c>
      <c r="T23" s="14"/>
      <c r="U23" s="654"/>
    </row>
    <row r="24" spans="1:21" ht="15.75" customHeight="1">
      <c r="A24" s="71">
        <v>15</v>
      </c>
      <c r="B24" s="72" t="s">
        <v>1260</v>
      </c>
      <c r="C24" s="73" t="s">
        <v>1249</v>
      </c>
      <c r="D24" s="74"/>
      <c r="E24" s="75" t="s">
        <v>1250</v>
      </c>
      <c r="F24" s="76">
        <v>36</v>
      </c>
      <c r="G24" s="77"/>
      <c r="H24" s="78"/>
      <c r="I24" s="78"/>
      <c r="J24" s="78"/>
      <c r="K24" s="78"/>
      <c r="L24" s="78"/>
      <c r="M24" s="78"/>
      <c r="N24" s="92">
        <v>0</v>
      </c>
      <c r="O24" s="92">
        <v>0</v>
      </c>
      <c r="P24" s="78">
        <v>0</v>
      </c>
      <c r="Q24" s="96">
        <v>8928.7199999999993</v>
      </c>
      <c r="R24" s="77"/>
      <c r="S24" s="97">
        <v>8928.7199999999993</v>
      </c>
      <c r="T24" s="14"/>
      <c r="U24" s="654"/>
    </row>
    <row r="25" spans="1:21" ht="15.75" customHeight="1">
      <c r="A25" s="79">
        <v>16</v>
      </c>
      <c r="B25" s="80" t="s">
        <v>1260</v>
      </c>
      <c r="C25" s="81" t="s">
        <v>1251</v>
      </c>
      <c r="D25" s="82"/>
      <c r="E25" s="83" t="s">
        <v>1250</v>
      </c>
      <c r="F25" s="84">
        <v>91</v>
      </c>
      <c r="G25" s="8"/>
      <c r="H25" s="14"/>
      <c r="I25" s="14"/>
      <c r="J25" s="14"/>
      <c r="K25" s="14"/>
      <c r="L25" s="14"/>
      <c r="M25" s="14"/>
      <c r="N25" s="93">
        <v>0</v>
      </c>
      <c r="O25" s="93">
        <v>0</v>
      </c>
      <c r="P25" s="14">
        <v>0</v>
      </c>
      <c r="Q25" s="98">
        <v>74646.845000000001</v>
      </c>
      <c r="R25" s="8"/>
      <c r="S25" s="99">
        <v>74646.845000000001</v>
      </c>
      <c r="T25" s="14"/>
      <c r="U25" s="654"/>
    </row>
    <row r="26" spans="1:21" ht="15.75" customHeight="1">
      <c r="A26" s="79">
        <v>17</v>
      </c>
      <c r="B26" s="80" t="s">
        <v>1260</v>
      </c>
      <c r="C26" s="81" t="s">
        <v>1261</v>
      </c>
      <c r="D26" s="82"/>
      <c r="E26" s="83" t="s">
        <v>1250</v>
      </c>
      <c r="F26" s="84">
        <v>26</v>
      </c>
      <c r="G26" s="8"/>
      <c r="H26" s="14"/>
      <c r="I26" s="14"/>
      <c r="J26" s="14"/>
      <c r="K26" s="14"/>
      <c r="L26" s="14"/>
      <c r="M26" s="14"/>
      <c r="N26" s="93">
        <v>0</v>
      </c>
      <c r="O26" s="93">
        <v>0</v>
      </c>
      <c r="P26" s="14">
        <v>0</v>
      </c>
      <c r="Q26" s="98">
        <v>59410.78</v>
      </c>
      <c r="R26" s="8"/>
      <c r="S26" s="99">
        <v>59410.78</v>
      </c>
      <c r="T26" s="14"/>
      <c r="U26" s="654"/>
    </row>
    <row r="27" spans="1:21" ht="15.75" customHeight="1" thickBot="1">
      <c r="A27" s="632" t="s">
        <v>1514</v>
      </c>
      <c r="B27" s="633"/>
      <c r="C27" s="633"/>
      <c r="D27" s="633"/>
      <c r="E27" s="85" t="s">
        <v>1250</v>
      </c>
      <c r="F27" s="86">
        <f>SUM(F24:F26)</f>
        <v>153</v>
      </c>
      <c r="G27" s="89"/>
      <c r="H27" s="90"/>
      <c r="I27" s="90"/>
      <c r="J27" s="90"/>
      <c r="K27" s="90"/>
      <c r="L27" s="90"/>
      <c r="M27" s="90"/>
      <c r="N27" s="95"/>
      <c r="O27" s="95"/>
      <c r="P27" s="90"/>
      <c r="Q27" s="100">
        <f>SUM(Q24:Q26)</f>
        <v>142986.345</v>
      </c>
      <c r="R27" s="100">
        <f>SUM(R24:R26)</f>
        <v>0</v>
      </c>
      <c r="S27" s="101">
        <f>SUM(S24:S26)</f>
        <v>142986.345</v>
      </c>
      <c r="T27" s="14"/>
      <c r="U27" s="654"/>
    </row>
    <row r="28" spans="1:21" ht="15.75" customHeight="1">
      <c r="A28" s="71">
        <v>18</v>
      </c>
      <c r="B28" s="72" t="s">
        <v>1262</v>
      </c>
      <c r="C28" s="73"/>
      <c r="D28" s="74" t="s">
        <v>1263</v>
      </c>
      <c r="E28" s="75" t="s">
        <v>1250</v>
      </c>
      <c r="F28" s="76">
        <v>247</v>
      </c>
      <c r="G28" s="77"/>
      <c r="H28" s="78"/>
      <c r="I28" s="78"/>
      <c r="J28" s="78"/>
      <c r="K28" s="78"/>
      <c r="L28" s="78"/>
      <c r="M28" s="78"/>
      <c r="N28" s="92">
        <v>0</v>
      </c>
      <c r="O28" s="92">
        <v>0</v>
      </c>
      <c r="P28" s="78">
        <v>0</v>
      </c>
      <c r="Q28" s="96">
        <v>3731.4690000000001</v>
      </c>
      <c r="R28" s="77"/>
      <c r="S28" s="97">
        <v>3731.4690000000001</v>
      </c>
      <c r="T28" s="14"/>
      <c r="U28" s="654"/>
    </row>
    <row r="29" spans="1:21" ht="15.75" customHeight="1">
      <c r="A29" s="79">
        <v>19</v>
      </c>
      <c r="B29" s="80" t="s">
        <v>1264</v>
      </c>
      <c r="C29" s="81" t="s">
        <v>1249</v>
      </c>
      <c r="D29" s="82" t="s">
        <v>1263</v>
      </c>
      <c r="E29" s="83" t="s">
        <v>1250</v>
      </c>
      <c r="F29" s="84">
        <v>3</v>
      </c>
      <c r="G29" s="8"/>
      <c r="H29" s="14"/>
      <c r="I29" s="14"/>
      <c r="J29" s="14"/>
      <c r="K29" s="14"/>
      <c r="L29" s="14"/>
      <c r="M29" s="14"/>
      <c r="N29" s="93">
        <v>0</v>
      </c>
      <c r="O29" s="93">
        <v>0</v>
      </c>
      <c r="P29" s="14">
        <v>0</v>
      </c>
      <c r="Q29" s="98">
        <v>167.92500000000001</v>
      </c>
      <c r="R29" s="8"/>
      <c r="S29" s="99">
        <v>167.92500000000001</v>
      </c>
      <c r="T29" s="14"/>
      <c r="U29" s="654"/>
    </row>
    <row r="30" spans="1:21" ht="15.75" customHeight="1">
      <c r="A30" s="79">
        <v>20</v>
      </c>
      <c r="B30" s="80" t="s">
        <v>1265</v>
      </c>
      <c r="C30" s="81"/>
      <c r="D30" s="82" t="s">
        <v>1263</v>
      </c>
      <c r="E30" s="83" t="s">
        <v>1250</v>
      </c>
      <c r="F30" s="84">
        <v>20</v>
      </c>
      <c r="G30" s="8"/>
      <c r="H30" s="14"/>
      <c r="I30" s="14"/>
      <c r="J30" s="14"/>
      <c r="K30" s="14"/>
      <c r="L30" s="14"/>
      <c r="M30" s="14"/>
      <c r="N30" s="93">
        <v>0</v>
      </c>
      <c r="O30" s="93">
        <v>0</v>
      </c>
      <c r="P30" s="14">
        <v>0</v>
      </c>
      <c r="Q30" s="98">
        <v>2934.0639999999999</v>
      </c>
      <c r="R30" s="8"/>
      <c r="S30" s="99">
        <v>2934.0639999999999</v>
      </c>
      <c r="T30" s="14" t="str">
        <f>IF(O30-P30=0,"",(S30-O30+P30)/(O30-P30)*100)</f>
        <v/>
      </c>
      <c r="U30" s="654"/>
    </row>
    <row r="31" spans="1:21" ht="15.75" customHeight="1">
      <c r="A31" s="79">
        <v>21</v>
      </c>
      <c r="B31" s="80" t="s">
        <v>1266</v>
      </c>
      <c r="C31" s="81"/>
      <c r="D31" s="82" t="s">
        <v>1267</v>
      </c>
      <c r="E31" s="83" t="s">
        <v>1268</v>
      </c>
      <c r="F31" s="84">
        <v>20</v>
      </c>
      <c r="G31" s="8"/>
      <c r="H31" s="14"/>
      <c r="I31" s="14"/>
      <c r="J31" s="14"/>
      <c r="K31" s="14"/>
      <c r="L31" s="14"/>
      <c r="M31" s="14"/>
      <c r="N31" s="93">
        <v>0</v>
      </c>
      <c r="O31" s="93">
        <v>0</v>
      </c>
      <c r="P31" s="14">
        <v>0</v>
      </c>
      <c r="Q31" s="98">
        <v>24.2</v>
      </c>
      <c r="R31" s="8"/>
      <c r="S31" s="99">
        <v>24.2</v>
      </c>
      <c r="T31" s="14" t="str">
        <f>IF(O31-P31=0,"",(S31-O31+P31)/(O31-P31)*100)</f>
        <v/>
      </c>
      <c r="U31" s="654"/>
    </row>
    <row r="32" spans="1:21" ht="15.75" customHeight="1">
      <c r="A32" s="79">
        <v>22</v>
      </c>
      <c r="B32" s="80" t="s">
        <v>1269</v>
      </c>
      <c r="C32" s="81" t="s">
        <v>1249</v>
      </c>
      <c r="D32" s="82"/>
      <c r="E32" s="83" t="s">
        <v>1250</v>
      </c>
      <c r="F32" s="84">
        <v>5</v>
      </c>
      <c r="G32" s="8"/>
      <c r="H32" s="14"/>
      <c r="I32" s="14"/>
      <c r="J32" s="14"/>
      <c r="K32" s="14"/>
      <c r="L32" s="14"/>
      <c r="M32" s="14"/>
      <c r="N32" s="93">
        <v>0</v>
      </c>
      <c r="O32" s="93">
        <v>0</v>
      </c>
      <c r="P32" s="14">
        <v>0</v>
      </c>
      <c r="Q32" s="98">
        <v>1058.9000000000001</v>
      </c>
      <c r="R32" s="8"/>
      <c r="S32" s="99">
        <v>1058.9000000000001</v>
      </c>
      <c r="T32" s="14" t="str">
        <f>IF(O32-P32=0,"",(S32-O32+P32)/(O32-P32)*100)</f>
        <v/>
      </c>
      <c r="U32" s="654"/>
    </row>
    <row r="33" spans="1:21" ht="15.75" customHeight="1">
      <c r="A33" s="79">
        <v>23</v>
      </c>
      <c r="B33" s="80" t="s">
        <v>1269</v>
      </c>
      <c r="C33" s="81" t="s">
        <v>1251</v>
      </c>
      <c r="D33" s="82"/>
      <c r="E33" s="83" t="s">
        <v>1250</v>
      </c>
      <c r="F33" s="84">
        <v>16</v>
      </c>
      <c r="G33" s="8"/>
      <c r="H33" s="14"/>
      <c r="I33" s="14"/>
      <c r="J33" s="14"/>
      <c r="K33" s="14"/>
      <c r="L33" s="14"/>
      <c r="M33" s="14"/>
      <c r="N33" s="93">
        <v>0</v>
      </c>
      <c r="O33" s="93">
        <v>0</v>
      </c>
      <c r="P33" s="14">
        <v>0</v>
      </c>
      <c r="Q33" s="98">
        <v>5164.8</v>
      </c>
      <c r="R33" s="8"/>
      <c r="S33" s="99">
        <v>5164.8</v>
      </c>
      <c r="T33" s="14" t="str">
        <f t="shared" ref="T33" si="1">IF(O33-P33=0,"",(S33-O33+P33)/(O33-P33)*100)</f>
        <v/>
      </c>
      <c r="U33" s="654"/>
    </row>
    <row r="34" spans="1:21" ht="15.75" customHeight="1">
      <c r="A34" s="79">
        <v>24</v>
      </c>
      <c r="B34" s="80" t="s">
        <v>1269</v>
      </c>
      <c r="C34" s="81" t="s">
        <v>1252</v>
      </c>
      <c r="D34" s="82"/>
      <c r="E34" s="83" t="s">
        <v>1250</v>
      </c>
      <c r="F34" s="84">
        <v>27</v>
      </c>
      <c r="G34" s="8"/>
      <c r="H34" s="14"/>
      <c r="I34" s="14"/>
      <c r="J34" s="14"/>
      <c r="K34" s="14"/>
      <c r="L34" s="14"/>
      <c r="M34" s="14"/>
      <c r="N34" s="93">
        <v>0</v>
      </c>
      <c r="O34" s="93">
        <v>0</v>
      </c>
      <c r="P34" s="14">
        <v>0</v>
      </c>
      <c r="Q34" s="98">
        <v>39876.169270243903</v>
      </c>
      <c r="R34" s="8"/>
      <c r="S34" s="99">
        <v>39876.169270243903</v>
      </c>
      <c r="T34" s="14"/>
      <c r="U34" s="654"/>
    </row>
    <row r="35" spans="1:21" ht="15.75" customHeight="1">
      <c r="A35" s="79">
        <v>25</v>
      </c>
      <c r="B35" s="80" t="s">
        <v>1270</v>
      </c>
      <c r="C35" s="81"/>
      <c r="D35" s="82"/>
      <c r="E35" s="83" t="s">
        <v>1250</v>
      </c>
      <c r="F35" s="84">
        <v>12330</v>
      </c>
      <c r="G35" s="8"/>
      <c r="H35" s="14"/>
      <c r="I35" s="14"/>
      <c r="J35" s="14"/>
      <c r="K35" s="14"/>
      <c r="L35" s="14"/>
      <c r="M35" s="14"/>
      <c r="N35" s="93">
        <v>0</v>
      </c>
      <c r="O35" s="93">
        <v>0</v>
      </c>
      <c r="P35" s="14">
        <v>0</v>
      </c>
      <c r="Q35" s="98">
        <v>33414.300000000003</v>
      </c>
      <c r="R35" s="8"/>
      <c r="S35" s="99">
        <v>33414.300000000003</v>
      </c>
      <c r="T35" s="14"/>
      <c r="U35" s="654"/>
    </row>
    <row r="36" spans="1:21" ht="15.75" customHeight="1">
      <c r="A36" s="79">
        <v>26</v>
      </c>
      <c r="B36" s="80" t="s">
        <v>1271</v>
      </c>
      <c r="C36" s="81" t="s">
        <v>1251</v>
      </c>
      <c r="D36" s="82"/>
      <c r="E36" s="83" t="s">
        <v>1250</v>
      </c>
      <c r="F36" s="84">
        <v>36</v>
      </c>
      <c r="G36" s="8"/>
      <c r="H36" s="14"/>
      <c r="I36" s="14"/>
      <c r="J36" s="14"/>
      <c r="K36" s="14"/>
      <c r="L36" s="14"/>
      <c r="M36" s="14"/>
      <c r="N36" s="93">
        <v>0</v>
      </c>
      <c r="O36" s="93">
        <v>0</v>
      </c>
      <c r="P36" s="14">
        <v>0</v>
      </c>
      <c r="Q36" s="98">
        <v>4569.9849999999997</v>
      </c>
      <c r="R36" s="8"/>
      <c r="S36" s="99">
        <v>4569.9849999999997</v>
      </c>
      <c r="T36" s="14"/>
      <c r="U36" s="654"/>
    </row>
    <row r="37" spans="1:21" ht="15.75" customHeight="1">
      <c r="A37" s="79">
        <v>27</v>
      </c>
      <c r="B37" s="80" t="s">
        <v>1271</v>
      </c>
      <c r="C37" s="81" t="s">
        <v>1252</v>
      </c>
      <c r="D37" s="82"/>
      <c r="E37" s="83" t="s">
        <v>1250</v>
      </c>
      <c r="F37" s="84">
        <v>24</v>
      </c>
      <c r="G37" s="8"/>
      <c r="H37" s="14"/>
      <c r="I37" s="14"/>
      <c r="J37" s="14"/>
      <c r="K37" s="14"/>
      <c r="L37" s="14"/>
      <c r="M37" s="14"/>
      <c r="N37" s="93">
        <v>0</v>
      </c>
      <c r="O37" s="93">
        <v>0</v>
      </c>
      <c r="P37" s="14">
        <v>0</v>
      </c>
      <c r="Q37" s="98">
        <v>3144.12</v>
      </c>
      <c r="R37" s="8"/>
      <c r="S37" s="99">
        <v>3144.12</v>
      </c>
      <c r="T37" s="14"/>
      <c r="U37" s="654"/>
    </row>
    <row r="38" spans="1:21" ht="15.75" customHeight="1">
      <c r="A38" s="79">
        <v>28</v>
      </c>
      <c r="B38" s="80" t="s">
        <v>1271</v>
      </c>
      <c r="C38" s="81" t="s">
        <v>1272</v>
      </c>
      <c r="D38" s="82"/>
      <c r="E38" s="83" t="s">
        <v>1250</v>
      </c>
      <c r="F38" s="84">
        <v>3</v>
      </c>
      <c r="G38" s="8"/>
      <c r="H38" s="14"/>
      <c r="I38" s="14"/>
      <c r="J38" s="14"/>
      <c r="K38" s="14"/>
      <c r="L38" s="14"/>
      <c r="M38" s="14"/>
      <c r="N38" s="93">
        <v>0</v>
      </c>
      <c r="O38" s="93">
        <v>0</v>
      </c>
      <c r="P38" s="14">
        <v>0</v>
      </c>
      <c r="Q38" s="98">
        <v>1319.70413479892</v>
      </c>
      <c r="R38" s="8"/>
      <c r="S38" s="99">
        <v>1319.70413479892</v>
      </c>
      <c r="T38" s="14"/>
      <c r="U38" s="654"/>
    </row>
    <row r="39" spans="1:21" ht="15.75" customHeight="1">
      <c r="A39" s="79">
        <v>29</v>
      </c>
      <c r="B39" s="80" t="s">
        <v>1273</v>
      </c>
      <c r="C39" s="81" t="s">
        <v>1274</v>
      </c>
      <c r="D39" s="82"/>
      <c r="E39" s="83" t="s">
        <v>1250</v>
      </c>
      <c r="F39" s="84">
        <v>1</v>
      </c>
      <c r="G39" s="8"/>
      <c r="H39" s="14"/>
      <c r="I39" s="14"/>
      <c r="J39" s="14"/>
      <c r="K39" s="14"/>
      <c r="L39" s="14"/>
      <c r="M39" s="14"/>
      <c r="N39" s="93">
        <v>0</v>
      </c>
      <c r="O39" s="93">
        <v>0</v>
      </c>
      <c r="P39" s="14">
        <v>0</v>
      </c>
      <c r="Q39" s="98">
        <v>357.85500000000002</v>
      </c>
      <c r="R39" s="8"/>
      <c r="S39" s="99">
        <v>357.85500000000002</v>
      </c>
      <c r="T39" s="14"/>
      <c r="U39" s="654"/>
    </row>
    <row r="40" spans="1:21" ht="15.75" customHeight="1">
      <c r="A40" s="79">
        <v>30</v>
      </c>
      <c r="B40" s="80" t="s">
        <v>1273</v>
      </c>
      <c r="C40" s="81" t="s">
        <v>1254</v>
      </c>
      <c r="D40" s="82"/>
      <c r="E40" s="83" t="s">
        <v>1250</v>
      </c>
      <c r="F40" s="84">
        <v>1</v>
      </c>
      <c r="G40" s="8"/>
      <c r="H40" s="14"/>
      <c r="I40" s="14"/>
      <c r="J40" s="14"/>
      <c r="K40" s="14"/>
      <c r="L40" s="14"/>
      <c r="M40" s="14"/>
      <c r="N40" s="93">
        <v>0</v>
      </c>
      <c r="O40" s="93">
        <v>0</v>
      </c>
      <c r="P40" s="14">
        <v>0</v>
      </c>
      <c r="Q40" s="98">
        <v>2063.25</v>
      </c>
      <c r="R40" s="8"/>
      <c r="S40" s="99">
        <v>2063.25</v>
      </c>
      <c r="T40" s="14"/>
      <c r="U40" s="654"/>
    </row>
    <row r="41" spans="1:21" ht="15.75" customHeight="1">
      <c r="A41" s="79">
        <v>31</v>
      </c>
      <c r="B41" s="80" t="s">
        <v>1275</v>
      </c>
      <c r="C41" s="81" t="s">
        <v>1249</v>
      </c>
      <c r="D41" s="82"/>
      <c r="E41" s="83" t="s">
        <v>1250</v>
      </c>
      <c r="F41" s="84">
        <v>15</v>
      </c>
      <c r="G41" s="8"/>
      <c r="H41" s="14"/>
      <c r="I41" s="14"/>
      <c r="J41" s="14"/>
      <c r="K41" s="14"/>
      <c r="L41" s="14"/>
      <c r="M41" s="14"/>
      <c r="N41" s="93">
        <v>0</v>
      </c>
      <c r="O41" s="93">
        <v>0</v>
      </c>
      <c r="P41" s="14">
        <v>0</v>
      </c>
      <c r="Q41" s="98">
        <v>169.5</v>
      </c>
      <c r="R41" s="8"/>
      <c r="S41" s="99">
        <v>169.5</v>
      </c>
      <c r="T41" s="14"/>
      <c r="U41" s="654"/>
    </row>
    <row r="42" spans="1:21" ht="15.75" customHeight="1">
      <c r="A42" s="79">
        <v>32</v>
      </c>
      <c r="B42" s="80" t="s">
        <v>1276</v>
      </c>
      <c r="C42" s="81" t="s">
        <v>1249</v>
      </c>
      <c r="D42" s="82" t="s">
        <v>1277</v>
      </c>
      <c r="E42" s="83" t="s">
        <v>1250</v>
      </c>
      <c r="F42" s="84">
        <v>26</v>
      </c>
      <c r="G42" s="8"/>
      <c r="H42" s="14"/>
      <c r="I42" s="14"/>
      <c r="J42" s="14"/>
      <c r="K42" s="14"/>
      <c r="L42" s="14"/>
      <c r="M42" s="14"/>
      <c r="N42" s="93">
        <v>0</v>
      </c>
      <c r="O42" s="93">
        <v>0</v>
      </c>
      <c r="P42" s="14">
        <v>0</v>
      </c>
      <c r="Q42" s="98">
        <v>2743.9659999999999</v>
      </c>
      <c r="R42" s="8"/>
      <c r="S42" s="99">
        <v>2743.9659999999999</v>
      </c>
      <c r="T42" s="14"/>
      <c r="U42" s="654"/>
    </row>
    <row r="43" spans="1:21" ht="15.75" customHeight="1">
      <c r="A43" s="79">
        <v>33</v>
      </c>
      <c r="B43" s="80" t="s">
        <v>1278</v>
      </c>
      <c r="C43" s="81" t="s">
        <v>1279</v>
      </c>
      <c r="D43" s="82"/>
      <c r="E43" s="83" t="s">
        <v>1250</v>
      </c>
      <c r="F43" s="84">
        <v>84</v>
      </c>
      <c r="G43" s="8"/>
      <c r="H43" s="14"/>
      <c r="I43" s="14"/>
      <c r="J43" s="14"/>
      <c r="K43" s="14"/>
      <c r="L43" s="14"/>
      <c r="M43" s="14"/>
      <c r="N43" s="93">
        <v>0</v>
      </c>
      <c r="O43" s="93">
        <v>0</v>
      </c>
      <c r="P43" s="14">
        <v>0</v>
      </c>
      <c r="Q43" s="98">
        <v>41113.072</v>
      </c>
      <c r="R43" s="8"/>
      <c r="S43" s="99">
        <v>41113.072</v>
      </c>
      <c r="T43" s="14"/>
      <c r="U43" s="654"/>
    </row>
    <row r="44" spans="1:21" ht="15.75" customHeight="1">
      <c r="A44" s="79">
        <v>34</v>
      </c>
      <c r="B44" s="80" t="s">
        <v>1280</v>
      </c>
      <c r="C44" s="82" t="s">
        <v>1249</v>
      </c>
      <c r="D44" s="82"/>
      <c r="E44" s="83" t="s">
        <v>1250</v>
      </c>
      <c r="F44" s="84">
        <v>60</v>
      </c>
      <c r="G44" s="8"/>
      <c r="H44" s="14"/>
      <c r="I44" s="14"/>
      <c r="J44" s="14"/>
      <c r="K44" s="14"/>
      <c r="L44" s="14"/>
      <c r="M44" s="14"/>
      <c r="N44" s="93">
        <v>0</v>
      </c>
      <c r="O44" s="93">
        <v>0</v>
      </c>
      <c r="P44" s="14">
        <v>0</v>
      </c>
      <c r="Q44" s="98">
        <v>15062.502</v>
      </c>
      <c r="R44" s="8"/>
      <c r="S44" s="99">
        <v>15062.502</v>
      </c>
      <c r="T44" s="14"/>
      <c r="U44" s="654"/>
    </row>
    <row r="45" spans="1:21" ht="15.75" customHeight="1">
      <c r="A45" s="79">
        <v>35</v>
      </c>
      <c r="B45" s="80" t="s">
        <v>1280</v>
      </c>
      <c r="C45" s="81" t="s">
        <v>1281</v>
      </c>
      <c r="D45" s="82"/>
      <c r="E45" s="83" t="s">
        <v>1250</v>
      </c>
      <c r="F45" s="84">
        <v>46</v>
      </c>
      <c r="G45" s="8"/>
      <c r="H45" s="14"/>
      <c r="I45" s="14"/>
      <c r="J45" s="14"/>
      <c r="K45" s="14"/>
      <c r="L45" s="14"/>
      <c r="M45" s="14"/>
      <c r="N45" s="93">
        <v>0</v>
      </c>
      <c r="O45" s="93">
        <v>0</v>
      </c>
      <c r="P45" s="14">
        <v>0</v>
      </c>
      <c r="Q45" s="98">
        <v>23788.128000000001</v>
      </c>
      <c r="R45" s="8"/>
      <c r="S45" s="99">
        <v>23788.128000000001</v>
      </c>
      <c r="T45" s="14"/>
      <c r="U45" s="654"/>
    </row>
    <row r="46" spans="1:21" ht="15.75" customHeight="1">
      <c r="A46" s="79">
        <v>36</v>
      </c>
      <c r="B46" s="80" t="s">
        <v>1282</v>
      </c>
      <c r="C46" s="82" t="s">
        <v>1249</v>
      </c>
      <c r="D46" s="82"/>
      <c r="E46" s="83" t="s">
        <v>1250</v>
      </c>
      <c r="F46" s="84">
        <v>180</v>
      </c>
      <c r="G46" s="8"/>
      <c r="H46" s="14"/>
      <c r="I46" s="14"/>
      <c r="J46" s="14"/>
      <c r="K46" s="14"/>
      <c r="L46" s="14"/>
      <c r="M46" s="14"/>
      <c r="N46" s="93">
        <v>0</v>
      </c>
      <c r="O46" s="93">
        <v>0</v>
      </c>
      <c r="P46" s="14">
        <v>0</v>
      </c>
      <c r="Q46" s="98">
        <v>6127.2</v>
      </c>
      <c r="R46" s="8"/>
      <c r="S46" s="99">
        <v>6127.2</v>
      </c>
      <c r="T46" s="14"/>
      <c r="U46" s="654"/>
    </row>
    <row r="47" spans="1:21" ht="15.75" customHeight="1">
      <c r="A47" s="79">
        <v>37</v>
      </c>
      <c r="B47" s="80" t="s">
        <v>1283</v>
      </c>
      <c r="C47" s="81" t="s">
        <v>1272</v>
      </c>
      <c r="D47" s="82"/>
      <c r="E47" s="83" t="s">
        <v>1250</v>
      </c>
      <c r="F47" s="84">
        <v>171</v>
      </c>
      <c r="G47" s="8"/>
      <c r="H47" s="14"/>
      <c r="I47" s="14"/>
      <c r="J47" s="14"/>
      <c r="K47" s="14"/>
      <c r="L47" s="14"/>
      <c r="M47" s="14"/>
      <c r="N47" s="93">
        <v>0</v>
      </c>
      <c r="O47" s="93">
        <v>0</v>
      </c>
      <c r="P47" s="14">
        <v>0</v>
      </c>
      <c r="Q47" s="98">
        <v>28186.392</v>
      </c>
      <c r="R47" s="8"/>
      <c r="S47" s="99">
        <v>28186.392</v>
      </c>
      <c r="T47" s="14"/>
      <c r="U47" s="654"/>
    </row>
    <row r="48" spans="1:21" ht="15.75" customHeight="1">
      <c r="A48" s="79">
        <v>38</v>
      </c>
      <c r="B48" s="80" t="s">
        <v>1284</v>
      </c>
      <c r="C48" s="81" t="s">
        <v>1249</v>
      </c>
      <c r="D48" s="82"/>
      <c r="E48" s="83" t="s">
        <v>1250</v>
      </c>
      <c r="F48" s="84">
        <v>3</v>
      </c>
      <c r="G48" s="8"/>
      <c r="H48" s="14"/>
      <c r="I48" s="14"/>
      <c r="J48" s="14"/>
      <c r="K48" s="14"/>
      <c r="L48" s="14"/>
      <c r="M48" s="14"/>
      <c r="N48" s="93">
        <v>0</v>
      </c>
      <c r="O48" s="93">
        <v>0</v>
      </c>
      <c r="P48" s="14">
        <v>0</v>
      </c>
      <c r="Q48" s="98">
        <v>1060.6949999999999</v>
      </c>
      <c r="R48" s="8"/>
      <c r="S48" s="99">
        <v>1060.6949999999999</v>
      </c>
      <c r="T48" s="14"/>
      <c r="U48" s="654"/>
    </row>
    <row r="49" spans="1:21" ht="15.75" customHeight="1">
      <c r="A49" s="79">
        <v>39</v>
      </c>
      <c r="B49" s="80" t="s">
        <v>1284</v>
      </c>
      <c r="C49" s="81" t="s">
        <v>1251</v>
      </c>
      <c r="D49" s="82"/>
      <c r="E49" s="83" t="s">
        <v>1250</v>
      </c>
      <c r="F49" s="84">
        <v>3</v>
      </c>
      <c r="G49" s="8"/>
      <c r="H49" s="14"/>
      <c r="I49" s="14"/>
      <c r="J49" s="14"/>
      <c r="K49" s="14"/>
      <c r="L49" s="14"/>
      <c r="M49" s="14"/>
      <c r="N49" s="93">
        <v>0</v>
      </c>
      <c r="O49" s="93">
        <v>0</v>
      </c>
      <c r="P49" s="14">
        <v>0</v>
      </c>
      <c r="Q49" s="98">
        <v>2622.2249999999999</v>
      </c>
      <c r="R49" s="8"/>
      <c r="S49" s="99">
        <v>2622.2249999999999</v>
      </c>
      <c r="T49" s="14"/>
      <c r="U49" s="654"/>
    </row>
    <row r="50" spans="1:21" ht="15.75" customHeight="1">
      <c r="A50" s="79">
        <v>40</v>
      </c>
      <c r="B50" s="80" t="s">
        <v>1284</v>
      </c>
      <c r="C50" s="81" t="s">
        <v>1252</v>
      </c>
      <c r="D50" s="82"/>
      <c r="E50" s="83" t="s">
        <v>1250</v>
      </c>
      <c r="F50" s="84">
        <v>1</v>
      </c>
      <c r="G50" s="8"/>
      <c r="H50" s="14"/>
      <c r="I50" s="14"/>
      <c r="J50" s="14"/>
      <c r="K50" s="14"/>
      <c r="L50" s="14"/>
      <c r="M50" s="14"/>
      <c r="N50" s="93">
        <v>0</v>
      </c>
      <c r="O50" s="93">
        <v>0</v>
      </c>
      <c r="P50" s="14">
        <v>0</v>
      </c>
      <c r="Q50" s="98">
        <v>3732.03</v>
      </c>
      <c r="R50" s="8"/>
      <c r="S50" s="99">
        <v>3732.03</v>
      </c>
      <c r="T50" s="14"/>
      <c r="U50" s="654"/>
    </row>
    <row r="51" spans="1:21" ht="15.75" customHeight="1">
      <c r="A51" s="79">
        <v>41</v>
      </c>
      <c r="B51" s="80" t="s">
        <v>1285</v>
      </c>
      <c r="C51" s="81" t="s">
        <v>1249</v>
      </c>
      <c r="D51" s="82"/>
      <c r="E51" s="83" t="s">
        <v>1250</v>
      </c>
      <c r="F51" s="84">
        <v>10</v>
      </c>
      <c r="G51" s="8"/>
      <c r="H51" s="14"/>
      <c r="I51" s="14"/>
      <c r="J51" s="14"/>
      <c r="K51" s="14"/>
      <c r="L51" s="14"/>
      <c r="M51" s="14"/>
      <c r="N51" s="93">
        <v>0</v>
      </c>
      <c r="O51" s="93">
        <v>0</v>
      </c>
      <c r="P51" s="14">
        <v>0</v>
      </c>
      <c r="Q51" s="98">
        <v>4475.12</v>
      </c>
      <c r="R51" s="8"/>
      <c r="S51" s="99">
        <v>4475.12</v>
      </c>
      <c r="T51" s="14"/>
      <c r="U51" s="654"/>
    </row>
    <row r="52" spans="1:21" ht="15.75" customHeight="1">
      <c r="A52" s="79">
        <v>42</v>
      </c>
      <c r="B52" s="80" t="s">
        <v>1285</v>
      </c>
      <c r="C52" s="81" t="s">
        <v>1251</v>
      </c>
      <c r="D52" s="82"/>
      <c r="E52" s="83" t="s">
        <v>1250</v>
      </c>
      <c r="F52" s="84">
        <v>5</v>
      </c>
      <c r="G52" s="8"/>
      <c r="H52" s="14"/>
      <c r="I52" s="14"/>
      <c r="J52" s="14"/>
      <c r="K52" s="14"/>
      <c r="L52" s="14"/>
      <c r="M52" s="14"/>
      <c r="N52" s="93">
        <v>0</v>
      </c>
      <c r="O52" s="93">
        <v>0</v>
      </c>
      <c r="P52" s="14">
        <v>0</v>
      </c>
      <c r="Q52" s="98">
        <v>5181.68</v>
      </c>
      <c r="R52" s="8"/>
      <c r="S52" s="99">
        <v>5181.68</v>
      </c>
      <c r="T52" s="14"/>
      <c r="U52" s="654"/>
    </row>
    <row r="53" spans="1:21" ht="15.75" customHeight="1">
      <c r="A53" s="79">
        <v>43</v>
      </c>
      <c r="B53" s="80" t="s">
        <v>1286</v>
      </c>
      <c r="C53" s="81" t="s">
        <v>1281</v>
      </c>
      <c r="D53" s="82"/>
      <c r="E53" s="83" t="s">
        <v>1250</v>
      </c>
      <c r="F53" s="84">
        <v>12</v>
      </c>
      <c r="G53" s="8"/>
      <c r="H53" s="14"/>
      <c r="I53" s="14"/>
      <c r="J53" s="14"/>
      <c r="K53" s="14"/>
      <c r="L53" s="14"/>
      <c r="M53" s="14"/>
      <c r="N53" s="93">
        <v>0</v>
      </c>
      <c r="O53" s="93">
        <v>0</v>
      </c>
      <c r="P53" s="14">
        <v>0</v>
      </c>
      <c r="Q53" s="98">
        <v>15861.96</v>
      </c>
      <c r="R53" s="8"/>
      <c r="S53" s="99">
        <v>15861.96</v>
      </c>
      <c r="T53" s="14"/>
      <c r="U53" s="654"/>
    </row>
    <row r="54" spans="1:21" ht="15.75" customHeight="1">
      <c r="A54" s="79">
        <v>44</v>
      </c>
      <c r="B54" s="80" t="s">
        <v>1287</v>
      </c>
      <c r="C54" s="81" t="s">
        <v>1249</v>
      </c>
      <c r="D54" s="82"/>
      <c r="E54" s="83" t="s">
        <v>1250</v>
      </c>
      <c r="F54" s="84">
        <v>30</v>
      </c>
      <c r="G54" s="8"/>
      <c r="H54" s="14"/>
      <c r="I54" s="14"/>
      <c r="J54" s="14"/>
      <c r="K54" s="14"/>
      <c r="L54" s="14"/>
      <c r="M54" s="14"/>
      <c r="N54" s="93">
        <v>0</v>
      </c>
      <c r="O54" s="93">
        <v>0</v>
      </c>
      <c r="P54" s="14">
        <v>0</v>
      </c>
      <c r="Q54" s="98">
        <v>7151.1</v>
      </c>
      <c r="R54" s="8"/>
      <c r="S54" s="99">
        <v>7151.1</v>
      </c>
      <c r="T54" s="14"/>
      <c r="U54" s="654"/>
    </row>
    <row r="55" spans="1:21" ht="15.75" customHeight="1">
      <c r="A55" s="79">
        <v>45</v>
      </c>
      <c r="B55" s="80" t="s">
        <v>1288</v>
      </c>
      <c r="C55" s="81" t="s">
        <v>1249</v>
      </c>
      <c r="D55" s="82"/>
      <c r="E55" s="83" t="s">
        <v>1250</v>
      </c>
      <c r="F55" s="84">
        <v>16</v>
      </c>
      <c r="G55" s="8"/>
      <c r="H55" s="14"/>
      <c r="I55" s="14"/>
      <c r="J55" s="14"/>
      <c r="K55" s="14"/>
      <c r="L55" s="14"/>
      <c r="M55" s="14"/>
      <c r="N55" s="93">
        <v>0</v>
      </c>
      <c r="O55" s="93">
        <v>0</v>
      </c>
      <c r="P55" s="14">
        <v>0</v>
      </c>
      <c r="Q55" s="98">
        <v>4613.92</v>
      </c>
      <c r="R55" s="8"/>
      <c r="S55" s="99">
        <v>4613.92</v>
      </c>
      <c r="T55" s="14"/>
      <c r="U55" s="654"/>
    </row>
    <row r="56" spans="1:21" ht="15.75" customHeight="1">
      <c r="A56" s="79">
        <v>46</v>
      </c>
      <c r="B56" s="80" t="s">
        <v>1289</v>
      </c>
      <c r="C56" s="81" t="s">
        <v>1252</v>
      </c>
      <c r="D56" s="82"/>
      <c r="E56" s="83" t="s">
        <v>1250</v>
      </c>
      <c r="F56" s="84">
        <v>21</v>
      </c>
      <c r="G56" s="8"/>
      <c r="H56" s="14"/>
      <c r="I56" s="14"/>
      <c r="J56" s="14"/>
      <c r="K56" s="14"/>
      <c r="L56" s="14"/>
      <c r="M56" s="14"/>
      <c r="N56" s="93">
        <v>0</v>
      </c>
      <c r="O56" s="93">
        <v>0</v>
      </c>
      <c r="P56" s="14">
        <v>0</v>
      </c>
      <c r="Q56" s="98">
        <v>60356.94</v>
      </c>
      <c r="R56" s="8"/>
      <c r="S56" s="99">
        <v>60356.94</v>
      </c>
      <c r="T56" s="14"/>
      <c r="U56" s="654"/>
    </row>
    <row r="57" spans="1:21" ht="15.75" customHeight="1">
      <c r="A57" s="79">
        <v>47</v>
      </c>
      <c r="B57" s="80" t="s">
        <v>1290</v>
      </c>
      <c r="C57" s="81" t="s">
        <v>1251</v>
      </c>
      <c r="D57" s="82"/>
      <c r="E57" s="83" t="s">
        <v>1250</v>
      </c>
      <c r="F57" s="84">
        <v>28</v>
      </c>
      <c r="G57" s="8"/>
      <c r="H57" s="14"/>
      <c r="I57" s="14"/>
      <c r="J57" s="14"/>
      <c r="K57" s="14"/>
      <c r="L57" s="14"/>
      <c r="M57" s="14"/>
      <c r="N57" s="93">
        <v>0</v>
      </c>
      <c r="O57" s="93">
        <v>0</v>
      </c>
      <c r="P57" s="14">
        <v>0</v>
      </c>
      <c r="Q57" s="98">
        <v>56542.64</v>
      </c>
      <c r="R57" s="8"/>
      <c r="S57" s="99">
        <v>56542.64</v>
      </c>
      <c r="T57" s="14"/>
      <c r="U57" s="654"/>
    </row>
    <row r="58" spans="1:21" ht="15.75" customHeight="1">
      <c r="A58" s="79">
        <v>48</v>
      </c>
      <c r="B58" s="80" t="s">
        <v>1291</v>
      </c>
      <c r="C58" s="81" t="s">
        <v>1249</v>
      </c>
      <c r="D58" s="82"/>
      <c r="E58" s="83" t="s">
        <v>1250</v>
      </c>
      <c r="F58" s="84">
        <v>51</v>
      </c>
      <c r="G58" s="8"/>
      <c r="H58" s="14"/>
      <c r="I58" s="14"/>
      <c r="J58" s="14"/>
      <c r="K58" s="14"/>
      <c r="L58" s="14"/>
      <c r="M58" s="14"/>
      <c r="N58" s="93">
        <v>0</v>
      </c>
      <c r="O58" s="93">
        <v>0</v>
      </c>
      <c r="P58" s="14">
        <v>0</v>
      </c>
      <c r="Q58" s="98">
        <v>3916.5450000000001</v>
      </c>
      <c r="R58" s="8"/>
      <c r="S58" s="99">
        <v>3916.5450000000001</v>
      </c>
      <c r="T58" s="14"/>
      <c r="U58" s="654"/>
    </row>
    <row r="59" spans="1:21" ht="15.75" customHeight="1">
      <c r="A59" s="79">
        <v>49</v>
      </c>
      <c r="B59" s="80" t="s">
        <v>1292</v>
      </c>
      <c r="C59" s="81" t="s">
        <v>1293</v>
      </c>
      <c r="D59" s="82"/>
      <c r="E59" s="83" t="s">
        <v>1250</v>
      </c>
      <c r="F59" s="84">
        <v>10</v>
      </c>
      <c r="G59" s="8"/>
      <c r="H59" s="14"/>
      <c r="I59" s="14"/>
      <c r="J59" s="14"/>
      <c r="K59" s="14"/>
      <c r="L59" s="14"/>
      <c r="M59" s="14"/>
      <c r="N59" s="93">
        <v>0</v>
      </c>
      <c r="O59" s="93">
        <v>0</v>
      </c>
      <c r="P59" s="14">
        <v>0</v>
      </c>
      <c r="Q59" s="98">
        <v>2176.23</v>
      </c>
      <c r="R59" s="8"/>
      <c r="S59" s="99">
        <v>2176.23</v>
      </c>
      <c r="T59" s="14"/>
      <c r="U59" s="654"/>
    </row>
    <row r="60" spans="1:21" ht="15.75" customHeight="1">
      <c r="A60" s="79">
        <v>50</v>
      </c>
      <c r="B60" s="80" t="s">
        <v>1294</v>
      </c>
      <c r="C60" s="81" t="s">
        <v>1295</v>
      </c>
      <c r="D60" s="82" t="s">
        <v>1263</v>
      </c>
      <c r="E60" s="83" t="s">
        <v>1250</v>
      </c>
      <c r="F60" s="84">
        <v>10</v>
      </c>
      <c r="G60" s="8"/>
      <c r="H60" s="14"/>
      <c r="I60" s="14"/>
      <c r="J60" s="14"/>
      <c r="K60" s="14"/>
      <c r="L60" s="14"/>
      <c r="M60" s="14"/>
      <c r="N60" s="93">
        <v>0</v>
      </c>
      <c r="O60" s="93">
        <v>0</v>
      </c>
      <c r="P60" s="14">
        <v>0</v>
      </c>
      <c r="Q60" s="98">
        <v>1265.72</v>
      </c>
      <c r="R60" s="8"/>
      <c r="S60" s="99">
        <v>1265.72</v>
      </c>
      <c r="T60" s="14"/>
      <c r="U60" s="654"/>
    </row>
    <row r="61" spans="1:21" ht="15.75" customHeight="1">
      <c r="A61" s="79">
        <v>51</v>
      </c>
      <c r="B61" s="80" t="s">
        <v>1296</v>
      </c>
      <c r="C61" s="81" t="s">
        <v>1297</v>
      </c>
      <c r="D61" s="82" t="s">
        <v>1298</v>
      </c>
      <c r="E61" s="83" t="s">
        <v>1250</v>
      </c>
      <c r="F61" s="84">
        <v>350</v>
      </c>
      <c r="G61" s="8"/>
      <c r="H61" s="14"/>
      <c r="I61" s="14"/>
      <c r="J61" s="14"/>
      <c r="K61" s="14"/>
      <c r="L61" s="14"/>
      <c r="M61" s="14"/>
      <c r="N61" s="93">
        <v>0</v>
      </c>
      <c r="O61" s="93">
        <v>0</v>
      </c>
      <c r="P61" s="14">
        <v>0</v>
      </c>
      <c r="Q61" s="98">
        <v>189</v>
      </c>
      <c r="R61" s="8"/>
      <c r="S61" s="99">
        <v>189</v>
      </c>
      <c r="T61" s="14"/>
      <c r="U61" s="654"/>
    </row>
    <row r="62" spans="1:21" ht="15.75" customHeight="1">
      <c r="A62" s="79">
        <v>52</v>
      </c>
      <c r="B62" s="80" t="s">
        <v>1299</v>
      </c>
      <c r="C62" s="81" t="s">
        <v>563</v>
      </c>
      <c r="D62" s="82" t="s">
        <v>1298</v>
      </c>
      <c r="E62" s="83" t="s">
        <v>1250</v>
      </c>
      <c r="F62" s="84">
        <v>640</v>
      </c>
      <c r="G62" s="8"/>
      <c r="H62" s="14"/>
      <c r="I62" s="14"/>
      <c r="J62" s="14"/>
      <c r="K62" s="14"/>
      <c r="L62" s="14"/>
      <c r="M62" s="14"/>
      <c r="N62" s="93">
        <v>0</v>
      </c>
      <c r="O62" s="93">
        <v>0</v>
      </c>
      <c r="P62" s="14">
        <v>0</v>
      </c>
      <c r="Q62" s="98">
        <v>798.2</v>
      </c>
      <c r="R62" s="8"/>
      <c r="S62" s="99">
        <v>798.2</v>
      </c>
      <c r="T62" s="14"/>
      <c r="U62" s="654"/>
    </row>
    <row r="63" spans="1:21" ht="15.75" customHeight="1">
      <c r="A63" s="79">
        <v>53</v>
      </c>
      <c r="B63" s="80" t="s">
        <v>1300</v>
      </c>
      <c r="C63" s="81" t="s">
        <v>1295</v>
      </c>
      <c r="D63" s="82" t="s">
        <v>1301</v>
      </c>
      <c r="E63" s="83" t="s">
        <v>1250</v>
      </c>
      <c r="F63" s="84">
        <v>1540</v>
      </c>
      <c r="G63" s="8"/>
      <c r="H63" s="14"/>
      <c r="I63" s="14"/>
      <c r="J63" s="14"/>
      <c r="K63" s="14"/>
      <c r="L63" s="14"/>
      <c r="M63" s="14"/>
      <c r="N63" s="93">
        <v>0</v>
      </c>
      <c r="O63" s="93">
        <v>0</v>
      </c>
      <c r="P63" s="14">
        <v>0</v>
      </c>
      <c r="Q63" s="98">
        <v>1555.54</v>
      </c>
      <c r="R63" s="8"/>
      <c r="S63" s="99">
        <v>1555.54</v>
      </c>
      <c r="T63" s="14"/>
      <c r="U63" s="654"/>
    </row>
    <row r="64" spans="1:21" ht="15.75" customHeight="1">
      <c r="A64" s="79">
        <v>54</v>
      </c>
      <c r="B64" s="80" t="s">
        <v>1302</v>
      </c>
      <c r="C64" s="81" t="s">
        <v>1303</v>
      </c>
      <c r="D64" s="82"/>
      <c r="E64" s="83" t="s">
        <v>1250</v>
      </c>
      <c r="F64" s="84">
        <v>1</v>
      </c>
      <c r="G64" s="8"/>
      <c r="H64" s="14"/>
      <c r="I64" s="14"/>
      <c r="J64" s="14"/>
      <c r="K64" s="14"/>
      <c r="L64" s="14"/>
      <c r="M64" s="14"/>
      <c r="N64" s="93">
        <v>0</v>
      </c>
      <c r="O64" s="93">
        <v>0</v>
      </c>
      <c r="P64" s="14">
        <v>0</v>
      </c>
      <c r="Q64" s="98">
        <v>1253.75</v>
      </c>
      <c r="R64" s="8"/>
      <c r="S64" s="99">
        <v>1253.75</v>
      </c>
      <c r="T64" s="14"/>
      <c r="U64" s="654"/>
    </row>
    <row r="65" spans="1:21" ht="15.75" customHeight="1">
      <c r="A65" s="79">
        <v>55</v>
      </c>
      <c r="B65" s="80" t="s">
        <v>1304</v>
      </c>
      <c r="C65" s="81" t="s">
        <v>1274</v>
      </c>
      <c r="D65" s="82"/>
      <c r="E65" s="83" t="s">
        <v>1250</v>
      </c>
      <c r="F65" s="84">
        <v>1</v>
      </c>
      <c r="G65" s="8"/>
      <c r="H65" s="14"/>
      <c r="I65" s="14"/>
      <c r="J65" s="14"/>
      <c r="K65" s="14"/>
      <c r="L65" s="14"/>
      <c r="M65" s="14"/>
      <c r="N65" s="93">
        <v>0</v>
      </c>
      <c r="O65" s="93">
        <v>0</v>
      </c>
      <c r="P65" s="14">
        <v>0</v>
      </c>
      <c r="Q65" s="98">
        <v>779.64</v>
      </c>
      <c r="R65" s="8"/>
      <c r="S65" s="99">
        <v>779.64</v>
      </c>
      <c r="T65" s="14"/>
      <c r="U65" s="654"/>
    </row>
    <row r="66" spans="1:21" ht="15.75" customHeight="1">
      <c r="A66" s="79">
        <v>56</v>
      </c>
      <c r="B66" s="80" t="s">
        <v>1305</v>
      </c>
      <c r="C66" s="81" t="s">
        <v>1306</v>
      </c>
      <c r="D66" s="82"/>
      <c r="E66" s="83" t="s">
        <v>1250</v>
      </c>
      <c r="F66" s="84">
        <v>11</v>
      </c>
      <c r="G66" s="8"/>
      <c r="H66" s="14"/>
      <c r="I66" s="14"/>
      <c r="J66" s="14"/>
      <c r="K66" s="14"/>
      <c r="L66" s="14"/>
      <c r="M66" s="14"/>
      <c r="N66" s="93">
        <v>0</v>
      </c>
      <c r="O66" s="93">
        <v>0</v>
      </c>
      <c r="P66" s="14">
        <v>0</v>
      </c>
      <c r="Q66" s="98">
        <v>182.08799999999999</v>
      </c>
      <c r="R66" s="8"/>
      <c r="S66" s="99">
        <v>182.08799999999999</v>
      </c>
      <c r="T66" s="14"/>
      <c r="U66" s="654"/>
    </row>
    <row r="67" spans="1:21" ht="15.75" customHeight="1">
      <c r="A67" s="79">
        <v>57</v>
      </c>
      <c r="B67" s="80" t="s">
        <v>1307</v>
      </c>
      <c r="C67" s="81"/>
      <c r="D67" s="82" t="s">
        <v>1263</v>
      </c>
      <c r="E67" s="83" t="s">
        <v>1250</v>
      </c>
      <c r="F67" s="84">
        <v>6</v>
      </c>
      <c r="G67" s="8"/>
      <c r="H67" s="14"/>
      <c r="I67" s="14"/>
      <c r="J67" s="14"/>
      <c r="K67" s="14"/>
      <c r="L67" s="14"/>
      <c r="M67" s="14"/>
      <c r="N67" s="93">
        <v>0</v>
      </c>
      <c r="O67" s="93">
        <v>0</v>
      </c>
      <c r="P67" s="14">
        <v>0</v>
      </c>
      <c r="Q67" s="98">
        <v>1591.1759999999999</v>
      </c>
      <c r="R67" s="8"/>
      <c r="S67" s="99">
        <v>1591.1759999999999</v>
      </c>
      <c r="T67" s="14"/>
      <c r="U67" s="654"/>
    </row>
    <row r="68" spans="1:21" ht="15.75" customHeight="1">
      <c r="A68" s="79">
        <v>58</v>
      </c>
      <c r="B68" s="80" t="s">
        <v>1308</v>
      </c>
      <c r="C68" s="81"/>
      <c r="D68" s="82" t="s">
        <v>1263</v>
      </c>
      <c r="E68" s="83" t="s">
        <v>1250</v>
      </c>
      <c r="F68" s="84">
        <v>121</v>
      </c>
      <c r="G68" s="8"/>
      <c r="H68" s="14"/>
      <c r="I68" s="14"/>
      <c r="J68" s="14"/>
      <c r="K68" s="14"/>
      <c r="L68" s="14"/>
      <c r="M68" s="14"/>
      <c r="N68" s="93">
        <v>0</v>
      </c>
      <c r="O68" s="93">
        <v>0</v>
      </c>
      <c r="P68" s="14">
        <v>0</v>
      </c>
      <c r="Q68" s="98">
        <v>31672.959999999999</v>
      </c>
      <c r="R68" s="8"/>
      <c r="S68" s="99">
        <v>31672.959999999999</v>
      </c>
      <c r="T68" s="14"/>
      <c r="U68" s="654"/>
    </row>
    <row r="69" spans="1:21" ht="15.75" customHeight="1">
      <c r="A69" s="79">
        <v>59</v>
      </c>
      <c r="B69" s="80" t="s">
        <v>1309</v>
      </c>
      <c r="C69" s="81" t="s">
        <v>1249</v>
      </c>
      <c r="D69" s="82"/>
      <c r="E69" s="83" t="s">
        <v>1250</v>
      </c>
      <c r="F69" s="84">
        <v>5</v>
      </c>
      <c r="G69" s="8"/>
      <c r="H69" s="14"/>
      <c r="I69" s="14"/>
      <c r="J69" s="14"/>
      <c r="K69" s="14"/>
      <c r="L69" s="14"/>
      <c r="M69" s="14"/>
      <c r="N69" s="93">
        <v>0</v>
      </c>
      <c r="O69" s="93">
        <v>0</v>
      </c>
      <c r="P69" s="14">
        <v>0</v>
      </c>
      <c r="Q69" s="98">
        <v>1303.48</v>
      </c>
      <c r="R69" s="8"/>
      <c r="S69" s="99">
        <v>1303.48</v>
      </c>
      <c r="T69" s="14"/>
      <c r="U69" s="654"/>
    </row>
    <row r="70" spans="1:21" ht="15.75" customHeight="1">
      <c r="A70" s="79">
        <v>60</v>
      </c>
      <c r="B70" s="80" t="s">
        <v>1309</v>
      </c>
      <c r="C70" s="81" t="s">
        <v>1252</v>
      </c>
      <c r="D70" s="82"/>
      <c r="E70" s="83" t="s">
        <v>1250</v>
      </c>
      <c r="F70" s="84">
        <v>8</v>
      </c>
      <c r="G70" s="8"/>
      <c r="H70" s="14"/>
      <c r="I70" s="14"/>
      <c r="J70" s="14"/>
      <c r="K70" s="14"/>
      <c r="L70" s="14"/>
      <c r="M70" s="14"/>
      <c r="N70" s="93">
        <v>0</v>
      </c>
      <c r="O70" s="93">
        <v>0</v>
      </c>
      <c r="P70" s="14">
        <v>0</v>
      </c>
      <c r="Q70" s="98">
        <v>2264</v>
      </c>
      <c r="R70" s="8"/>
      <c r="S70" s="99">
        <v>2264</v>
      </c>
      <c r="T70" s="14"/>
      <c r="U70" s="654"/>
    </row>
    <row r="71" spans="1:21" ht="15.75" customHeight="1">
      <c r="A71" s="79">
        <v>61</v>
      </c>
      <c r="B71" s="80" t="s">
        <v>1309</v>
      </c>
      <c r="C71" s="81" t="s">
        <v>1310</v>
      </c>
      <c r="D71" s="82"/>
      <c r="E71" s="83" t="s">
        <v>1250</v>
      </c>
      <c r="F71" s="84">
        <v>3</v>
      </c>
      <c r="G71" s="8"/>
      <c r="H71" s="14"/>
      <c r="I71" s="14"/>
      <c r="J71" s="14"/>
      <c r="K71" s="14"/>
      <c r="L71" s="14"/>
      <c r="M71" s="14"/>
      <c r="N71" s="93">
        <v>0</v>
      </c>
      <c r="O71" s="93">
        <v>0</v>
      </c>
      <c r="P71" s="14">
        <v>0</v>
      </c>
      <c r="Q71" s="98">
        <v>1728</v>
      </c>
      <c r="R71" s="8"/>
      <c r="S71" s="99">
        <v>1728</v>
      </c>
      <c r="T71" s="14"/>
      <c r="U71" s="654"/>
    </row>
    <row r="72" spans="1:21" ht="15.75" customHeight="1">
      <c r="A72" s="79">
        <v>62</v>
      </c>
      <c r="B72" s="80" t="s">
        <v>1311</v>
      </c>
      <c r="C72" s="81" t="s">
        <v>1249</v>
      </c>
      <c r="D72" s="82"/>
      <c r="E72" s="83" t="s">
        <v>1250</v>
      </c>
      <c r="F72" s="84">
        <v>4</v>
      </c>
      <c r="G72" s="8"/>
      <c r="H72" s="14"/>
      <c r="I72" s="14"/>
      <c r="J72" s="14"/>
      <c r="K72" s="14"/>
      <c r="L72" s="14"/>
      <c r="M72" s="14"/>
      <c r="N72" s="93">
        <v>0</v>
      </c>
      <c r="O72" s="93">
        <v>0</v>
      </c>
      <c r="P72" s="14">
        <v>0</v>
      </c>
      <c r="Q72" s="98">
        <v>1246.1759999999999</v>
      </c>
      <c r="R72" s="8"/>
      <c r="S72" s="99">
        <v>1246.1759999999999</v>
      </c>
      <c r="T72" s="14"/>
      <c r="U72" s="654"/>
    </row>
    <row r="73" spans="1:21" ht="15.75" customHeight="1">
      <c r="A73" s="79">
        <v>63</v>
      </c>
      <c r="B73" s="80" t="s">
        <v>1312</v>
      </c>
      <c r="C73" s="81" t="s">
        <v>1272</v>
      </c>
      <c r="D73" s="82"/>
      <c r="E73" s="83" t="s">
        <v>1250</v>
      </c>
      <c r="F73" s="84">
        <v>7</v>
      </c>
      <c r="G73" s="8"/>
      <c r="H73" s="14"/>
      <c r="I73" s="14"/>
      <c r="J73" s="14"/>
      <c r="K73" s="14"/>
      <c r="L73" s="14"/>
      <c r="M73" s="14"/>
      <c r="N73" s="93">
        <v>0</v>
      </c>
      <c r="O73" s="93">
        <v>0</v>
      </c>
      <c r="P73" s="14">
        <v>0</v>
      </c>
      <c r="Q73" s="98">
        <v>2586.248</v>
      </c>
      <c r="R73" s="8"/>
      <c r="S73" s="99">
        <v>2586.248</v>
      </c>
      <c r="T73" s="14"/>
      <c r="U73" s="654"/>
    </row>
    <row r="74" spans="1:21" ht="15.75" customHeight="1">
      <c r="A74" s="79">
        <v>64</v>
      </c>
      <c r="B74" s="80" t="s">
        <v>1313</v>
      </c>
      <c r="C74" s="81" t="s">
        <v>1257</v>
      </c>
      <c r="D74" s="82"/>
      <c r="E74" s="83" t="s">
        <v>1250</v>
      </c>
      <c r="F74" s="84">
        <v>2</v>
      </c>
      <c r="G74" s="8"/>
      <c r="H74" s="14"/>
      <c r="I74" s="14"/>
      <c r="J74" s="14"/>
      <c r="K74" s="14"/>
      <c r="L74" s="14"/>
      <c r="M74" s="14"/>
      <c r="N74" s="93">
        <v>0</v>
      </c>
      <c r="O74" s="93">
        <v>0</v>
      </c>
      <c r="P74" s="14">
        <v>0</v>
      </c>
      <c r="Q74" s="98">
        <v>672</v>
      </c>
      <c r="R74" s="8"/>
      <c r="S74" s="99">
        <v>672</v>
      </c>
      <c r="T74" s="14"/>
      <c r="U74" s="654"/>
    </row>
    <row r="75" spans="1:21" ht="15.75" customHeight="1">
      <c r="A75" s="79">
        <v>65</v>
      </c>
      <c r="B75" s="80" t="s">
        <v>1314</v>
      </c>
      <c r="C75" s="81" t="s">
        <v>1257</v>
      </c>
      <c r="D75" s="82"/>
      <c r="E75" s="83" t="s">
        <v>1250</v>
      </c>
      <c r="F75" s="84">
        <v>7</v>
      </c>
      <c r="G75" s="8"/>
      <c r="H75" s="14"/>
      <c r="I75" s="14"/>
      <c r="J75" s="14"/>
      <c r="K75" s="14"/>
      <c r="L75" s="14"/>
      <c r="M75" s="14"/>
      <c r="N75" s="93">
        <v>0</v>
      </c>
      <c r="O75" s="93">
        <v>0</v>
      </c>
      <c r="P75" s="14">
        <v>0</v>
      </c>
      <c r="Q75" s="98">
        <v>3640</v>
      </c>
      <c r="R75" s="8"/>
      <c r="S75" s="99">
        <v>3640</v>
      </c>
      <c r="T75" s="14"/>
      <c r="U75" s="654"/>
    </row>
    <row r="76" spans="1:21" ht="15.75" customHeight="1">
      <c r="A76" s="79">
        <v>66</v>
      </c>
      <c r="B76" s="80" t="s">
        <v>1315</v>
      </c>
      <c r="C76" s="81" t="s">
        <v>1274</v>
      </c>
      <c r="D76" s="103"/>
      <c r="E76" s="83" t="s">
        <v>1250</v>
      </c>
      <c r="F76" s="84">
        <v>4</v>
      </c>
      <c r="G76" s="8"/>
      <c r="H76" s="14"/>
      <c r="I76" s="14"/>
      <c r="J76" s="14"/>
      <c r="K76" s="14"/>
      <c r="L76" s="14"/>
      <c r="M76" s="14"/>
      <c r="N76" s="93">
        <v>0</v>
      </c>
      <c r="O76" s="93">
        <v>0</v>
      </c>
      <c r="P76" s="14">
        <v>0</v>
      </c>
      <c r="Q76" s="98">
        <v>158.84800000000001</v>
      </c>
      <c r="R76" s="8"/>
      <c r="S76" s="99">
        <v>158.84800000000001</v>
      </c>
      <c r="T76" s="14"/>
      <c r="U76" s="654"/>
    </row>
    <row r="77" spans="1:21" ht="15.75" customHeight="1">
      <c r="A77" s="79">
        <v>67</v>
      </c>
      <c r="B77" s="80" t="s">
        <v>1316</v>
      </c>
      <c r="C77" s="81" t="s">
        <v>1279</v>
      </c>
      <c r="D77" s="82"/>
      <c r="E77" s="83" t="s">
        <v>1250</v>
      </c>
      <c r="F77" s="84">
        <v>46</v>
      </c>
      <c r="G77" s="8"/>
      <c r="H77" s="14"/>
      <c r="I77" s="14"/>
      <c r="J77" s="14"/>
      <c r="K77" s="14"/>
      <c r="L77" s="14"/>
      <c r="M77" s="14"/>
      <c r="N77" s="93">
        <v>0</v>
      </c>
      <c r="O77" s="93">
        <v>0</v>
      </c>
      <c r="P77" s="14">
        <v>0</v>
      </c>
      <c r="Q77" s="98">
        <v>18383.439999999999</v>
      </c>
      <c r="R77" s="8"/>
      <c r="S77" s="99">
        <v>18383.439999999999</v>
      </c>
      <c r="T77" s="14"/>
      <c r="U77" s="654"/>
    </row>
    <row r="78" spans="1:21" ht="15.75" customHeight="1">
      <c r="A78" s="79">
        <v>68</v>
      </c>
      <c r="B78" s="80" t="s">
        <v>1317</v>
      </c>
      <c r="C78" s="81" t="s">
        <v>563</v>
      </c>
      <c r="D78" s="82">
        <v>300</v>
      </c>
      <c r="E78" s="83" t="s">
        <v>1250</v>
      </c>
      <c r="F78" s="84">
        <v>15</v>
      </c>
      <c r="G78" s="8"/>
      <c r="H78" s="14"/>
      <c r="I78" s="14"/>
      <c r="J78" s="14"/>
      <c r="K78" s="14"/>
      <c r="L78" s="14"/>
      <c r="M78" s="14"/>
      <c r="N78" s="93">
        <v>0</v>
      </c>
      <c r="O78" s="93">
        <v>0</v>
      </c>
      <c r="P78" s="14">
        <v>0</v>
      </c>
      <c r="Q78" s="98">
        <v>29.4</v>
      </c>
      <c r="R78" s="8"/>
      <c r="S78" s="99">
        <v>29.4</v>
      </c>
      <c r="T78" s="14"/>
      <c r="U78" s="654"/>
    </row>
    <row r="79" spans="1:21" ht="15.75" customHeight="1">
      <c r="A79" s="79">
        <v>69</v>
      </c>
      <c r="B79" s="80" t="s">
        <v>1318</v>
      </c>
      <c r="C79" s="81"/>
      <c r="D79" s="82"/>
      <c r="E79" s="83" t="s">
        <v>1250</v>
      </c>
      <c r="F79" s="84">
        <v>180</v>
      </c>
      <c r="G79" s="8"/>
      <c r="H79" s="14"/>
      <c r="I79" s="14"/>
      <c r="J79" s="14"/>
      <c r="K79" s="14"/>
      <c r="L79" s="14"/>
      <c r="M79" s="14"/>
      <c r="N79" s="93">
        <v>0</v>
      </c>
      <c r="O79" s="93">
        <v>0</v>
      </c>
      <c r="P79" s="14">
        <v>0</v>
      </c>
      <c r="Q79" s="98">
        <v>2406.2399999999998</v>
      </c>
      <c r="R79" s="8"/>
      <c r="S79" s="99">
        <v>2406.2399999999998</v>
      </c>
      <c r="T79" s="14"/>
      <c r="U79" s="654"/>
    </row>
    <row r="80" spans="1:21" ht="15.75" customHeight="1">
      <c r="A80" s="79">
        <v>70</v>
      </c>
      <c r="B80" s="80" t="s">
        <v>1319</v>
      </c>
      <c r="C80" s="81" t="s">
        <v>1251</v>
      </c>
      <c r="D80" s="82"/>
      <c r="E80" s="83" t="s">
        <v>1250</v>
      </c>
      <c r="F80" s="84">
        <v>2</v>
      </c>
      <c r="G80" s="8"/>
      <c r="H80" s="14"/>
      <c r="I80" s="14"/>
      <c r="J80" s="14"/>
      <c r="K80" s="14"/>
      <c r="L80" s="14"/>
      <c r="M80" s="14"/>
      <c r="N80" s="93">
        <v>0</v>
      </c>
      <c r="O80" s="93">
        <v>0</v>
      </c>
      <c r="P80" s="14">
        <v>0</v>
      </c>
      <c r="Q80" s="98">
        <v>1279.7439999999999</v>
      </c>
      <c r="R80" s="8"/>
      <c r="S80" s="99">
        <v>1279.7439999999999</v>
      </c>
      <c r="T80" s="14"/>
      <c r="U80" s="654"/>
    </row>
    <row r="81" spans="1:22" ht="15.75" customHeight="1">
      <c r="A81" s="79">
        <v>71</v>
      </c>
      <c r="B81" s="80" t="s">
        <v>1320</v>
      </c>
      <c r="C81" s="81" t="s">
        <v>1251</v>
      </c>
      <c r="D81" s="82"/>
      <c r="E81" s="83" t="s">
        <v>1250</v>
      </c>
      <c r="F81" s="84">
        <v>1</v>
      </c>
      <c r="G81" s="8"/>
      <c r="H81" s="14"/>
      <c r="I81" s="14"/>
      <c r="J81" s="14"/>
      <c r="K81" s="14"/>
      <c r="L81" s="14"/>
      <c r="M81" s="14"/>
      <c r="N81" s="93">
        <v>0</v>
      </c>
      <c r="O81" s="93">
        <v>0</v>
      </c>
      <c r="P81" s="14">
        <v>0</v>
      </c>
      <c r="Q81" s="98">
        <v>485.23599999999999</v>
      </c>
      <c r="R81" s="8"/>
      <c r="S81" s="99">
        <v>485.23599999999999</v>
      </c>
      <c r="T81" s="14"/>
      <c r="U81" s="654"/>
    </row>
    <row r="82" spans="1:22" ht="15.75" customHeight="1">
      <c r="A82" s="79">
        <v>72</v>
      </c>
      <c r="B82" s="80" t="s">
        <v>1321</v>
      </c>
      <c r="C82" s="81" t="s">
        <v>1251</v>
      </c>
      <c r="D82" s="82"/>
      <c r="E82" s="83" t="s">
        <v>1250</v>
      </c>
      <c r="F82" s="84">
        <v>1</v>
      </c>
      <c r="G82" s="8"/>
      <c r="H82" s="14"/>
      <c r="I82" s="14"/>
      <c r="J82" s="14"/>
      <c r="K82" s="14"/>
      <c r="L82" s="14"/>
      <c r="M82" s="14"/>
      <c r="N82" s="93">
        <v>0</v>
      </c>
      <c r="O82" s="93">
        <v>0</v>
      </c>
      <c r="P82" s="14">
        <v>0</v>
      </c>
      <c r="Q82" s="98">
        <v>908.97500000000002</v>
      </c>
      <c r="R82" s="8"/>
      <c r="S82" s="99">
        <v>908.97500000000002</v>
      </c>
      <c r="T82" s="14"/>
      <c r="U82" s="654"/>
    </row>
    <row r="83" spans="1:22" ht="15.75" customHeight="1">
      <c r="A83" s="79">
        <v>73</v>
      </c>
      <c r="B83" s="80" t="s">
        <v>1322</v>
      </c>
      <c r="C83" s="81" t="s">
        <v>1323</v>
      </c>
      <c r="D83" s="82"/>
      <c r="E83" s="83" t="s">
        <v>1250</v>
      </c>
      <c r="F83" s="84">
        <v>1</v>
      </c>
      <c r="G83" s="8"/>
      <c r="H83" s="14"/>
      <c r="I83" s="14"/>
      <c r="J83" s="14"/>
      <c r="K83" s="14"/>
      <c r="L83" s="14"/>
      <c r="M83" s="14"/>
      <c r="N83" s="93">
        <v>0</v>
      </c>
      <c r="O83" s="93">
        <v>0</v>
      </c>
      <c r="P83" s="14">
        <v>0</v>
      </c>
      <c r="Q83" s="98">
        <v>6871.83</v>
      </c>
      <c r="R83" s="8"/>
      <c r="S83" s="99">
        <v>6871.83</v>
      </c>
      <c r="T83" s="14"/>
      <c r="U83" s="654"/>
    </row>
    <row r="84" spans="1:22" ht="15.75" customHeight="1">
      <c r="A84" s="79">
        <v>74</v>
      </c>
      <c r="B84" s="80" t="s">
        <v>1324</v>
      </c>
      <c r="C84" s="81" t="s">
        <v>1249</v>
      </c>
      <c r="D84" s="82"/>
      <c r="E84" s="83" t="s">
        <v>1250</v>
      </c>
      <c r="F84" s="84">
        <v>10</v>
      </c>
      <c r="G84" s="8"/>
      <c r="H84" s="14"/>
      <c r="I84" s="14"/>
      <c r="J84" s="14"/>
      <c r="K84" s="14"/>
      <c r="L84" s="14"/>
      <c r="M84" s="14"/>
      <c r="N84" s="93">
        <v>0</v>
      </c>
      <c r="O84" s="93">
        <v>0</v>
      </c>
      <c r="P84" s="14">
        <v>0</v>
      </c>
      <c r="Q84" s="98">
        <v>1258.7</v>
      </c>
      <c r="R84" s="8"/>
      <c r="S84" s="99">
        <v>1258.7</v>
      </c>
      <c r="T84" s="14"/>
      <c r="U84" s="654"/>
    </row>
    <row r="85" spans="1:22" ht="15.75" customHeight="1">
      <c r="A85" s="79">
        <v>75</v>
      </c>
      <c r="B85" s="80" t="s">
        <v>1324</v>
      </c>
      <c r="C85" s="82" t="s">
        <v>1279</v>
      </c>
      <c r="D85" s="82"/>
      <c r="E85" s="83" t="s">
        <v>1250</v>
      </c>
      <c r="F85" s="84">
        <v>11</v>
      </c>
      <c r="G85" s="8"/>
      <c r="H85" s="14"/>
      <c r="I85" s="14"/>
      <c r="J85" s="14"/>
      <c r="K85" s="14"/>
      <c r="L85" s="14"/>
      <c r="M85" s="14"/>
      <c r="N85" s="93">
        <v>0</v>
      </c>
      <c r="O85" s="93">
        <v>0</v>
      </c>
      <c r="P85" s="14">
        <v>0</v>
      </c>
      <c r="Q85" s="98">
        <v>5111.04</v>
      </c>
      <c r="R85" s="8"/>
      <c r="S85" s="99">
        <v>5111.04</v>
      </c>
      <c r="T85" s="14"/>
      <c r="U85" s="654"/>
    </row>
    <row r="86" spans="1:22" ht="15.75" customHeight="1">
      <c r="A86" s="79">
        <v>76</v>
      </c>
      <c r="B86" s="80" t="s">
        <v>1325</v>
      </c>
      <c r="C86" s="82" t="s">
        <v>1295</v>
      </c>
      <c r="D86" s="82" t="s">
        <v>1301</v>
      </c>
      <c r="E86" s="83" t="s">
        <v>1250</v>
      </c>
      <c r="F86" s="84">
        <v>200</v>
      </c>
      <c r="G86" s="8"/>
      <c r="H86" s="14"/>
      <c r="I86" s="14"/>
      <c r="J86" s="14"/>
      <c r="K86" s="14"/>
      <c r="L86" s="14"/>
      <c r="M86" s="14"/>
      <c r="N86" s="93">
        <v>0</v>
      </c>
      <c r="O86" s="93">
        <v>0</v>
      </c>
      <c r="P86" s="14">
        <v>0</v>
      </c>
      <c r="Q86" s="98">
        <v>425.6</v>
      </c>
      <c r="R86" s="8"/>
      <c r="S86" s="99">
        <v>425.6</v>
      </c>
      <c r="T86" s="14"/>
      <c r="U86" s="654"/>
    </row>
    <row r="87" spans="1:22" ht="15.75" customHeight="1">
      <c r="A87" s="79">
        <v>77</v>
      </c>
      <c r="B87" s="80" t="s">
        <v>1326</v>
      </c>
      <c r="C87" s="82" t="s">
        <v>1253</v>
      </c>
      <c r="D87" s="82"/>
      <c r="E87" s="83" t="s">
        <v>1250</v>
      </c>
      <c r="F87" s="84">
        <v>1</v>
      </c>
      <c r="G87" s="8"/>
      <c r="H87" s="14"/>
      <c r="I87" s="14"/>
      <c r="J87" s="14"/>
      <c r="K87" s="14"/>
      <c r="L87" s="14"/>
      <c r="M87" s="14"/>
      <c r="N87" s="93">
        <v>0</v>
      </c>
      <c r="O87" s="93">
        <v>0</v>
      </c>
      <c r="P87" s="14">
        <v>0</v>
      </c>
      <c r="Q87" s="98">
        <v>1371.83</v>
      </c>
      <c r="R87" s="8"/>
      <c r="S87" s="99">
        <v>1371.83</v>
      </c>
      <c r="T87" s="14"/>
      <c r="U87" s="654"/>
    </row>
    <row r="88" spans="1:22" ht="15.75" customHeight="1">
      <c r="A88" s="79">
        <v>78</v>
      </c>
      <c r="B88" s="80" t="s">
        <v>1327</v>
      </c>
      <c r="C88" s="81" t="s">
        <v>1310</v>
      </c>
      <c r="D88" s="82"/>
      <c r="E88" s="83" t="s">
        <v>1250</v>
      </c>
      <c r="F88" s="84">
        <v>40</v>
      </c>
      <c r="G88" s="8"/>
      <c r="H88" s="14"/>
      <c r="I88" s="14"/>
      <c r="J88" s="14"/>
      <c r="K88" s="14"/>
      <c r="L88" s="14"/>
      <c r="M88" s="14"/>
      <c r="N88" s="93">
        <v>0</v>
      </c>
      <c r="O88" s="93">
        <v>0</v>
      </c>
      <c r="P88" s="14">
        <v>0</v>
      </c>
      <c r="Q88" s="98">
        <v>148800</v>
      </c>
      <c r="R88" s="8"/>
      <c r="S88" s="99">
        <v>148800</v>
      </c>
      <c r="T88" s="14"/>
      <c r="U88" s="654"/>
    </row>
    <row r="89" spans="1:22" ht="15.75" customHeight="1" thickBot="1">
      <c r="A89" s="634" t="s">
        <v>1514</v>
      </c>
      <c r="B89" s="635"/>
      <c r="C89" s="635"/>
      <c r="D89" s="635"/>
      <c r="E89" s="85" t="s">
        <v>1250</v>
      </c>
      <c r="F89" s="86">
        <f>SUM(F28:F88)</f>
        <v>16733</v>
      </c>
      <c r="G89" s="89"/>
      <c r="H89" s="90"/>
      <c r="I89" s="90"/>
      <c r="J89" s="90"/>
      <c r="K89" s="90"/>
      <c r="L89" s="90"/>
      <c r="M89" s="90"/>
      <c r="N89" s="95"/>
      <c r="O89" s="95"/>
      <c r="P89" s="90"/>
      <c r="Q89" s="100">
        <f>SUM(Q28:Q88)</f>
        <v>622927.44740504283</v>
      </c>
      <c r="R89" s="87"/>
      <c r="S89" s="101">
        <f>SUM(S28:S88)</f>
        <v>622927.44740504283</v>
      </c>
      <c r="T89" s="14"/>
      <c r="U89" s="654"/>
    </row>
    <row r="90" spans="1:22" s="39" customFormat="1" ht="15.75" customHeight="1">
      <c r="A90" s="656" t="s">
        <v>1328</v>
      </c>
      <c r="B90" s="636"/>
      <c r="C90" s="636"/>
      <c r="D90" s="104"/>
      <c r="E90" s="105" t="s">
        <v>1250</v>
      </c>
      <c r="F90" s="106">
        <f>F17+F23+F27+F89</f>
        <v>17544</v>
      </c>
      <c r="G90" s="104"/>
      <c r="H90" s="107">
        <v>0</v>
      </c>
      <c r="I90" s="107">
        <v>0</v>
      </c>
      <c r="J90" s="107">
        <v>0</v>
      </c>
      <c r="K90" s="107">
        <v>0</v>
      </c>
      <c r="L90" s="107">
        <v>0</v>
      </c>
      <c r="M90" s="107">
        <v>0</v>
      </c>
      <c r="N90" s="109">
        <v>0</v>
      </c>
      <c r="O90" s="109">
        <v>0</v>
      </c>
      <c r="P90" s="107">
        <v>0</v>
      </c>
      <c r="Q90" s="110">
        <f>Q17+Q23+Q27+Q89</f>
        <v>2441730.2240986926</v>
      </c>
      <c r="R90" s="110">
        <f>R17+R23+R27+R89</f>
        <v>0</v>
      </c>
      <c r="S90" s="110">
        <f>S17+S23+S27+S89</f>
        <v>2441730.2240986926</v>
      </c>
      <c r="T90" s="108" t="str">
        <f>IF(O90-P90=0,"",(S90-O90+P90)/(O90-P90)*100)</f>
        <v/>
      </c>
      <c r="U90" s="655"/>
    </row>
    <row r="91" spans="1:22" ht="15.75" customHeight="1">
      <c r="A91" s="657" t="s">
        <v>1329</v>
      </c>
      <c r="B91" s="637"/>
      <c r="C91" s="637"/>
      <c r="D91" s="8"/>
      <c r="E91" s="8"/>
      <c r="F91" s="84"/>
      <c r="G91" s="8"/>
      <c r="H91" s="15"/>
      <c r="I91" s="21">
        <v>0</v>
      </c>
      <c r="J91" s="21"/>
      <c r="K91" s="15"/>
      <c r="L91" s="21">
        <v>0</v>
      </c>
      <c r="M91" s="21"/>
      <c r="N91" s="93"/>
      <c r="O91" s="93"/>
      <c r="P91" s="21"/>
      <c r="Q91" s="15"/>
      <c r="R91" s="8"/>
      <c r="S91" s="15"/>
      <c r="T91" s="66"/>
      <c r="U91" s="654"/>
    </row>
    <row r="92" spans="1:22" s="39" customFormat="1" ht="15.75" customHeight="1" thickBot="1">
      <c r="A92" s="634" t="s">
        <v>1330</v>
      </c>
      <c r="B92" s="635"/>
      <c r="C92" s="635"/>
      <c r="D92" s="87"/>
      <c r="E92" s="87"/>
      <c r="F92" s="86"/>
      <c r="G92" s="87"/>
      <c r="H92" s="658">
        <v>0</v>
      </c>
      <c r="I92" s="658">
        <v>0</v>
      </c>
      <c r="J92" s="658"/>
      <c r="K92" s="658">
        <v>0</v>
      </c>
      <c r="L92" s="658">
        <v>0</v>
      </c>
      <c r="M92" s="658"/>
      <c r="N92" s="94">
        <v>0</v>
      </c>
      <c r="O92" s="94">
        <v>0</v>
      </c>
      <c r="P92" s="658"/>
      <c r="Q92" s="658">
        <f>Q90-Q91</f>
        <v>2441730.2240986926</v>
      </c>
      <c r="R92" s="87"/>
      <c r="S92" s="658">
        <f>S90-S91</f>
        <v>2441730.2240986926</v>
      </c>
      <c r="T92" s="659" t="str">
        <f>IF(O92=0,"",(S92-O92)/O92*100)</f>
        <v/>
      </c>
      <c r="U92" s="660"/>
    </row>
    <row r="93" spans="1:22" ht="15.75" customHeight="1">
      <c r="A93" s="3" t="str">
        <f>基本信息输入表!$K$6&amp;"填表人："&amp;基本信息输入表!$M$63</f>
        <v>被评估单位填表人：徐刚、杨灵芝</v>
      </c>
      <c r="S93" s="3" t="str">
        <f>"评估人员："&amp;基本信息输入表!$Q$63</f>
        <v>评估人员：雍国锋、路育</v>
      </c>
    </row>
    <row r="94" spans="1:22" ht="15.75" customHeight="1">
      <c r="A94" s="3" t="str">
        <f>"填表日期："&amp;YEAR(基本信息输入表!$O$63)&amp;"年"&amp;MONTH(基本信息输入表!$O$63)&amp;"月"&amp;DAY(基本信息输入表!$O$63)&amp;"日"</f>
        <v>填表日期：2023年2月1日</v>
      </c>
    </row>
    <row r="95" spans="1:22" ht="15.75" customHeight="1">
      <c r="V95" s="23" t="s">
        <v>461</v>
      </c>
    </row>
  </sheetData>
  <mergeCells count="25">
    <mergeCell ref="A91:C91"/>
    <mergeCell ref="A92:C92"/>
    <mergeCell ref="A6:A7"/>
    <mergeCell ref="B6:B7"/>
    <mergeCell ref="C6:C7"/>
    <mergeCell ref="A17:D17"/>
    <mergeCell ref="A23:D23"/>
    <mergeCell ref="A27:D27"/>
    <mergeCell ref="A89:D89"/>
    <mergeCell ref="A90:C90"/>
    <mergeCell ref="A2:U2"/>
    <mergeCell ref="A3:U3"/>
    <mergeCell ref="S4:U4"/>
    <mergeCell ref="S5:U5"/>
    <mergeCell ref="H6:J6"/>
    <mergeCell ref="K6:M6"/>
    <mergeCell ref="N6:O6"/>
    <mergeCell ref="Q6:S6"/>
    <mergeCell ref="D6:D7"/>
    <mergeCell ref="E6:E7"/>
    <mergeCell ref="F6:F7"/>
    <mergeCell ref="G6:G7"/>
    <mergeCell ref="P6:P7"/>
    <mergeCell ref="T6:T7"/>
    <mergeCell ref="U6:U7"/>
  </mergeCells>
  <phoneticPr fontId="13" type="noConversion"/>
  <hyperlinks>
    <hyperlink ref="A1" location="索引目录!A1" display="返回索引目录" xr:uid="{00000000-0004-0000-3D00-000000000000}"/>
  </hyperlinks>
  <printOptions horizontalCentered="1"/>
  <pageMargins left="0.98402777777777795" right="0.98402777777777795" top="0.98402777777777795" bottom="0.98402777777777795" header="0.31388888888888899" footer="0.35416666666666702"/>
  <pageSetup paperSize="9" scale="24" fitToHeight="1000" orientation="landscape" r:id="rId1"/>
  <headerFooter scaleWithDoc="0">
    <oddFooter>&amp;R&amp;"宋体,常规"&amp;10&amp;P/&amp;N</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pageSetUpPr fitToPage="1"/>
  </sheetPr>
  <dimension ref="A1:BD34"/>
  <sheetViews>
    <sheetView showGridLines="0" workbookViewId="0">
      <selection activeCell="F8" sqref="F8"/>
    </sheetView>
  </sheetViews>
  <sheetFormatPr defaultColWidth="9" defaultRowHeight="15.75" customHeight="1" outlineLevelCol="2"/>
  <cols>
    <col min="1" max="2" width="4.25" style="3" customWidth="1"/>
    <col min="3" max="3" width="9" style="3"/>
    <col min="4" max="4" width="9.25" style="3" customWidth="1"/>
    <col min="5" max="5" width="4.5" style="3" customWidth="1"/>
    <col min="6" max="6" width="8" style="3" customWidth="1"/>
    <col min="7" max="7" width="9" style="3"/>
    <col min="8" max="8" width="11.25" style="3" customWidth="1"/>
    <col min="9" max="14" width="12.58203125" style="3" hidden="1" customWidth="1" outlineLevel="1"/>
    <col min="15" max="15" width="12.58203125" style="3" customWidth="1" collapsed="1"/>
    <col min="16" max="16" width="12.58203125" style="3" customWidth="1"/>
    <col min="17" max="17" width="9.25" style="3" customWidth="1"/>
    <col min="18" max="18" width="12.25" style="3" customWidth="1"/>
    <col min="19" max="19" width="8.75" style="3" customWidth="1"/>
    <col min="20" max="20" width="12.25" style="3" customWidth="1"/>
    <col min="21" max="21" width="5.08203125" style="3" customWidth="1"/>
    <col min="22" max="22" width="5.5" style="3" customWidth="1"/>
    <col min="23" max="23" width="9" style="3"/>
    <col min="24" max="28" width="5.58203125" style="4" customWidth="1" outlineLevel="1"/>
    <col min="29" max="29" width="14.75" style="4" customWidth="1" outlineLevel="1"/>
    <col min="30" max="30" width="13.58203125" style="4" customWidth="1"/>
    <col min="31" max="33" width="5.58203125" style="4" customWidth="1" outlineLevel="1"/>
    <col min="34" max="35" width="7.25" style="4" customWidth="1" outlineLevel="1"/>
    <col min="36" max="36" width="5.58203125" style="4" customWidth="1" outlineLevel="1"/>
    <col min="37" max="40" width="8.58203125" style="4" customWidth="1" outlineLevel="1"/>
    <col min="41" max="41" width="14.58203125" style="4" customWidth="1" outlineLevel="1"/>
    <col min="42" max="42" width="13.58203125" style="4" customWidth="1"/>
    <col min="43" max="44" width="8.58203125" style="4" customWidth="1" outlineLevel="2"/>
    <col min="45" max="45" width="11.25" style="4" customWidth="1" outlineLevel="2"/>
    <col min="46" max="50" width="10.75" style="4" customWidth="1" outlineLevel="2"/>
    <col min="51" max="51" width="8.58203125" style="4" customWidth="1" outlineLevel="1"/>
    <col min="52" max="52" width="13.75" style="4" customWidth="1"/>
    <col min="53" max="55" width="13.58203125" style="4" customWidth="1" outlineLevel="1"/>
    <col min="56" max="56" width="13.58203125" style="4" customWidth="1"/>
    <col min="57" max="16384" width="9" style="3"/>
  </cols>
  <sheetData>
    <row r="1" spans="1:56" ht="15.75" customHeight="1">
      <c r="A1" s="5" t="s">
        <v>430</v>
      </c>
    </row>
    <row r="2" spans="1:56" s="1" customFormat="1" ht="30" customHeight="1">
      <c r="A2" s="519" t="s">
        <v>1331</v>
      </c>
      <c r="B2" s="519"/>
      <c r="C2" s="519"/>
      <c r="D2" s="519"/>
      <c r="E2" s="519"/>
      <c r="F2" s="519"/>
      <c r="G2" s="519"/>
      <c r="H2" s="519"/>
      <c r="I2" s="519"/>
      <c r="J2" s="519"/>
      <c r="K2" s="519"/>
      <c r="L2" s="519"/>
      <c r="M2" s="519"/>
      <c r="N2" s="519"/>
      <c r="O2" s="519"/>
      <c r="P2" s="519"/>
      <c r="Q2" s="519"/>
      <c r="R2" s="519"/>
      <c r="S2" s="519"/>
      <c r="T2" s="519"/>
      <c r="U2" s="519"/>
      <c r="V2" s="519"/>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T3" s="520"/>
      <c r="U3" s="520"/>
      <c r="V3" s="520"/>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4.15" customHeight="1">
      <c r="A4" s="2"/>
      <c r="B4" s="2"/>
      <c r="C4" s="2"/>
      <c r="D4" s="2"/>
      <c r="E4" s="2"/>
      <c r="F4" s="2"/>
      <c r="G4" s="2"/>
      <c r="H4" s="2"/>
      <c r="I4" s="2"/>
      <c r="J4" s="2"/>
      <c r="K4" s="2"/>
      <c r="L4" s="2"/>
      <c r="M4" s="2"/>
      <c r="N4" s="2"/>
      <c r="O4" s="2"/>
      <c r="P4" s="2"/>
      <c r="Q4" s="2"/>
      <c r="R4" s="2"/>
      <c r="S4" s="2"/>
      <c r="T4" s="2"/>
      <c r="U4" s="2"/>
      <c r="V4" s="2" t="s">
        <v>1332</v>
      </c>
    </row>
    <row r="5" spans="1:56" ht="15.75" customHeight="1">
      <c r="A5" s="3" t="str">
        <f>基本信息输入表!K6&amp;"："&amp;基本信息输入表!M6</f>
        <v>被评估单位：贵州华能焦化制气股份有限公司</v>
      </c>
      <c r="V5" s="18" t="s">
        <v>464</v>
      </c>
      <c r="X5" s="531" t="s">
        <v>595</v>
      </c>
      <c r="Y5" s="531"/>
      <c r="Z5" s="531"/>
      <c r="AA5" s="531"/>
      <c r="AB5" s="531"/>
      <c r="AC5" s="531"/>
      <c r="AD5" s="531"/>
      <c r="AE5" s="532" t="s">
        <v>596</v>
      </c>
      <c r="AF5" s="533"/>
      <c r="AG5" s="533"/>
      <c r="AH5" s="533"/>
      <c r="AI5" s="533"/>
      <c r="AJ5" s="533"/>
      <c r="AK5" s="533"/>
      <c r="AL5" s="533"/>
      <c r="AM5" s="533"/>
      <c r="AN5" s="533"/>
      <c r="AO5" s="533"/>
      <c r="AP5" s="534"/>
      <c r="AQ5" s="535" t="s">
        <v>597</v>
      </c>
      <c r="AR5" s="536"/>
      <c r="AS5" s="536"/>
      <c r="AT5" s="536"/>
      <c r="AU5" s="536"/>
      <c r="AV5" s="536"/>
      <c r="AW5" s="536"/>
      <c r="AX5" s="536"/>
      <c r="AY5" s="536"/>
      <c r="AZ5" s="537"/>
      <c r="BA5" s="538" t="s">
        <v>598</v>
      </c>
      <c r="BB5" s="538"/>
      <c r="BC5" s="538"/>
      <c r="BD5" s="538"/>
    </row>
    <row r="6" spans="1:56" s="2" customFormat="1" ht="15.75" customHeight="1">
      <c r="A6" s="562" t="s">
        <v>465</v>
      </c>
      <c r="B6" s="570" t="s">
        <v>1023</v>
      </c>
      <c r="C6" s="562" t="s">
        <v>1333</v>
      </c>
      <c r="D6" s="570" t="s">
        <v>1334</v>
      </c>
      <c r="E6" s="580" t="s">
        <v>769</v>
      </c>
      <c r="F6" s="580" t="s">
        <v>770</v>
      </c>
      <c r="G6" s="570" t="s">
        <v>1335</v>
      </c>
      <c r="H6" s="570" t="s">
        <v>1336</v>
      </c>
      <c r="I6" s="597" t="s">
        <v>692</v>
      </c>
      <c r="J6" s="598"/>
      <c r="K6" s="599"/>
      <c r="L6" s="597" t="s">
        <v>693</v>
      </c>
      <c r="M6" s="598"/>
      <c r="N6" s="599"/>
      <c r="O6" s="562" t="s">
        <v>437</v>
      </c>
      <c r="P6" s="562"/>
      <c r="Q6" s="577" t="s">
        <v>780</v>
      </c>
      <c r="R6" s="562" t="s">
        <v>438</v>
      </c>
      <c r="S6" s="562"/>
      <c r="T6" s="562"/>
      <c r="U6" s="580" t="s">
        <v>440</v>
      </c>
      <c r="V6" s="580" t="s">
        <v>585</v>
      </c>
      <c r="X6" s="531" t="s">
        <v>599</v>
      </c>
      <c r="Y6" s="553" t="s">
        <v>895</v>
      </c>
      <c r="Z6" s="594" t="s">
        <v>1232</v>
      </c>
      <c r="AA6" s="542" t="s">
        <v>627</v>
      </c>
      <c r="AB6" s="542" t="s">
        <v>601</v>
      </c>
      <c r="AC6" s="531" t="s">
        <v>602</v>
      </c>
      <c r="AD6" s="531"/>
      <c r="AE6" s="532" t="s">
        <v>603</v>
      </c>
      <c r="AF6" s="533"/>
      <c r="AG6" s="533"/>
      <c r="AH6" s="533"/>
      <c r="AI6" s="533"/>
      <c r="AJ6" s="534"/>
      <c r="AK6" s="538" t="s">
        <v>604</v>
      </c>
      <c r="AL6" s="538"/>
      <c r="AM6" s="538" t="s">
        <v>653</v>
      </c>
      <c r="AN6" s="538"/>
      <c r="AO6" s="538" t="s">
        <v>605</v>
      </c>
      <c r="AP6" s="543"/>
      <c r="AQ6" s="531" t="s">
        <v>606</v>
      </c>
      <c r="AR6" s="531" t="s">
        <v>654</v>
      </c>
      <c r="AS6" s="531"/>
      <c r="AT6" s="555" t="s">
        <v>655</v>
      </c>
      <c r="AU6" s="556"/>
      <c r="AV6" s="556"/>
      <c r="AW6" s="556"/>
      <c r="AX6" s="557"/>
      <c r="AY6" s="531" t="s">
        <v>438</v>
      </c>
      <c r="AZ6" s="558"/>
      <c r="BA6" s="543" t="s">
        <v>607</v>
      </c>
      <c r="BB6" s="543" t="s">
        <v>608</v>
      </c>
      <c r="BC6" s="538" t="s">
        <v>609</v>
      </c>
      <c r="BD6" s="543"/>
    </row>
    <row r="7" spans="1:56" s="2" customFormat="1" ht="26.25" customHeight="1">
      <c r="A7" s="562"/>
      <c r="B7" s="571"/>
      <c r="C7" s="562"/>
      <c r="D7" s="571"/>
      <c r="E7" s="562"/>
      <c r="F7" s="562"/>
      <c r="G7" s="571"/>
      <c r="H7" s="571"/>
      <c r="I7" s="64" t="s">
        <v>836</v>
      </c>
      <c r="J7" s="64" t="s">
        <v>838</v>
      </c>
      <c r="K7" s="64" t="s">
        <v>1031</v>
      </c>
      <c r="L7" s="64" t="s">
        <v>836</v>
      </c>
      <c r="M7" s="64" t="s">
        <v>838</v>
      </c>
      <c r="N7" s="64" t="s">
        <v>1031</v>
      </c>
      <c r="O7" s="13" t="s">
        <v>836</v>
      </c>
      <c r="P7" s="8" t="s">
        <v>838</v>
      </c>
      <c r="Q7" s="578"/>
      <c r="R7" s="8" t="s">
        <v>836</v>
      </c>
      <c r="S7" s="8" t="s">
        <v>823</v>
      </c>
      <c r="T7" s="8" t="s">
        <v>838</v>
      </c>
      <c r="U7" s="562"/>
      <c r="V7" s="562"/>
      <c r="X7" s="531"/>
      <c r="Y7" s="531"/>
      <c r="Z7" s="595"/>
      <c r="AA7" s="531"/>
      <c r="AB7" s="531"/>
      <c r="AC7" s="531"/>
      <c r="AD7" s="531"/>
      <c r="AE7" s="26" t="s">
        <v>614</v>
      </c>
      <c r="AF7" s="26" t="s">
        <v>615</v>
      </c>
      <c r="AG7" s="40" t="s">
        <v>954</v>
      </c>
      <c r="AH7" s="26" t="s">
        <v>664</v>
      </c>
      <c r="AI7" s="26" t="s">
        <v>617</v>
      </c>
      <c r="AJ7" s="24" t="s">
        <v>618</v>
      </c>
      <c r="AK7" s="26" t="s">
        <v>619</v>
      </c>
      <c r="AL7" s="26" t="s">
        <v>620</v>
      </c>
      <c r="AM7" s="26" t="s">
        <v>619</v>
      </c>
      <c r="AN7" s="26" t="s">
        <v>665</v>
      </c>
      <c r="AO7" s="538"/>
      <c r="AP7" s="544"/>
      <c r="AQ7" s="531"/>
      <c r="AR7" s="19" t="s">
        <v>666</v>
      </c>
      <c r="AS7" s="19" t="s">
        <v>667</v>
      </c>
      <c r="AT7" s="49"/>
      <c r="AU7" s="49"/>
      <c r="AV7" s="49"/>
      <c r="AW7" s="49"/>
      <c r="AX7" s="19"/>
      <c r="AY7" s="531"/>
      <c r="AZ7" s="559"/>
      <c r="BA7" s="544"/>
      <c r="BB7" s="544"/>
      <c r="BC7" s="538"/>
      <c r="BD7" s="544"/>
    </row>
    <row r="8" spans="1:56" ht="15.75" customHeight="1">
      <c r="A8" s="47" t="str">
        <f>IF(C8="","",ROW()-7)</f>
        <v/>
      </c>
      <c r="B8" s="8"/>
      <c r="C8" s="12"/>
      <c r="D8" s="12"/>
      <c r="E8" s="8"/>
      <c r="F8" s="59"/>
      <c r="G8" s="12"/>
      <c r="H8" s="8"/>
      <c r="I8" s="14"/>
      <c r="J8" s="14"/>
      <c r="K8" s="14"/>
      <c r="L8" s="14"/>
      <c r="M8" s="14"/>
      <c r="N8" s="14"/>
      <c r="O8" s="14">
        <f t="shared" ref="O8:O18" si="0">I8+L8</f>
        <v>0</v>
      </c>
      <c r="P8" s="14">
        <f t="shared" ref="P8:P18" si="1">J8+M8</f>
        <v>0</v>
      </c>
      <c r="Q8" s="14">
        <f t="shared" ref="Q8:Q18" si="2">K8+N8</f>
        <v>0</v>
      </c>
      <c r="R8" s="15"/>
      <c r="S8" s="8"/>
      <c r="T8" s="15"/>
      <c r="U8" s="15" t="str">
        <f>IF(P8-Q8=0,"",(T8-P8+Q8)/(P8-Q8)*100)</f>
        <v/>
      </c>
      <c r="V8" s="21"/>
      <c r="X8" s="22"/>
      <c r="Y8" s="22"/>
      <c r="Z8" s="22"/>
      <c r="AA8" s="22"/>
      <c r="AB8" s="22"/>
      <c r="AC8" s="22"/>
      <c r="AD8" s="22"/>
      <c r="AE8" s="22"/>
      <c r="AF8" s="22"/>
      <c r="AG8" s="22"/>
      <c r="AH8" s="22"/>
      <c r="AI8" s="27"/>
      <c r="AJ8" s="27"/>
      <c r="AK8" s="22"/>
      <c r="AL8" s="27"/>
      <c r="AM8" s="27"/>
      <c r="AN8" s="27"/>
      <c r="AO8" s="27"/>
      <c r="AP8" s="27"/>
      <c r="AQ8" s="27"/>
      <c r="AR8" s="27" t="s">
        <v>203</v>
      </c>
      <c r="AS8" s="27"/>
      <c r="AT8" s="27"/>
      <c r="AU8" s="27"/>
      <c r="AV8" s="27"/>
      <c r="AW8" s="27"/>
      <c r="AX8" s="27"/>
      <c r="AY8" s="27"/>
      <c r="AZ8" s="27"/>
      <c r="BA8" s="30" t="str">
        <f>IFERROR((AY8-P8+Q8)/(P8-Q8)*100,"")</f>
        <v/>
      </c>
      <c r="BB8" s="27"/>
      <c r="BC8" s="27"/>
      <c r="BD8" s="27"/>
    </row>
    <row r="9" spans="1:56" ht="15.75" customHeight="1">
      <c r="A9" s="47" t="str">
        <f t="shared" ref="A9:A28" si="3">IF(C9="","",ROW()-7)</f>
        <v/>
      </c>
      <c r="B9" s="8"/>
      <c r="C9" s="12"/>
      <c r="D9" s="12"/>
      <c r="E9" s="8"/>
      <c r="F9" s="59"/>
      <c r="G9" s="12"/>
      <c r="H9" s="8"/>
      <c r="I9" s="14"/>
      <c r="J9" s="14"/>
      <c r="K9" s="14"/>
      <c r="L9" s="14"/>
      <c r="M9" s="14"/>
      <c r="N9" s="14"/>
      <c r="O9" s="14">
        <f t="shared" si="0"/>
        <v>0</v>
      </c>
      <c r="P9" s="14">
        <f t="shared" si="1"/>
        <v>0</v>
      </c>
      <c r="Q9" s="14">
        <f t="shared" si="2"/>
        <v>0</v>
      </c>
      <c r="R9" s="15"/>
      <c r="S9" s="8"/>
      <c r="T9" s="15"/>
      <c r="U9" s="15" t="str">
        <f t="shared" ref="U9:U29" si="4">IF(P9-Q9=0,"",(T9-P9+Q9)/(P9-Q9)*100)</f>
        <v/>
      </c>
      <c r="V9" s="21"/>
      <c r="X9" s="22"/>
      <c r="Y9" s="22"/>
      <c r="Z9" s="22"/>
      <c r="AA9" s="22"/>
      <c r="AB9" s="22"/>
      <c r="AC9" s="22"/>
      <c r="AD9" s="22"/>
      <c r="AE9" s="22"/>
      <c r="AF9" s="22"/>
      <c r="AG9" s="22"/>
      <c r="AH9" s="22"/>
      <c r="AI9" s="28"/>
      <c r="AJ9" s="27"/>
      <c r="AK9" s="22"/>
      <c r="AL9" s="27"/>
      <c r="AM9" s="27"/>
      <c r="AN9" s="27"/>
      <c r="AO9" s="27"/>
      <c r="AP9" s="27"/>
      <c r="AQ9" s="27"/>
      <c r="AR9" s="27"/>
      <c r="AS9" s="27"/>
      <c r="AT9" s="27"/>
      <c r="AU9" s="27"/>
      <c r="AV9" s="27"/>
      <c r="AW9" s="27"/>
      <c r="AX9" s="27"/>
      <c r="AY9" s="27"/>
      <c r="AZ9" s="27"/>
      <c r="BA9" s="30" t="str">
        <f t="shared" ref="BA9:BA31" si="5">IFERROR((AY9-P9+Q9)/(P9-Q9)*100,"")</f>
        <v/>
      </c>
      <c r="BB9" s="27"/>
      <c r="BC9" s="27"/>
      <c r="BD9" s="27"/>
    </row>
    <row r="10" spans="1:56" ht="15.75" customHeight="1">
      <c r="A10" s="47" t="str">
        <f t="shared" si="3"/>
        <v/>
      </c>
      <c r="B10" s="8"/>
      <c r="C10" s="12"/>
      <c r="D10" s="12"/>
      <c r="E10" s="8"/>
      <c r="F10" s="59"/>
      <c r="G10" s="12"/>
      <c r="H10" s="8"/>
      <c r="I10" s="14"/>
      <c r="J10" s="14"/>
      <c r="K10" s="14"/>
      <c r="L10" s="14"/>
      <c r="M10" s="14"/>
      <c r="N10" s="14"/>
      <c r="O10" s="14">
        <f t="shared" si="0"/>
        <v>0</v>
      </c>
      <c r="P10" s="14">
        <f t="shared" si="1"/>
        <v>0</v>
      </c>
      <c r="Q10" s="14">
        <f t="shared" si="2"/>
        <v>0</v>
      </c>
      <c r="R10" s="15"/>
      <c r="S10" s="8"/>
      <c r="T10" s="15"/>
      <c r="U10" s="15" t="str">
        <f t="shared" si="4"/>
        <v/>
      </c>
      <c r="V10" s="21"/>
      <c r="X10" s="22"/>
      <c r="Y10" s="22"/>
      <c r="Z10" s="22"/>
      <c r="AA10" s="22"/>
      <c r="AB10" s="22"/>
      <c r="AC10" s="22"/>
      <c r="AD10" s="22"/>
      <c r="AE10" s="22"/>
      <c r="AF10" s="22"/>
      <c r="AG10" s="22"/>
      <c r="AH10" s="22"/>
      <c r="AI10" s="28"/>
      <c r="AJ10" s="27"/>
      <c r="AK10" s="22"/>
      <c r="AL10" s="27"/>
      <c r="AM10" s="27"/>
      <c r="AN10" s="27"/>
      <c r="AO10" s="27"/>
      <c r="AP10" s="27"/>
      <c r="AQ10" s="27"/>
      <c r="AR10" s="27"/>
      <c r="AS10" s="27"/>
      <c r="AT10" s="27"/>
      <c r="AU10" s="27"/>
      <c r="AV10" s="27"/>
      <c r="AW10" s="27"/>
      <c r="AX10" s="27"/>
      <c r="AY10" s="27"/>
      <c r="AZ10" s="27"/>
      <c r="BA10" s="30" t="str">
        <f t="shared" si="5"/>
        <v/>
      </c>
      <c r="BB10" s="27"/>
      <c r="BC10" s="27"/>
      <c r="BD10" s="27"/>
    </row>
    <row r="11" spans="1:56" ht="15.75" customHeight="1">
      <c r="A11" s="47" t="str">
        <f t="shared" si="3"/>
        <v/>
      </c>
      <c r="B11" s="8"/>
      <c r="C11" s="12"/>
      <c r="D11" s="12"/>
      <c r="E11" s="8"/>
      <c r="F11" s="59"/>
      <c r="G11" s="12"/>
      <c r="H11" s="8"/>
      <c r="I11" s="14"/>
      <c r="J11" s="14"/>
      <c r="K11" s="14"/>
      <c r="L11" s="14"/>
      <c r="M11" s="14"/>
      <c r="N11" s="14"/>
      <c r="O11" s="14">
        <f t="shared" si="0"/>
        <v>0</v>
      </c>
      <c r="P11" s="14">
        <f t="shared" si="1"/>
        <v>0</v>
      </c>
      <c r="Q11" s="14">
        <f t="shared" si="2"/>
        <v>0</v>
      </c>
      <c r="R11" s="15"/>
      <c r="S11" s="8"/>
      <c r="T11" s="15"/>
      <c r="U11" s="15" t="str">
        <f t="shared" si="4"/>
        <v/>
      </c>
      <c r="V11" s="21"/>
      <c r="X11" s="22"/>
      <c r="Y11" s="22"/>
      <c r="Z11" s="22"/>
      <c r="AA11" s="22"/>
      <c r="AB11" s="22"/>
      <c r="AC11" s="22"/>
      <c r="AD11" s="22"/>
      <c r="AE11" s="22"/>
      <c r="AF11" s="22"/>
      <c r="AG11" s="22"/>
      <c r="AH11" s="22"/>
      <c r="AI11" s="28"/>
      <c r="AJ11" s="27"/>
      <c r="AK11" s="22"/>
      <c r="AL11" s="27"/>
      <c r="AM11" s="27"/>
      <c r="AN11" s="27"/>
      <c r="AO11" s="27"/>
      <c r="AP11" s="27"/>
      <c r="AQ11" s="27"/>
      <c r="AR11" s="27"/>
      <c r="AS11" s="27"/>
      <c r="AT11" s="27"/>
      <c r="AU11" s="27"/>
      <c r="AV11" s="27"/>
      <c r="AW11" s="27"/>
      <c r="AX11" s="27"/>
      <c r="AY11" s="27"/>
      <c r="AZ11" s="27"/>
      <c r="BA11" s="30" t="str">
        <f t="shared" si="5"/>
        <v/>
      </c>
      <c r="BB11" s="27"/>
      <c r="BC11" s="27"/>
      <c r="BD11" s="27"/>
    </row>
    <row r="12" spans="1:56" ht="15.75" customHeight="1">
      <c r="A12" s="47" t="str">
        <f t="shared" si="3"/>
        <v/>
      </c>
      <c r="B12" s="8"/>
      <c r="C12" s="12"/>
      <c r="D12" s="12"/>
      <c r="E12" s="8"/>
      <c r="F12" s="59"/>
      <c r="G12" s="12"/>
      <c r="H12" s="8"/>
      <c r="I12" s="14"/>
      <c r="J12" s="14"/>
      <c r="K12" s="14"/>
      <c r="L12" s="14"/>
      <c r="M12" s="14"/>
      <c r="N12" s="14"/>
      <c r="O12" s="14">
        <f t="shared" si="0"/>
        <v>0</v>
      </c>
      <c r="P12" s="14">
        <f t="shared" si="1"/>
        <v>0</v>
      </c>
      <c r="Q12" s="14">
        <f t="shared" si="2"/>
        <v>0</v>
      </c>
      <c r="R12" s="15"/>
      <c r="S12" s="8"/>
      <c r="T12" s="15"/>
      <c r="U12" s="15" t="str">
        <f t="shared" si="4"/>
        <v/>
      </c>
      <c r="V12" s="21"/>
      <c r="X12" s="22"/>
      <c r="Y12" s="22"/>
      <c r="Z12" s="22"/>
      <c r="AA12" s="22"/>
      <c r="AB12" s="22"/>
      <c r="AC12" s="22"/>
      <c r="AD12" s="22"/>
      <c r="AE12" s="22"/>
      <c r="AF12" s="22"/>
      <c r="AG12" s="22"/>
      <c r="AH12" s="22"/>
      <c r="AI12" s="28"/>
      <c r="AJ12" s="27"/>
      <c r="AK12" s="22"/>
      <c r="AL12" s="27"/>
      <c r="AM12" s="27"/>
      <c r="AN12" s="27"/>
      <c r="AO12" s="27"/>
      <c r="AP12" s="27"/>
      <c r="AQ12" s="27"/>
      <c r="AR12" s="27"/>
      <c r="AS12" s="27"/>
      <c r="AT12" s="27"/>
      <c r="AU12" s="27"/>
      <c r="AV12" s="27"/>
      <c r="AW12" s="27"/>
      <c r="AX12" s="27"/>
      <c r="AY12" s="27"/>
      <c r="AZ12" s="27"/>
      <c r="BA12" s="30" t="str">
        <f t="shared" si="5"/>
        <v/>
      </c>
      <c r="BB12" s="27"/>
      <c r="BC12" s="27"/>
      <c r="BD12" s="27"/>
    </row>
    <row r="13" spans="1:56" ht="15.75" customHeight="1">
      <c r="A13" s="47" t="str">
        <f t="shared" si="3"/>
        <v/>
      </c>
      <c r="B13" s="8"/>
      <c r="C13" s="12"/>
      <c r="D13" s="12"/>
      <c r="E13" s="8"/>
      <c r="F13" s="59"/>
      <c r="G13" s="12"/>
      <c r="H13" s="8"/>
      <c r="I13" s="14"/>
      <c r="J13" s="14"/>
      <c r="K13" s="14"/>
      <c r="L13" s="14"/>
      <c r="M13" s="14"/>
      <c r="N13" s="14"/>
      <c r="O13" s="14">
        <f t="shared" si="0"/>
        <v>0</v>
      </c>
      <c r="P13" s="14">
        <f t="shared" si="1"/>
        <v>0</v>
      </c>
      <c r="Q13" s="14">
        <f t="shared" si="2"/>
        <v>0</v>
      </c>
      <c r="R13" s="15"/>
      <c r="S13" s="8"/>
      <c r="T13" s="15"/>
      <c r="U13" s="15" t="str">
        <f t="shared" si="4"/>
        <v/>
      </c>
      <c r="V13" s="21"/>
      <c r="X13" s="22"/>
      <c r="Y13" s="22"/>
      <c r="Z13" s="22"/>
      <c r="AA13" s="22"/>
      <c r="AB13" s="22"/>
      <c r="AC13" s="22"/>
      <c r="AD13" s="22"/>
      <c r="AE13" s="22"/>
      <c r="AF13" s="22"/>
      <c r="AG13" s="22"/>
      <c r="AH13" s="22"/>
      <c r="AI13" s="28"/>
      <c r="AJ13" s="27"/>
      <c r="AK13" s="22"/>
      <c r="AL13" s="27"/>
      <c r="AM13" s="27"/>
      <c r="AN13" s="27"/>
      <c r="AO13" s="27"/>
      <c r="AP13" s="27"/>
      <c r="AQ13" s="27"/>
      <c r="AR13" s="27"/>
      <c r="AS13" s="27"/>
      <c r="AT13" s="27"/>
      <c r="AU13" s="27"/>
      <c r="AV13" s="27"/>
      <c r="AW13" s="27"/>
      <c r="AX13" s="27"/>
      <c r="AY13" s="27"/>
      <c r="AZ13" s="27"/>
      <c r="BA13" s="30" t="str">
        <f t="shared" si="5"/>
        <v/>
      </c>
      <c r="BB13" s="27"/>
      <c r="BC13" s="27"/>
      <c r="BD13" s="27"/>
    </row>
    <row r="14" spans="1:56" ht="15.75" customHeight="1">
      <c r="A14" s="47" t="str">
        <f t="shared" si="3"/>
        <v/>
      </c>
      <c r="B14" s="8"/>
      <c r="C14" s="12"/>
      <c r="D14" s="12"/>
      <c r="E14" s="8"/>
      <c r="F14" s="59"/>
      <c r="G14" s="12"/>
      <c r="H14" s="8"/>
      <c r="I14" s="14"/>
      <c r="J14" s="14"/>
      <c r="K14" s="14"/>
      <c r="L14" s="14"/>
      <c r="M14" s="14"/>
      <c r="N14" s="14"/>
      <c r="O14" s="14">
        <f t="shared" si="0"/>
        <v>0</v>
      </c>
      <c r="P14" s="14">
        <f t="shared" si="1"/>
        <v>0</v>
      </c>
      <c r="Q14" s="14">
        <f t="shared" si="2"/>
        <v>0</v>
      </c>
      <c r="R14" s="15"/>
      <c r="S14" s="8"/>
      <c r="T14" s="15"/>
      <c r="U14" s="15" t="str">
        <f t="shared" si="4"/>
        <v/>
      </c>
      <c r="V14" s="21"/>
      <c r="X14" s="22"/>
      <c r="Y14" s="22"/>
      <c r="Z14" s="22"/>
      <c r="AA14" s="22"/>
      <c r="AB14" s="22"/>
      <c r="AC14" s="22"/>
      <c r="AD14" s="22"/>
      <c r="AE14" s="22"/>
      <c r="AF14" s="22"/>
      <c r="AG14" s="22"/>
      <c r="AH14" s="22"/>
      <c r="AI14" s="28"/>
      <c r="AJ14" s="27"/>
      <c r="AK14" s="22"/>
      <c r="AL14" s="27"/>
      <c r="AM14" s="27"/>
      <c r="AN14" s="27"/>
      <c r="AO14" s="27"/>
      <c r="AP14" s="27"/>
      <c r="AQ14" s="27"/>
      <c r="AR14" s="27"/>
      <c r="AS14" s="27"/>
      <c r="AT14" s="27"/>
      <c r="AU14" s="27"/>
      <c r="AV14" s="27"/>
      <c r="AW14" s="27"/>
      <c r="AX14" s="27"/>
      <c r="AY14" s="27"/>
      <c r="AZ14" s="27"/>
      <c r="BA14" s="30" t="str">
        <f t="shared" si="5"/>
        <v/>
      </c>
      <c r="BB14" s="27"/>
      <c r="BC14" s="27"/>
      <c r="BD14" s="27"/>
    </row>
    <row r="15" spans="1:56" ht="15.75" customHeight="1">
      <c r="A15" s="47" t="str">
        <f t="shared" si="3"/>
        <v/>
      </c>
      <c r="B15" s="8"/>
      <c r="C15" s="12"/>
      <c r="D15" s="12"/>
      <c r="E15" s="8"/>
      <c r="F15" s="59"/>
      <c r="G15" s="12"/>
      <c r="H15" s="8"/>
      <c r="I15" s="14"/>
      <c r="J15" s="14"/>
      <c r="K15" s="14"/>
      <c r="L15" s="14"/>
      <c r="M15" s="14"/>
      <c r="N15" s="14"/>
      <c r="O15" s="14">
        <f t="shared" si="0"/>
        <v>0</v>
      </c>
      <c r="P15" s="14">
        <f t="shared" si="1"/>
        <v>0</v>
      </c>
      <c r="Q15" s="14">
        <f t="shared" si="2"/>
        <v>0</v>
      </c>
      <c r="R15" s="15"/>
      <c r="S15" s="8"/>
      <c r="T15" s="15"/>
      <c r="U15" s="15" t="str">
        <f t="shared" si="4"/>
        <v/>
      </c>
      <c r="V15" s="21"/>
      <c r="X15" s="22"/>
      <c r="Y15" s="22"/>
      <c r="Z15" s="22"/>
      <c r="AA15" s="22"/>
      <c r="AB15" s="22"/>
      <c r="AC15" s="22"/>
      <c r="AD15" s="22"/>
      <c r="AE15" s="22"/>
      <c r="AF15" s="22"/>
      <c r="AG15" s="22"/>
      <c r="AH15" s="22"/>
      <c r="AI15" s="28"/>
      <c r="AJ15" s="27"/>
      <c r="AK15" s="22"/>
      <c r="AL15" s="27"/>
      <c r="AM15" s="27"/>
      <c r="AN15" s="27"/>
      <c r="AO15" s="27"/>
      <c r="AP15" s="27"/>
      <c r="AQ15" s="27"/>
      <c r="AR15" s="27"/>
      <c r="AS15" s="27"/>
      <c r="AT15" s="27"/>
      <c r="AU15" s="27"/>
      <c r="AV15" s="27"/>
      <c r="AW15" s="27"/>
      <c r="AX15" s="27"/>
      <c r="AY15" s="27"/>
      <c r="AZ15" s="27"/>
      <c r="BA15" s="30" t="str">
        <f t="shared" si="5"/>
        <v/>
      </c>
      <c r="BB15" s="27"/>
      <c r="BC15" s="27"/>
      <c r="BD15" s="27"/>
    </row>
    <row r="16" spans="1:56" ht="15.75" customHeight="1">
      <c r="A16" s="47"/>
      <c r="B16" s="8"/>
      <c r="C16" s="12"/>
      <c r="D16" s="12"/>
      <c r="E16" s="8"/>
      <c r="F16" s="59"/>
      <c r="G16" s="12"/>
      <c r="H16" s="8"/>
      <c r="I16" s="14"/>
      <c r="J16" s="14"/>
      <c r="K16" s="14"/>
      <c r="L16" s="14"/>
      <c r="M16" s="14"/>
      <c r="N16" s="14"/>
      <c r="O16" s="14">
        <f t="shared" si="0"/>
        <v>0</v>
      </c>
      <c r="P16" s="14">
        <f t="shared" si="1"/>
        <v>0</v>
      </c>
      <c r="Q16" s="14">
        <f t="shared" si="2"/>
        <v>0</v>
      </c>
      <c r="R16" s="15"/>
      <c r="S16" s="8"/>
      <c r="T16" s="15"/>
      <c r="U16" s="15"/>
      <c r="V16" s="21"/>
      <c r="X16" s="22"/>
      <c r="Y16" s="22"/>
      <c r="Z16" s="22"/>
      <c r="AA16" s="22"/>
      <c r="AB16" s="22"/>
      <c r="AC16" s="22"/>
      <c r="AD16" s="22"/>
      <c r="AE16" s="22"/>
      <c r="AF16" s="22"/>
      <c r="AG16" s="22"/>
      <c r="AH16" s="22"/>
      <c r="AI16" s="28"/>
      <c r="AJ16" s="27"/>
      <c r="AK16" s="22"/>
      <c r="AL16" s="27"/>
      <c r="AM16" s="27"/>
      <c r="AN16" s="27"/>
      <c r="AO16" s="27"/>
      <c r="AP16" s="27"/>
      <c r="AQ16" s="27"/>
      <c r="AR16" s="27"/>
      <c r="AS16" s="27"/>
      <c r="AT16" s="27"/>
      <c r="AU16" s="27"/>
      <c r="AV16" s="27"/>
      <c r="AW16" s="27"/>
      <c r="AX16" s="27"/>
      <c r="AY16" s="27"/>
      <c r="AZ16" s="27"/>
      <c r="BA16" s="30"/>
      <c r="BB16" s="27"/>
      <c r="BC16" s="27"/>
      <c r="BD16" s="27"/>
    </row>
    <row r="17" spans="1:56" ht="15.75" customHeight="1">
      <c r="A17" s="47"/>
      <c r="B17" s="8"/>
      <c r="C17" s="12"/>
      <c r="D17" s="12"/>
      <c r="E17" s="8"/>
      <c r="F17" s="59"/>
      <c r="G17" s="12"/>
      <c r="H17" s="8"/>
      <c r="I17" s="14"/>
      <c r="J17" s="14"/>
      <c r="K17" s="14"/>
      <c r="L17" s="14"/>
      <c r="M17" s="14"/>
      <c r="N17" s="14"/>
      <c r="O17" s="14">
        <f t="shared" si="0"/>
        <v>0</v>
      </c>
      <c r="P17" s="14">
        <f t="shared" si="1"/>
        <v>0</v>
      </c>
      <c r="Q17" s="14">
        <f t="shared" si="2"/>
        <v>0</v>
      </c>
      <c r="R17" s="15"/>
      <c r="S17" s="8"/>
      <c r="T17" s="15"/>
      <c r="U17" s="15"/>
      <c r="V17" s="21"/>
      <c r="X17" s="22"/>
      <c r="Y17" s="22"/>
      <c r="Z17" s="22"/>
      <c r="AA17" s="22"/>
      <c r="AB17" s="22"/>
      <c r="AC17" s="22"/>
      <c r="AD17" s="22"/>
      <c r="AE17" s="22"/>
      <c r="AF17" s="22"/>
      <c r="AG17" s="22"/>
      <c r="AH17" s="22"/>
      <c r="AI17" s="28"/>
      <c r="AJ17" s="27"/>
      <c r="AK17" s="22"/>
      <c r="AL17" s="27"/>
      <c r="AM17" s="27"/>
      <c r="AN17" s="27"/>
      <c r="AO17" s="27"/>
      <c r="AP17" s="27"/>
      <c r="AQ17" s="27"/>
      <c r="AR17" s="27"/>
      <c r="AS17" s="27"/>
      <c r="AT17" s="27"/>
      <c r="AU17" s="27"/>
      <c r="AV17" s="27"/>
      <c r="AW17" s="27"/>
      <c r="AX17" s="27"/>
      <c r="AY17" s="27"/>
      <c r="AZ17" s="27"/>
      <c r="BA17" s="30"/>
      <c r="BB17" s="27"/>
      <c r="BC17" s="27"/>
      <c r="BD17" s="27"/>
    </row>
    <row r="18" spans="1:56" ht="15.75" customHeight="1">
      <c r="A18" s="47"/>
      <c r="B18" s="8"/>
      <c r="C18" s="12"/>
      <c r="D18" s="12"/>
      <c r="E18" s="8"/>
      <c r="F18" s="59"/>
      <c r="G18" s="12"/>
      <c r="H18" s="8"/>
      <c r="I18" s="14"/>
      <c r="J18" s="14"/>
      <c r="K18" s="14"/>
      <c r="L18" s="14"/>
      <c r="M18" s="14"/>
      <c r="N18" s="14"/>
      <c r="O18" s="14">
        <f t="shared" si="0"/>
        <v>0</v>
      </c>
      <c r="P18" s="14">
        <f t="shared" si="1"/>
        <v>0</v>
      </c>
      <c r="Q18" s="14">
        <f t="shared" si="2"/>
        <v>0</v>
      </c>
      <c r="R18" s="15"/>
      <c r="S18" s="8"/>
      <c r="T18" s="15"/>
      <c r="U18" s="15"/>
      <c r="V18" s="21"/>
      <c r="X18" s="22"/>
      <c r="Y18" s="22"/>
      <c r="Z18" s="22"/>
      <c r="AA18" s="22"/>
      <c r="AB18" s="22"/>
      <c r="AC18" s="22"/>
      <c r="AD18" s="22"/>
      <c r="AE18" s="22"/>
      <c r="AF18" s="22"/>
      <c r="AG18" s="22"/>
      <c r="AH18" s="22"/>
      <c r="AI18" s="28"/>
      <c r="AJ18" s="27"/>
      <c r="AK18" s="22"/>
      <c r="AL18" s="27"/>
      <c r="AM18" s="27"/>
      <c r="AN18" s="27"/>
      <c r="AO18" s="27"/>
      <c r="AP18" s="27"/>
      <c r="AQ18" s="27"/>
      <c r="AR18" s="27"/>
      <c r="AS18" s="27"/>
      <c r="AT18" s="27"/>
      <c r="AU18" s="27"/>
      <c r="AV18" s="27"/>
      <c r="AW18" s="27"/>
      <c r="AX18" s="27"/>
      <c r="AY18" s="27"/>
      <c r="AZ18" s="27"/>
      <c r="BA18" s="30"/>
      <c r="BB18" s="27"/>
      <c r="BC18" s="27"/>
      <c r="BD18" s="27"/>
    </row>
    <row r="19" spans="1:56" ht="15.75" customHeight="1">
      <c r="A19" s="47" t="str">
        <f t="shared" si="3"/>
        <v/>
      </c>
      <c r="B19" s="8"/>
      <c r="C19" s="12"/>
      <c r="D19" s="12"/>
      <c r="E19" s="8"/>
      <c r="F19" s="59"/>
      <c r="G19" s="12"/>
      <c r="H19" s="8"/>
      <c r="I19" s="14"/>
      <c r="J19" s="14"/>
      <c r="K19" s="14"/>
      <c r="L19" s="14"/>
      <c r="M19" s="14"/>
      <c r="N19" s="14"/>
      <c r="O19" s="14">
        <f t="shared" ref="O19:Q28" si="6">I19+L19</f>
        <v>0</v>
      </c>
      <c r="P19" s="14">
        <f t="shared" si="6"/>
        <v>0</v>
      </c>
      <c r="Q19" s="14">
        <f t="shared" si="6"/>
        <v>0</v>
      </c>
      <c r="R19" s="15"/>
      <c r="S19" s="8"/>
      <c r="T19" s="15"/>
      <c r="U19" s="15" t="str">
        <f t="shared" si="4"/>
        <v/>
      </c>
      <c r="V19" s="21"/>
      <c r="X19" s="22"/>
      <c r="Y19" s="22"/>
      <c r="Z19" s="22"/>
      <c r="AA19" s="22"/>
      <c r="AB19" s="22"/>
      <c r="AC19" s="22"/>
      <c r="AD19" s="22"/>
      <c r="AE19" s="22"/>
      <c r="AF19" s="22"/>
      <c r="AG19" s="22"/>
      <c r="AH19" s="22"/>
      <c r="AI19" s="28"/>
      <c r="AJ19" s="27"/>
      <c r="AK19" s="22"/>
      <c r="AL19" s="27"/>
      <c r="AM19" s="27"/>
      <c r="AN19" s="27"/>
      <c r="AO19" s="27"/>
      <c r="AP19" s="27"/>
      <c r="AQ19" s="27"/>
      <c r="AR19" s="27"/>
      <c r="AS19" s="27"/>
      <c r="AT19" s="27"/>
      <c r="AU19" s="27"/>
      <c r="AV19" s="27"/>
      <c r="AW19" s="27"/>
      <c r="AX19" s="27"/>
      <c r="AY19" s="27"/>
      <c r="AZ19" s="27"/>
      <c r="BA19" s="30" t="str">
        <f t="shared" si="5"/>
        <v/>
      </c>
      <c r="BB19" s="27"/>
      <c r="BC19" s="27"/>
      <c r="BD19" s="27"/>
    </row>
    <row r="20" spans="1:56" ht="15.75" customHeight="1">
      <c r="A20" s="47" t="str">
        <f t="shared" si="3"/>
        <v/>
      </c>
      <c r="B20" s="8"/>
      <c r="C20" s="12"/>
      <c r="D20" s="12"/>
      <c r="E20" s="8"/>
      <c r="F20" s="59"/>
      <c r="G20" s="12"/>
      <c r="H20" s="8"/>
      <c r="I20" s="14"/>
      <c r="J20" s="14"/>
      <c r="K20" s="14"/>
      <c r="L20" s="14"/>
      <c r="M20" s="14"/>
      <c r="N20" s="14"/>
      <c r="O20" s="14">
        <f t="shared" si="6"/>
        <v>0</v>
      </c>
      <c r="P20" s="14">
        <f t="shared" si="6"/>
        <v>0</v>
      </c>
      <c r="Q20" s="14">
        <f t="shared" si="6"/>
        <v>0</v>
      </c>
      <c r="R20" s="15"/>
      <c r="S20" s="8"/>
      <c r="T20" s="15"/>
      <c r="U20" s="15" t="str">
        <f t="shared" si="4"/>
        <v/>
      </c>
      <c r="V20" s="21"/>
      <c r="X20" s="22"/>
      <c r="Y20" s="22"/>
      <c r="Z20" s="22"/>
      <c r="AA20" s="22"/>
      <c r="AB20" s="22"/>
      <c r="AC20" s="22"/>
      <c r="AD20" s="22"/>
      <c r="AE20" s="22"/>
      <c r="AF20" s="22"/>
      <c r="AG20" s="22"/>
      <c r="AH20" s="22"/>
      <c r="AI20" s="28"/>
      <c r="AJ20" s="27"/>
      <c r="AK20" s="22"/>
      <c r="AL20" s="27"/>
      <c r="AM20" s="27"/>
      <c r="AN20" s="27"/>
      <c r="AO20" s="27"/>
      <c r="AP20" s="27"/>
      <c r="AQ20" s="27"/>
      <c r="AR20" s="27"/>
      <c r="AS20" s="27"/>
      <c r="AT20" s="27"/>
      <c r="AU20" s="27"/>
      <c r="AV20" s="27"/>
      <c r="AW20" s="27"/>
      <c r="AX20" s="27"/>
      <c r="AY20" s="27"/>
      <c r="AZ20" s="27"/>
      <c r="BA20" s="30" t="str">
        <f t="shared" si="5"/>
        <v/>
      </c>
      <c r="BB20" s="27"/>
      <c r="BC20" s="27"/>
      <c r="BD20" s="27"/>
    </row>
    <row r="21" spans="1:56" ht="15.75" customHeight="1">
      <c r="A21" s="47" t="str">
        <f t="shared" si="3"/>
        <v/>
      </c>
      <c r="B21" s="8"/>
      <c r="C21" s="12"/>
      <c r="D21" s="12"/>
      <c r="E21" s="8"/>
      <c r="F21" s="59"/>
      <c r="G21" s="12"/>
      <c r="H21" s="8"/>
      <c r="I21" s="14"/>
      <c r="J21" s="14"/>
      <c r="K21" s="14"/>
      <c r="L21" s="14"/>
      <c r="M21" s="14"/>
      <c r="N21" s="14"/>
      <c r="O21" s="14">
        <f t="shared" si="6"/>
        <v>0</v>
      </c>
      <c r="P21" s="14">
        <f t="shared" si="6"/>
        <v>0</v>
      </c>
      <c r="Q21" s="14">
        <f t="shared" si="6"/>
        <v>0</v>
      </c>
      <c r="R21" s="15"/>
      <c r="S21" s="8"/>
      <c r="T21" s="15"/>
      <c r="U21" s="15" t="str">
        <f t="shared" si="4"/>
        <v/>
      </c>
      <c r="V21" s="21"/>
      <c r="X21" s="22"/>
      <c r="Y21" s="22"/>
      <c r="Z21" s="22"/>
      <c r="AA21" s="22"/>
      <c r="AB21" s="22"/>
      <c r="AC21" s="22"/>
      <c r="AD21" s="22"/>
      <c r="AE21" s="22"/>
      <c r="AF21" s="22"/>
      <c r="AG21" s="22"/>
      <c r="AH21" s="22"/>
      <c r="AI21" s="28"/>
      <c r="AJ21" s="27"/>
      <c r="AK21" s="22"/>
      <c r="AL21" s="27"/>
      <c r="AM21" s="27"/>
      <c r="AN21" s="27"/>
      <c r="AO21" s="27"/>
      <c r="AP21" s="27"/>
      <c r="AQ21" s="27"/>
      <c r="AR21" s="27"/>
      <c r="AS21" s="27"/>
      <c r="AT21" s="27"/>
      <c r="AU21" s="27"/>
      <c r="AV21" s="27"/>
      <c r="AW21" s="27"/>
      <c r="AX21" s="27"/>
      <c r="AY21" s="27"/>
      <c r="AZ21" s="27"/>
      <c r="BA21" s="30" t="str">
        <f t="shared" si="5"/>
        <v/>
      </c>
      <c r="BB21" s="27"/>
      <c r="BC21" s="27"/>
      <c r="BD21" s="27"/>
    </row>
    <row r="22" spans="1:56" ht="15.75" customHeight="1">
      <c r="A22" s="47" t="str">
        <f t="shared" si="3"/>
        <v/>
      </c>
      <c r="B22" s="8"/>
      <c r="C22" s="12"/>
      <c r="D22" s="12"/>
      <c r="E22" s="8"/>
      <c r="F22" s="59"/>
      <c r="G22" s="12"/>
      <c r="H22" s="8"/>
      <c r="I22" s="14"/>
      <c r="J22" s="14"/>
      <c r="K22" s="14"/>
      <c r="L22" s="14"/>
      <c r="M22" s="14"/>
      <c r="N22" s="14"/>
      <c r="O22" s="14">
        <f t="shared" ref="O22:O23" si="7">I22+L22</f>
        <v>0</v>
      </c>
      <c r="P22" s="14">
        <f t="shared" ref="P22:P23" si="8">J22+M22</f>
        <v>0</v>
      </c>
      <c r="Q22" s="14">
        <f t="shared" ref="Q22:Q23" si="9">K22+N22</f>
        <v>0</v>
      </c>
      <c r="R22" s="15"/>
      <c r="S22" s="8"/>
      <c r="T22" s="15"/>
      <c r="U22" s="15" t="str">
        <f t="shared" si="4"/>
        <v/>
      </c>
      <c r="V22" s="21"/>
      <c r="X22" s="22"/>
      <c r="Y22" s="22"/>
      <c r="Z22" s="22"/>
      <c r="AA22" s="22"/>
      <c r="AB22" s="22"/>
      <c r="AC22" s="22"/>
      <c r="AD22" s="22"/>
      <c r="AE22" s="22"/>
      <c r="AF22" s="22"/>
      <c r="AG22" s="22"/>
      <c r="AH22" s="22"/>
      <c r="AI22" s="28"/>
      <c r="AJ22" s="27"/>
      <c r="AK22" s="22"/>
      <c r="AL22" s="27"/>
      <c r="AM22" s="27"/>
      <c r="AN22" s="27"/>
      <c r="AO22" s="27"/>
      <c r="AP22" s="27"/>
      <c r="AQ22" s="27"/>
      <c r="AR22" s="27"/>
      <c r="AS22" s="27"/>
      <c r="AT22" s="27"/>
      <c r="AU22" s="27"/>
      <c r="AV22" s="27"/>
      <c r="AW22" s="27"/>
      <c r="AX22" s="27"/>
      <c r="AY22" s="27"/>
      <c r="AZ22" s="27"/>
      <c r="BA22" s="30" t="str">
        <f t="shared" si="5"/>
        <v/>
      </c>
      <c r="BB22" s="27"/>
      <c r="BC22" s="27"/>
      <c r="BD22" s="27"/>
    </row>
    <row r="23" spans="1:56" ht="15.75" customHeight="1">
      <c r="A23" s="47" t="str">
        <f t="shared" si="3"/>
        <v/>
      </c>
      <c r="B23" s="8"/>
      <c r="C23" s="12"/>
      <c r="D23" s="12"/>
      <c r="E23" s="8"/>
      <c r="F23" s="59"/>
      <c r="G23" s="12"/>
      <c r="H23" s="8"/>
      <c r="I23" s="14"/>
      <c r="J23" s="14"/>
      <c r="K23" s="14"/>
      <c r="L23" s="14"/>
      <c r="M23" s="14"/>
      <c r="N23" s="14"/>
      <c r="O23" s="14">
        <f t="shared" si="7"/>
        <v>0</v>
      </c>
      <c r="P23" s="14">
        <f t="shared" si="8"/>
        <v>0</v>
      </c>
      <c r="Q23" s="14">
        <f t="shared" si="9"/>
        <v>0</v>
      </c>
      <c r="R23" s="15"/>
      <c r="S23" s="8"/>
      <c r="T23" s="15"/>
      <c r="U23" s="15" t="str">
        <f t="shared" si="4"/>
        <v/>
      </c>
      <c r="V23" s="21"/>
      <c r="X23" s="22"/>
      <c r="Y23" s="22"/>
      <c r="Z23" s="22"/>
      <c r="AA23" s="22"/>
      <c r="AB23" s="22"/>
      <c r="AC23" s="22"/>
      <c r="AD23" s="22"/>
      <c r="AE23" s="22"/>
      <c r="AF23" s="22"/>
      <c r="AG23" s="22"/>
      <c r="AH23" s="22"/>
      <c r="AI23" s="28"/>
      <c r="AJ23" s="27"/>
      <c r="AK23" s="22"/>
      <c r="AL23" s="27"/>
      <c r="AM23" s="27"/>
      <c r="AN23" s="27"/>
      <c r="AO23" s="27"/>
      <c r="AP23" s="27"/>
      <c r="AQ23" s="27"/>
      <c r="AR23" s="27"/>
      <c r="AS23" s="27"/>
      <c r="AT23" s="27"/>
      <c r="AU23" s="27"/>
      <c r="AV23" s="27"/>
      <c r="AW23" s="27"/>
      <c r="AX23" s="27"/>
      <c r="AY23" s="27"/>
      <c r="AZ23" s="27"/>
      <c r="BA23" s="30" t="str">
        <f t="shared" si="5"/>
        <v/>
      </c>
      <c r="BB23" s="27"/>
      <c r="BC23" s="27"/>
      <c r="BD23" s="27"/>
    </row>
    <row r="24" spans="1:56" ht="15.75" customHeight="1">
      <c r="A24" s="47" t="str">
        <f t="shared" si="3"/>
        <v/>
      </c>
      <c r="B24" s="8"/>
      <c r="C24" s="12"/>
      <c r="D24" s="12"/>
      <c r="E24" s="8"/>
      <c r="F24" s="59"/>
      <c r="G24" s="12"/>
      <c r="H24" s="8"/>
      <c r="I24" s="14"/>
      <c r="J24" s="14"/>
      <c r="K24" s="14"/>
      <c r="L24" s="14"/>
      <c r="M24" s="14"/>
      <c r="N24" s="14"/>
      <c r="O24" s="14">
        <f t="shared" si="6"/>
        <v>0</v>
      </c>
      <c r="P24" s="14">
        <f t="shared" si="6"/>
        <v>0</v>
      </c>
      <c r="Q24" s="14">
        <f t="shared" si="6"/>
        <v>0</v>
      </c>
      <c r="R24" s="15"/>
      <c r="S24" s="8"/>
      <c r="T24" s="15"/>
      <c r="U24" s="15" t="str">
        <f t="shared" si="4"/>
        <v/>
      </c>
      <c r="V24" s="21"/>
      <c r="X24" s="22"/>
      <c r="Y24" s="22"/>
      <c r="Z24" s="22"/>
      <c r="AA24" s="22"/>
      <c r="AB24" s="22"/>
      <c r="AC24" s="22"/>
      <c r="AD24" s="22"/>
      <c r="AE24" s="22"/>
      <c r="AF24" s="22"/>
      <c r="AG24" s="22"/>
      <c r="AH24" s="22"/>
      <c r="AI24" s="28"/>
      <c r="AJ24" s="27"/>
      <c r="AK24" s="22"/>
      <c r="AL24" s="27"/>
      <c r="AM24" s="27"/>
      <c r="AN24" s="27"/>
      <c r="AO24" s="27"/>
      <c r="AP24" s="27"/>
      <c r="AQ24" s="27"/>
      <c r="AR24" s="27"/>
      <c r="AS24" s="27"/>
      <c r="AT24" s="27"/>
      <c r="AU24" s="27"/>
      <c r="AV24" s="27"/>
      <c r="AW24" s="27"/>
      <c r="AX24" s="27"/>
      <c r="AY24" s="27"/>
      <c r="AZ24" s="27"/>
      <c r="BA24" s="30" t="str">
        <f t="shared" si="5"/>
        <v/>
      </c>
      <c r="BB24" s="27"/>
      <c r="BC24" s="27"/>
      <c r="BD24" s="27"/>
    </row>
    <row r="25" spans="1:56" ht="15.75" customHeight="1">
      <c r="A25" s="47" t="str">
        <f t="shared" si="3"/>
        <v/>
      </c>
      <c r="B25" s="8"/>
      <c r="C25" s="12"/>
      <c r="D25" s="12"/>
      <c r="E25" s="8"/>
      <c r="F25" s="59"/>
      <c r="G25" s="12"/>
      <c r="H25" s="8"/>
      <c r="I25" s="14"/>
      <c r="J25" s="14"/>
      <c r="K25" s="14"/>
      <c r="L25" s="14"/>
      <c r="M25" s="14"/>
      <c r="N25" s="14"/>
      <c r="O25" s="14">
        <f t="shared" si="6"/>
        <v>0</v>
      </c>
      <c r="P25" s="14">
        <f t="shared" si="6"/>
        <v>0</v>
      </c>
      <c r="Q25" s="14">
        <f t="shared" si="6"/>
        <v>0</v>
      </c>
      <c r="R25" s="15"/>
      <c r="S25" s="8"/>
      <c r="T25" s="15"/>
      <c r="U25" s="15" t="str">
        <f t="shared" si="4"/>
        <v/>
      </c>
      <c r="V25" s="21"/>
      <c r="X25" s="22"/>
      <c r="Y25" s="22"/>
      <c r="Z25" s="22"/>
      <c r="AA25" s="22"/>
      <c r="AB25" s="22"/>
      <c r="AC25" s="22"/>
      <c r="AD25" s="22"/>
      <c r="AE25" s="22"/>
      <c r="AF25" s="22"/>
      <c r="AG25" s="22"/>
      <c r="AH25" s="22"/>
      <c r="AI25" s="28"/>
      <c r="AJ25" s="27"/>
      <c r="AK25" s="22"/>
      <c r="AL25" s="27"/>
      <c r="AM25" s="27"/>
      <c r="AN25" s="27"/>
      <c r="AO25" s="27"/>
      <c r="AP25" s="27"/>
      <c r="AQ25" s="27"/>
      <c r="AR25" s="27"/>
      <c r="AS25" s="27"/>
      <c r="AT25" s="27"/>
      <c r="AU25" s="27"/>
      <c r="AV25" s="27"/>
      <c r="AW25" s="27"/>
      <c r="AX25" s="27"/>
      <c r="AY25" s="27"/>
      <c r="AZ25" s="27"/>
      <c r="BA25" s="30" t="str">
        <f t="shared" si="5"/>
        <v/>
      </c>
      <c r="BB25" s="27"/>
      <c r="BC25" s="27"/>
      <c r="BD25" s="27"/>
    </row>
    <row r="26" spans="1:56" ht="15.75" customHeight="1">
      <c r="A26" s="47" t="str">
        <f t="shared" si="3"/>
        <v/>
      </c>
      <c r="B26" s="8"/>
      <c r="C26" s="12"/>
      <c r="D26" s="12"/>
      <c r="E26" s="8"/>
      <c r="F26" s="59"/>
      <c r="G26" s="12"/>
      <c r="H26" s="8"/>
      <c r="I26" s="14"/>
      <c r="J26" s="14"/>
      <c r="K26" s="14"/>
      <c r="L26" s="14"/>
      <c r="M26" s="14"/>
      <c r="N26" s="14"/>
      <c r="O26" s="14">
        <f t="shared" si="6"/>
        <v>0</v>
      </c>
      <c r="P26" s="14">
        <f t="shared" si="6"/>
        <v>0</v>
      </c>
      <c r="Q26" s="14">
        <f t="shared" si="6"/>
        <v>0</v>
      </c>
      <c r="R26" s="15"/>
      <c r="S26" s="8"/>
      <c r="T26" s="15"/>
      <c r="U26" s="15" t="str">
        <f t="shared" si="4"/>
        <v/>
      </c>
      <c r="V26" s="21"/>
      <c r="X26" s="22"/>
      <c r="Y26" s="22"/>
      <c r="Z26" s="22"/>
      <c r="AA26" s="22"/>
      <c r="AB26" s="22"/>
      <c r="AC26" s="22"/>
      <c r="AD26" s="22"/>
      <c r="AE26" s="22"/>
      <c r="AF26" s="22"/>
      <c r="AG26" s="22"/>
      <c r="AH26" s="22"/>
      <c r="AI26" s="28"/>
      <c r="AJ26" s="27"/>
      <c r="AK26" s="22"/>
      <c r="AL26" s="27"/>
      <c r="AM26" s="27"/>
      <c r="AN26" s="27"/>
      <c r="AO26" s="27"/>
      <c r="AP26" s="27"/>
      <c r="AQ26" s="27"/>
      <c r="AR26" s="27"/>
      <c r="AS26" s="27"/>
      <c r="AT26" s="27"/>
      <c r="AU26" s="27"/>
      <c r="AV26" s="27"/>
      <c r="AW26" s="27"/>
      <c r="AX26" s="27"/>
      <c r="AY26" s="27"/>
      <c r="AZ26" s="27"/>
      <c r="BA26" s="30" t="str">
        <f t="shared" si="5"/>
        <v/>
      </c>
      <c r="BB26" s="27"/>
      <c r="BC26" s="27"/>
      <c r="BD26" s="27"/>
    </row>
    <row r="27" spans="1:56" ht="15.75" customHeight="1">
      <c r="A27" s="47" t="str">
        <f t="shared" si="3"/>
        <v/>
      </c>
      <c r="B27" s="8"/>
      <c r="C27" s="12"/>
      <c r="D27" s="12"/>
      <c r="E27" s="8"/>
      <c r="F27" s="59"/>
      <c r="G27" s="12"/>
      <c r="H27" s="8"/>
      <c r="I27" s="14"/>
      <c r="J27" s="14"/>
      <c r="K27" s="14"/>
      <c r="L27" s="14"/>
      <c r="M27" s="14"/>
      <c r="N27" s="14"/>
      <c r="O27" s="14">
        <f t="shared" si="6"/>
        <v>0</v>
      </c>
      <c r="P27" s="14">
        <f t="shared" si="6"/>
        <v>0</v>
      </c>
      <c r="Q27" s="14">
        <f t="shared" si="6"/>
        <v>0</v>
      </c>
      <c r="R27" s="15"/>
      <c r="S27" s="8"/>
      <c r="T27" s="15"/>
      <c r="U27" s="15"/>
      <c r="V27" s="21"/>
      <c r="X27" s="22"/>
      <c r="Y27" s="22"/>
      <c r="Z27" s="22"/>
      <c r="AA27" s="22"/>
      <c r="AB27" s="22"/>
      <c r="AC27" s="22"/>
      <c r="AD27" s="22"/>
      <c r="AE27" s="22"/>
      <c r="AF27" s="22"/>
      <c r="AG27" s="22"/>
      <c r="AH27" s="22"/>
      <c r="AI27" s="28"/>
      <c r="AJ27" s="27"/>
      <c r="AK27" s="22"/>
      <c r="AL27" s="27"/>
      <c r="AM27" s="27"/>
      <c r="AN27" s="27"/>
      <c r="AO27" s="27"/>
      <c r="AP27" s="27"/>
      <c r="AQ27" s="27"/>
      <c r="AR27" s="27"/>
      <c r="AS27" s="27"/>
      <c r="AT27" s="27"/>
      <c r="AU27" s="27"/>
      <c r="AV27" s="27"/>
      <c r="AW27" s="27"/>
      <c r="AX27" s="27"/>
      <c r="AY27" s="27"/>
      <c r="AZ27" s="27"/>
      <c r="BA27" s="30" t="str">
        <f t="shared" si="5"/>
        <v/>
      </c>
      <c r="BB27" s="27"/>
      <c r="BC27" s="27"/>
      <c r="BD27" s="27"/>
    </row>
    <row r="28" spans="1:56" ht="15.75" customHeight="1">
      <c r="A28" s="47" t="str">
        <f t="shared" si="3"/>
        <v/>
      </c>
      <c r="B28" s="8"/>
      <c r="C28" s="12"/>
      <c r="D28" s="12"/>
      <c r="E28" s="8"/>
      <c r="F28" s="59"/>
      <c r="G28" s="12"/>
      <c r="H28" s="8"/>
      <c r="I28" s="14"/>
      <c r="J28" s="14"/>
      <c r="K28" s="14"/>
      <c r="L28" s="14"/>
      <c r="M28" s="14"/>
      <c r="N28" s="14"/>
      <c r="O28" s="14">
        <f t="shared" si="6"/>
        <v>0</v>
      </c>
      <c r="P28" s="14">
        <f t="shared" si="6"/>
        <v>0</v>
      </c>
      <c r="Q28" s="14">
        <f t="shared" si="6"/>
        <v>0</v>
      </c>
      <c r="R28" s="15"/>
      <c r="S28" s="8"/>
      <c r="T28" s="15"/>
      <c r="U28" s="15" t="str">
        <f t="shared" si="4"/>
        <v/>
      </c>
      <c r="V28" s="21"/>
      <c r="X28" s="22"/>
      <c r="Y28" s="22"/>
      <c r="Z28" s="22"/>
      <c r="AA28" s="22"/>
      <c r="AB28" s="22"/>
      <c r="AC28" s="22"/>
      <c r="AD28" s="22"/>
      <c r="AE28" s="22"/>
      <c r="AF28" s="22"/>
      <c r="AG28" s="22"/>
      <c r="AH28" s="22"/>
      <c r="AI28" s="28"/>
      <c r="AJ28" s="27"/>
      <c r="AK28" s="22"/>
      <c r="AL28" s="27"/>
      <c r="AM28" s="27"/>
      <c r="AN28" s="27"/>
      <c r="AO28" s="27"/>
      <c r="AP28" s="27"/>
      <c r="AQ28" s="27"/>
      <c r="AR28" s="27"/>
      <c r="AS28" s="27"/>
      <c r="AT28" s="27"/>
      <c r="AU28" s="27"/>
      <c r="AV28" s="27"/>
      <c r="AW28" s="27"/>
      <c r="AX28" s="27"/>
      <c r="AY28" s="27"/>
      <c r="AZ28" s="27"/>
      <c r="BA28" s="30" t="str">
        <f t="shared" si="5"/>
        <v/>
      </c>
      <c r="BB28" s="27"/>
      <c r="BC28" s="27"/>
      <c r="BD28" s="27"/>
    </row>
    <row r="29" spans="1:56" ht="15.75" customHeight="1">
      <c r="A29" s="526" t="s">
        <v>1337</v>
      </c>
      <c r="B29" s="596"/>
      <c r="C29" s="596"/>
      <c r="D29" s="527"/>
      <c r="E29" s="8"/>
      <c r="F29" s="59"/>
      <c r="G29" s="12"/>
      <c r="H29" s="8"/>
      <c r="I29" s="15">
        <f t="shared" ref="I29:R29" si="10">SUM(I8:I28)</f>
        <v>0</v>
      </c>
      <c r="J29" s="15">
        <f t="shared" si="10"/>
        <v>0</v>
      </c>
      <c r="K29" s="15">
        <f t="shared" si="10"/>
        <v>0</v>
      </c>
      <c r="L29" s="15">
        <f t="shared" si="10"/>
        <v>0</v>
      </c>
      <c r="M29" s="15">
        <f t="shared" si="10"/>
        <v>0</v>
      </c>
      <c r="N29" s="15">
        <f t="shared" si="10"/>
        <v>0</v>
      </c>
      <c r="O29" s="15">
        <f t="shared" si="10"/>
        <v>0</v>
      </c>
      <c r="P29" s="15">
        <f t="shared" si="10"/>
        <v>0</v>
      </c>
      <c r="Q29" s="15">
        <f t="shared" si="10"/>
        <v>0</v>
      </c>
      <c r="R29" s="15">
        <f t="shared" si="10"/>
        <v>0</v>
      </c>
      <c r="S29" s="8"/>
      <c r="T29" s="15">
        <f>SUM(T8:T28)</f>
        <v>0</v>
      </c>
      <c r="U29" s="15" t="str">
        <f t="shared" si="4"/>
        <v/>
      </c>
      <c r="V29" s="21"/>
      <c r="X29" s="22"/>
      <c r="Y29" s="22"/>
      <c r="Z29" s="22"/>
      <c r="AA29" s="22"/>
      <c r="AB29" s="22"/>
      <c r="AC29" s="22"/>
      <c r="AD29" s="22"/>
      <c r="AE29" s="22"/>
      <c r="AF29" s="22"/>
      <c r="AG29" s="22"/>
      <c r="AH29" s="22"/>
      <c r="AI29" s="28"/>
      <c r="AJ29" s="27"/>
      <c r="AK29" s="22"/>
      <c r="AL29" s="27"/>
      <c r="AM29" s="27"/>
      <c r="AN29" s="27"/>
      <c r="AO29" s="27"/>
      <c r="AP29" s="27"/>
      <c r="AQ29" s="27"/>
      <c r="AR29" s="27"/>
      <c r="AS29" s="27"/>
      <c r="AT29" s="27"/>
      <c r="AU29" s="27"/>
      <c r="AV29" s="27"/>
      <c r="AW29" s="27"/>
      <c r="AX29" s="27"/>
      <c r="AY29" s="27"/>
      <c r="AZ29" s="27"/>
      <c r="BA29" s="30" t="str">
        <f t="shared" si="5"/>
        <v/>
      </c>
      <c r="BB29" s="27"/>
      <c r="BC29" s="27"/>
      <c r="BD29" s="27"/>
    </row>
    <row r="30" spans="1:56" ht="15.75" customHeight="1">
      <c r="A30" s="526" t="s">
        <v>1338</v>
      </c>
      <c r="B30" s="596"/>
      <c r="C30" s="596"/>
      <c r="D30" s="527"/>
      <c r="E30" s="8"/>
      <c r="F30" s="59"/>
      <c r="G30" s="21"/>
      <c r="H30" s="8"/>
      <c r="I30" s="15"/>
      <c r="J30" s="21">
        <f>K29</f>
        <v>0</v>
      </c>
      <c r="K30" s="21"/>
      <c r="L30" s="15"/>
      <c r="M30" s="21">
        <f>N29</f>
        <v>0</v>
      </c>
      <c r="N30" s="21"/>
      <c r="O30" s="15"/>
      <c r="P30" s="21">
        <f>Q29</f>
        <v>0</v>
      </c>
      <c r="Q30" s="21"/>
      <c r="R30" s="15"/>
      <c r="S30" s="8"/>
      <c r="T30" s="15"/>
      <c r="U30" s="66"/>
      <c r="V30" s="21"/>
      <c r="X30" s="22"/>
      <c r="Y30" s="22"/>
      <c r="Z30" s="22"/>
      <c r="AA30" s="22"/>
      <c r="AB30" s="22"/>
      <c r="AC30" s="22"/>
      <c r="AD30" s="22"/>
      <c r="AE30" s="22"/>
      <c r="AF30" s="22"/>
      <c r="AG30" s="22"/>
      <c r="AH30" s="22"/>
      <c r="AI30" s="28"/>
      <c r="AJ30" s="27"/>
      <c r="AK30" s="22"/>
      <c r="AL30" s="27"/>
      <c r="AM30" s="27"/>
      <c r="AN30" s="27"/>
      <c r="AO30" s="27"/>
      <c r="AP30" s="27"/>
      <c r="AQ30" s="27"/>
      <c r="AR30" s="27"/>
      <c r="AS30" s="27"/>
      <c r="AT30" s="27"/>
      <c r="AU30" s="27"/>
      <c r="AV30" s="27"/>
      <c r="AW30" s="27"/>
      <c r="AX30" s="27"/>
      <c r="AY30" s="27"/>
      <c r="AZ30" s="27"/>
      <c r="BA30" s="30" t="str">
        <f t="shared" si="5"/>
        <v/>
      </c>
      <c r="BB30" s="27"/>
      <c r="BC30" s="27"/>
      <c r="BD30" s="27"/>
    </row>
    <row r="31" spans="1:56" ht="15.75" customHeight="1">
      <c r="A31" s="526" t="s">
        <v>1339</v>
      </c>
      <c r="B31" s="596"/>
      <c r="C31" s="596"/>
      <c r="D31" s="527"/>
      <c r="E31" s="8"/>
      <c r="F31" s="14">
        <f>SUM(F8:F28)</f>
        <v>0</v>
      </c>
      <c r="G31" s="8"/>
      <c r="H31" s="8"/>
      <c r="I31" s="15">
        <f>I29-I30</f>
        <v>0</v>
      </c>
      <c r="J31" s="15">
        <f>J29-J30</f>
        <v>0</v>
      </c>
      <c r="K31" s="15"/>
      <c r="L31" s="15">
        <f>L29-L30</f>
        <v>0</v>
      </c>
      <c r="M31" s="15">
        <f>M29-M30</f>
        <v>0</v>
      </c>
      <c r="N31" s="15"/>
      <c r="O31" s="15">
        <f>O29-O30</f>
        <v>0</v>
      </c>
      <c r="P31" s="15">
        <f>P29-P30</f>
        <v>0</v>
      </c>
      <c r="Q31" s="15"/>
      <c r="R31" s="15">
        <f>R29-R30</f>
        <v>0</v>
      </c>
      <c r="S31" s="8"/>
      <c r="T31" s="15">
        <f>T29-T30</f>
        <v>0</v>
      </c>
      <c r="U31" s="66" t="str">
        <f>IF(P31=0,"",(T31-P31)/P31*100)</f>
        <v/>
      </c>
      <c r="V31" s="21"/>
      <c r="X31" s="22"/>
      <c r="Y31" s="22"/>
      <c r="Z31" s="22"/>
      <c r="AA31" s="22"/>
      <c r="AB31" s="22"/>
      <c r="AC31" s="22"/>
      <c r="AD31" s="22"/>
      <c r="AE31" s="22"/>
      <c r="AF31" s="22"/>
      <c r="AG31" s="22"/>
      <c r="AH31" s="22"/>
      <c r="AI31" s="28"/>
      <c r="AJ31" s="27"/>
      <c r="AK31" s="22"/>
      <c r="AL31" s="27"/>
      <c r="AM31" s="27"/>
      <c r="AN31" s="27"/>
      <c r="AO31" s="27"/>
      <c r="AP31" s="27"/>
      <c r="AQ31" s="27"/>
      <c r="AR31" s="27"/>
      <c r="AS31" s="27"/>
      <c r="AT31" s="27"/>
      <c r="AU31" s="27"/>
      <c r="AV31" s="27"/>
      <c r="AW31" s="27"/>
      <c r="AX31" s="27"/>
      <c r="AY31" s="27"/>
      <c r="AZ31" s="27"/>
      <c r="BA31" s="30" t="str">
        <f t="shared" si="5"/>
        <v/>
      </c>
      <c r="BB31" s="27"/>
      <c r="BC31" s="27"/>
      <c r="BD31" s="27"/>
    </row>
    <row r="32" spans="1:56" ht="15.75" customHeight="1">
      <c r="A32" s="3" t="str">
        <f>基本信息输入表!$K$6&amp;"填表人："&amp;基本信息输入表!$M$64</f>
        <v>被评估单位填表人：徐刚、杨灵芝</v>
      </c>
      <c r="T32" s="3" t="str">
        <f>"评估人员："&amp;基本信息输入表!$Q$64</f>
        <v>评估人员：雍国锋、路育</v>
      </c>
    </row>
    <row r="33" spans="1:23" ht="15.75" customHeight="1">
      <c r="A33" s="3" t="str">
        <f>"填表日期："&amp;YEAR(基本信息输入表!$O$64)&amp;"年"&amp;MONTH(基本信息输入表!$O$64)&amp;"月"&amp;DAY(基本信息输入表!$O$64)&amp;"日"</f>
        <v>填表日期：2023年2月1日</v>
      </c>
    </row>
    <row r="34" spans="1:23" ht="15.75" customHeight="1">
      <c r="W34" s="23" t="s">
        <v>461</v>
      </c>
    </row>
  </sheetData>
  <mergeCells count="45">
    <mergeCell ref="BC6:BC7"/>
    <mergeCell ref="BD6:BD7"/>
    <mergeCell ref="AQ6:AQ7"/>
    <mergeCell ref="AY6:AY7"/>
    <mergeCell ref="AZ6:AZ7"/>
    <mergeCell ref="BA6:BA7"/>
    <mergeCell ref="BB6:BB7"/>
    <mergeCell ref="AB6:AB7"/>
    <mergeCell ref="AC6:AC7"/>
    <mergeCell ref="AD6:AD7"/>
    <mergeCell ref="AO6:AO7"/>
    <mergeCell ref="AP6:AP7"/>
    <mergeCell ref="E6:E7"/>
    <mergeCell ref="F6:F7"/>
    <mergeCell ref="G6:G7"/>
    <mergeCell ref="H6:H7"/>
    <mergeCell ref="Q6:Q7"/>
    <mergeCell ref="A29:D29"/>
    <mergeCell ref="A30:D30"/>
    <mergeCell ref="A31:D31"/>
    <mergeCell ref="A6:A7"/>
    <mergeCell ref="B6:B7"/>
    <mergeCell ref="C6:C7"/>
    <mergeCell ref="D6:D7"/>
    <mergeCell ref="BA5:BD5"/>
    <mergeCell ref="I6:K6"/>
    <mergeCell ref="L6:N6"/>
    <mergeCell ref="O6:P6"/>
    <mergeCell ref="R6:T6"/>
    <mergeCell ref="AE6:AJ6"/>
    <mergeCell ref="AK6:AL6"/>
    <mergeCell ref="AM6:AN6"/>
    <mergeCell ref="AR6:AS6"/>
    <mergeCell ref="AT6:AX6"/>
    <mergeCell ref="U6:U7"/>
    <mergeCell ref="V6:V7"/>
    <mergeCell ref="X6:X7"/>
    <mergeCell ref="Y6:Y7"/>
    <mergeCell ref="Z6:Z7"/>
    <mergeCell ref="AA6:AA7"/>
    <mergeCell ref="A2:V2"/>
    <mergeCell ref="A3:V3"/>
    <mergeCell ref="X5:AD5"/>
    <mergeCell ref="AE5:AP5"/>
    <mergeCell ref="AQ5:AZ5"/>
  </mergeCells>
  <phoneticPr fontId="13" type="noConversion"/>
  <dataValidations count="1">
    <dataValidation type="list" allowBlank="1" showInputMessage="1" showErrorMessage="1" sqref="X8:AB31" xr:uid="{00000000-0002-0000-3E00-000001000000}">
      <formula1>$A$108:$A$109</formula1>
    </dataValidation>
  </dataValidations>
  <hyperlinks>
    <hyperlink ref="A1" location="索引目录!A1" display="返回索引目录" xr:uid="{00000000-0004-0000-3E00-000000000000}"/>
  </hyperlinks>
  <printOptions horizontalCentered="1"/>
  <pageMargins left="0.98402777777777795" right="0.98402777777777795" top="0.98402777777777795" bottom="0.98402777777777795" header="0.31388888888888899" footer="0.35416666666666702"/>
  <pageSetup paperSize="9" scale="84"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E00-000000000000}">
          <x14:formula1>
            <xm:f>基本信息输入表!$A$121:$A$123</xm:f>
          </x14:formula1>
          <xm:sqref>AK8:AK31</xm:sqref>
        </x14:dataValidation>
        <x14:dataValidation type="list" allowBlank="1" showInputMessage="1" showErrorMessage="1" xr:uid="{00000000-0002-0000-3E00-000002000000}">
          <x14:formula1>
            <xm:f>基本信息输入表!$A$124:$A$127</xm:f>
          </x14:formula1>
          <xm:sqref>AM8:AM31</xm:sqref>
        </x14:dataValidation>
        <x14:dataValidation type="list" allowBlank="1" showInputMessage="1" showErrorMessage="1" xr:uid="{00000000-0002-0000-3E00-000003000000}">
          <x14:formula1>
            <xm:f>基本信息输入表!$A$109:$A$110</xm:f>
          </x14:formula1>
          <xm:sqref>AE8:AH31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I28"/>
  <sheetViews>
    <sheetView showGridLines="0" workbookViewId="0">
      <selection activeCell="F8" sqref="F8"/>
    </sheetView>
  </sheetViews>
  <sheetFormatPr defaultColWidth="9" defaultRowHeight="15.75" customHeight="1" outlineLevelCol="1"/>
  <cols>
    <col min="1" max="1" width="8.75" style="3" customWidth="1"/>
    <col min="2" max="2" width="30.75" style="3" customWidth="1"/>
    <col min="3" max="4" width="18.58203125" style="3" hidden="1" customWidth="1" outlineLevel="1"/>
    <col min="5" max="5" width="18.58203125" style="3" customWidth="1" collapsed="1"/>
    <col min="6" max="7" width="18.58203125" style="3" customWidth="1"/>
    <col min="8" max="8" width="13" style="3" customWidth="1"/>
    <col min="9" max="16384" width="9" style="3"/>
  </cols>
  <sheetData>
    <row r="1" spans="1:8" ht="15.75" customHeight="1">
      <c r="A1" s="5" t="s">
        <v>430</v>
      </c>
    </row>
    <row r="2" spans="1:8" s="1" customFormat="1" ht="30" customHeight="1">
      <c r="A2" s="519" t="s">
        <v>1340</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2"/>
      <c r="H4" s="18" t="s">
        <v>1341</v>
      </c>
    </row>
    <row r="5" spans="1:8" ht="15.75" customHeight="1">
      <c r="A5" s="3" t="str">
        <f>基本信息输入表!K6&amp;"："&amp;基本信息输入表!M6</f>
        <v>被评估单位：贵州华能焦化制气股份有限公司</v>
      </c>
      <c r="H5" s="41" t="s">
        <v>464</v>
      </c>
    </row>
    <row r="6" spans="1:8" s="2" customFormat="1" ht="15.75" customHeight="1">
      <c r="A6" s="8" t="s">
        <v>583</v>
      </c>
      <c r="B6" s="8" t="s">
        <v>584</v>
      </c>
      <c r="C6" s="60" t="s">
        <v>1186</v>
      </c>
      <c r="D6" s="60" t="s">
        <v>693</v>
      </c>
      <c r="E6" s="8" t="s">
        <v>437</v>
      </c>
      <c r="F6" s="8" t="s">
        <v>438</v>
      </c>
      <c r="G6" s="16" t="s">
        <v>439</v>
      </c>
      <c r="H6" s="8" t="s">
        <v>440</v>
      </c>
    </row>
    <row r="7" spans="1:8" ht="15.75" customHeight="1">
      <c r="A7" s="8" t="s">
        <v>1342</v>
      </c>
      <c r="B7" s="61" t="s">
        <v>1343</v>
      </c>
      <c r="C7" s="14">
        <f>'4-12-1无形-土地'!N30</f>
        <v>0</v>
      </c>
      <c r="D7" s="14">
        <f>'4-12-1无形-土地'!O30</f>
        <v>0</v>
      </c>
      <c r="E7" s="14">
        <f>'4-12-1无形-土地'!P30</f>
        <v>0</v>
      </c>
      <c r="F7" s="14">
        <f>'4-12-1无形-土地'!Q30</f>
        <v>0</v>
      </c>
      <c r="G7" s="15">
        <f>F7-E7</f>
        <v>0</v>
      </c>
      <c r="H7" s="45" t="str">
        <f>IF(E7=0,"",G7/E7*100)</f>
        <v/>
      </c>
    </row>
    <row r="8" spans="1:8" ht="15.75" customHeight="1">
      <c r="A8" s="8" t="s">
        <v>1344</v>
      </c>
      <c r="B8" s="61" t="s">
        <v>1345</v>
      </c>
      <c r="C8" s="14">
        <f>'4-12-2无形-矿业权'!J30</f>
        <v>0</v>
      </c>
      <c r="D8" s="14">
        <f>'4-12-2无形-矿业权'!K30</f>
        <v>0</v>
      </c>
      <c r="E8" s="14">
        <f>'4-12-2无形-矿业权'!L30</f>
        <v>0</v>
      </c>
      <c r="F8" s="14">
        <f>'4-12-2无形-矿业权'!M30</f>
        <v>0</v>
      </c>
      <c r="G8" s="15">
        <f>F8-E8</f>
        <v>0</v>
      </c>
      <c r="H8" s="45" t="str">
        <f>IF(E8=0,"",G8/E8*100)</f>
        <v/>
      </c>
    </row>
    <row r="9" spans="1:8" ht="15.75" customHeight="1">
      <c r="A9" s="8" t="s">
        <v>1346</v>
      </c>
      <c r="B9" s="61" t="s">
        <v>1347</v>
      </c>
      <c r="C9" s="14">
        <f>'4-12-3无形-其他'!G27</f>
        <v>0</v>
      </c>
      <c r="D9" s="14">
        <f>'4-12-3无形-其他'!H27</f>
        <v>0</v>
      </c>
      <c r="E9" s="14">
        <f>'4-12-3无形-其他'!I27</f>
        <v>0</v>
      </c>
      <c r="F9" s="14">
        <f>'4-12-3无形-其他'!J27</f>
        <v>0</v>
      </c>
      <c r="G9" s="15">
        <f>F9-E9</f>
        <v>0</v>
      </c>
      <c r="H9" s="45" t="str">
        <f>IF(E9=0,"",G9/E9*100)</f>
        <v/>
      </c>
    </row>
    <row r="10" spans="1:8" ht="15.75" customHeight="1">
      <c r="A10" s="8"/>
      <c r="B10" s="61"/>
      <c r="C10" s="61"/>
      <c r="D10" s="61"/>
      <c r="E10" s="14"/>
      <c r="F10" s="15"/>
      <c r="G10" s="15"/>
      <c r="H10" s="45"/>
    </row>
    <row r="11" spans="1:8" ht="15.75" customHeight="1">
      <c r="A11" s="8"/>
      <c r="B11" s="61"/>
      <c r="C11" s="61"/>
      <c r="D11" s="61"/>
      <c r="E11" s="14"/>
      <c r="F11" s="15"/>
      <c r="G11" s="15"/>
      <c r="H11" s="45"/>
    </row>
    <row r="12" spans="1:8" ht="15.75" customHeight="1">
      <c r="A12" s="8"/>
      <c r="B12" s="61"/>
      <c r="C12" s="61"/>
      <c r="D12" s="61"/>
      <c r="E12" s="14"/>
      <c r="F12" s="15"/>
      <c r="G12" s="15"/>
      <c r="H12" s="45"/>
    </row>
    <row r="13" spans="1:8" ht="15.75" customHeight="1">
      <c r="A13" s="8"/>
      <c r="B13" s="61"/>
      <c r="C13" s="61"/>
      <c r="D13" s="61"/>
      <c r="E13" s="14"/>
      <c r="F13" s="15"/>
      <c r="G13" s="15"/>
      <c r="H13" s="45"/>
    </row>
    <row r="14" spans="1:8" ht="15.75" customHeight="1">
      <c r="A14" s="8"/>
      <c r="B14" s="61"/>
      <c r="C14" s="61"/>
      <c r="D14" s="61"/>
      <c r="E14" s="14"/>
      <c r="F14" s="15"/>
      <c r="G14" s="15"/>
      <c r="H14" s="45"/>
    </row>
    <row r="15" spans="1:8" ht="15.75" customHeight="1">
      <c r="A15" s="8"/>
      <c r="B15" s="61"/>
      <c r="C15" s="61"/>
      <c r="D15" s="61"/>
      <c r="E15" s="14"/>
      <c r="F15" s="15"/>
      <c r="G15" s="15"/>
      <c r="H15" s="45"/>
    </row>
    <row r="16" spans="1:8" ht="15.75" customHeight="1">
      <c r="A16" s="8"/>
      <c r="B16" s="61"/>
      <c r="C16" s="61"/>
      <c r="D16" s="61"/>
      <c r="E16" s="14"/>
      <c r="F16" s="15"/>
      <c r="G16" s="15"/>
      <c r="H16" s="45"/>
    </row>
    <row r="17" spans="1:9" ht="15.75" customHeight="1">
      <c r="A17" s="8"/>
      <c r="B17" s="61"/>
      <c r="C17" s="61"/>
      <c r="D17" s="61"/>
      <c r="E17" s="14"/>
      <c r="F17" s="15"/>
      <c r="G17" s="15"/>
      <c r="H17" s="45"/>
    </row>
    <row r="18" spans="1:9" ht="15.75" customHeight="1">
      <c r="A18" s="8"/>
      <c r="B18" s="61"/>
      <c r="C18" s="61"/>
      <c r="D18" s="61"/>
      <c r="E18" s="14"/>
      <c r="F18" s="15"/>
      <c r="G18" s="15"/>
      <c r="H18" s="45"/>
    </row>
    <row r="19" spans="1:9" ht="15.75" customHeight="1">
      <c r="A19" s="8"/>
      <c r="B19" s="61"/>
      <c r="C19" s="61"/>
      <c r="D19" s="61"/>
      <c r="E19" s="14"/>
      <c r="F19" s="15"/>
      <c r="G19" s="15"/>
      <c r="H19" s="45"/>
    </row>
    <row r="20" spans="1:9" ht="15.75" customHeight="1">
      <c r="A20" s="8"/>
      <c r="B20" s="61"/>
      <c r="C20" s="61"/>
      <c r="D20" s="61"/>
      <c r="E20" s="14"/>
      <c r="F20" s="15"/>
      <c r="G20" s="15"/>
      <c r="H20" s="45"/>
    </row>
    <row r="21" spans="1:9" ht="15.75" customHeight="1">
      <c r="A21" s="8"/>
      <c r="B21" s="61"/>
      <c r="C21" s="61"/>
      <c r="D21" s="61"/>
      <c r="E21" s="14"/>
      <c r="F21" s="15"/>
      <c r="G21" s="15"/>
      <c r="H21" s="45"/>
    </row>
    <row r="22" spans="1:9" ht="15.75" customHeight="1">
      <c r="A22" s="8"/>
      <c r="B22" s="61"/>
      <c r="C22" s="61"/>
      <c r="D22" s="61"/>
      <c r="E22" s="14"/>
      <c r="F22" s="15"/>
      <c r="G22" s="15"/>
      <c r="H22" s="45"/>
    </row>
    <row r="23" spans="1:9" ht="15.75" customHeight="1">
      <c r="A23" s="526" t="s">
        <v>1348</v>
      </c>
      <c r="B23" s="527"/>
      <c r="C23" s="14">
        <f>SUM(C7:C22)</f>
        <v>0</v>
      </c>
      <c r="D23" s="14">
        <f>SUM(D7:D22)</f>
        <v>0</v>
      </c>
      <c r="E23" s="14">
        <f>SUM(E7:E22)</f>
        <v>0</v>
      </c>
      <c r="F23" s="14">
        <f>SUM(F7:F22)</f>
        <v>0</v>
      </c>
      <c r="G23" s="15">
        <f>F23-E23</f>
        <v>0</v>
      </c>
      <c r="H23" s="45" t="str">
        <f>IF(E23=0,"",G23/E23*100)</f>
        <v/>
      </c>
    </row>
    <row r="24" spans="1:9" ht="15.75" customHeight="1">
      <c r="A24" s="526" t="s">
        <v>1349</v>
      </c>
      <c r="B24" s="527"/>
      <c r="C24" s="14">
        <f>'4-12-1无形-土地'!N30</f>
        <v>0</v>
      </c>
      <c r="D24" s="14">
        <f>'4-12-1无形-土地'!O30</f>
        <v>0</v>
      </c>
      <c r="E24" s="14">
        <f>'4-12-1无形-土地'!P30</f>
        <v>0</v>
      </c>
      <c r="F24" s="14">
        <f>'4-12-1无形-土地'!Q30</f>
        <v>0</v>
      </c>
      <c r="G24" s="15"/>
      <c r="H24" s="45"/>
    </row>
    <row r="25" spans="1:9" ht="15.75" customHeight="1">
      <c r="A25" s="526" t="s">
        <v>1350</v>
      </c>
      <c r="B25" s="527"/>
      <c r="C25" s="62"/>
      <c r="D25" s="62"/>
      <c r="E25" s="62"/>
      <c r="F25" s="15"/>
      <c r="G25" s="15">
        <f>F25-E25</f>
        <v>0</v>
      </c>
      <c r="H25" s="45" t="str">
        <f>IF(E25=0,"",G25/E25*100)</f>
        <v/>
      </c>
    </row>
    <row r="26" spans="1:9" ht="15.75" customHeight="1">
      <c r="A26" s="526" t="s">
        <v>1351</v>
      </c>
      <c r="B26" s="527"/>
      <c r="C26" s="14">
        <f>C23-C25</f>
        <v>0</v>
      </c>
      <c r="D26" s="14">
        <f>D23-D25</f>
        <v>0</v>
      </c>
      <c r="E26" s="14">
        <f>E23-E25</f>
        <v>0</v>
      </c>
      <c r="F26" s="14">
        <f>F23-F25</f>
        <v>0</v>
      </c>
      <c r="G26" s="15">
        <f>F26-E26</f>
        <v>0</v>
      </c>
      <c r="H26" s="45" t="str">
        <f>IF(E26=0,"",G26/E26*100)</f>
        <v/>
      </c>
    </row>
    <row r="27" spans="1:9" ht="15.75" customHeight="1">
      <c r="F27" s="3" t="str">
        <f>"评估人员："&amp;基本信息输入表!$Q$65</f>
        <v>评估人员：雍国锋、路育</v>
      </c>
    </row>
    <row r="28" spans="1:9" ht="15.75" customHeight="1">
      <c r="I28" s="23" t="s">
        <v>461</v>
      </c>
    </row>
  </sheetData>
  <mergeCells count="6">
    <mergeCell ref="A26:B26"/>
    <mergeCell ref="A2:H2"/>
    <mergeCell ref="A3:H3"/>
    <mergeCell ref="A23:B23"/>
    <mergeCell ref="A24:B24"/>
    <mergeCell ref="A25:B25"/>
  </mergeCells>
  <phoneticPr fontId="13" type="noConversion"/>
  <hyperlinks>
    <hyperlink ref="A1" location="索引目录!A1" display="返回索引目录" xr:uid="{00000000-0004-0000-3F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pageSetUpPr fitToPage="1"/>
  </sheetPr>
  <dimension ref="A1:BG33"/>
  <sheetViews>
    <sheetView showGridLines="0" topLeftCell="A19" workbookViewId="0">
      <selection activeCell="F8" sqref="F8"/>
    </sheetView>
  </sheetViews>
  <sheetFormatPr defaultColWidth="9" defaultRowHeight="15.75" customHeight="1" outlineLevelCol="2"/>
  <cols>
    <col min="1" max="1" width="4.5" style="3" customWidth="1"/>
    <col min="2" max="2" width="6.75" style="3" customWidth="1"/>
    <col min="3" max="3" width="8.58203125" style="3" customWidth="1"/>
    <col min="4" max="5" width="9.5" style="3" customWidth="1"/>
    <col min="6" max="9" width="5.25" style="3" customWidth="1"/>
    <col min="10" max="11" width="5.08203125" style="3" customWidth="1"/>
    <col min="12" max="12" width="8" style="3" customWidth="1"/>
    <col min="13" max="13" width="15.58203125" style="3" customWidth="1"/>
    <col min="14" max="15" width="15.58203125" style="3" hidden="1" customWidth="1" outlineLevel="1"/>
    <col min="16" max="16" width="15.58203125" style="3" customWidth="1" collapsed="1"/>
    <col min="17" max="17" width="15.58203125" style="3" customWidth="1"/>
    <col min="18" max="18" width="6.75" style="3" customWidth="1"/>
    <col min="19" max="19" width="8" style="3" customWidth="1"/>
    <col min="20" max="20" width="9" style="3"/>
    <col min="21" max="26" width="5.58203125" style="4" customWidth="1" outlineLevel="1"/>
    <col min="27" max="27" width="14.75" style="4" customWidth="1" outlineLevel="1"/>
    <col min="28" max="28" width="13.58203125" style="4" customWidth="1"/>
    <col min="29" max="32" width="5.58203125" style="4" customWidth="1" outlineLevel="1"/>
    <col min="33" max="34" width="7.25" style="4" customWidth="1" outlineLevel="1"/>
    <col min="35" max="35" width="5.58203125" style="4" customWidth="1" outlineLevel="1"/>
    <col min="36" max="39" width="8.58203125" style="4" customWidth="1" outlineLevel="1"/>
    <col min="40" max="40" width="14.58203125" style="4" customWidth="1" outlineLevel="1"/>
    <col min="41" max="41" width="13.58203125" style="4" customWidth="1"/>
    <col min="42" max="43" width="8.58203125" style="4" customWidth="1" outlineLevel="2"/>
    <col min="44" max="44" width="11.25" style="4" customWidth="1" outlineLevel="2"/>
    <col min="45" max="53" width="8.58203125" style="4" customWidth="1" outlineLevel="2"/>
    <col min="54" max="54" width="8.58203125" style="4" customWidth="1" outlineLevel="1"/>
    <col min="55" max="55" width="13.75" style="4" customWidth="1"/>
    <col min="56" max="58" width="13.58203125" style="4" customWidth="1" outlineLevel="1"/>
    <col min="59" max="59" width="13.58203125" style="4" customWidth="1"/>
    <col min="60" max="16384" width="9" style="3"/>
  </cols>
  <sheetData>
    <row r="1" spans="1:59" ht="15.75" customHeight="1">
      <c r="A1" s="5" t="s">
        <v>430</v>
      </c>
    </row>
    <row r="2" spans="1:59" s="1" customFormat="1" ht="30" customHeight="1">
      <c r="A2" s="519" t="s">
        <v>1352</v>
      </c>
      <c r="B2" s="519"/>
      <c r="C2" s="519"/>
      <c r="D2" s="519"/>
      <c r="E2" s="519"/>
      <c r="F2" s="519"/>
      <c r="G2" s="519"/>
      <c r="H2" s="519"/>
      <c r="I2" s="519"/>
      <c r="J2" s="519"/>
      <c r="K2" s="519"/>
      <c r="L2" s="519"/>
      <c r="M2" s="519"/>
      <c r="N2" s="519"/>
      <c r="O2" s="519"/>
      <c r="P2" s="519"/>
      <c r="Q2" s="519"/>
      <c r="R2" s="519"/>
      <c r="S2" s="519"/>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row>
    <row r="3" spans="1:59"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Q3" s="520"/>
      <c r="R3" s="520"/>
      <c r="S3" s="520"/>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row>
    <row r="4" spans="1:59" ht="14.15" customHeight="1">
      <c r="A4" s="2"/>
      <c r="B4" s="2"/>
      <c r="C4" s="2"/>
      <c r="D4" s="2"/>
      <c r="E4" s="2"/>
      <c r="F4" s="2"/>
      <c r="G4" s="2"/>
      <c r="H4" s="2"/>
      <c r="I4" s="2"/>
      <c r="J4" s="2"/>
      <c r="K4" s="2"/>
      <c r="L4" s="2"/>
      <c r="M4" s="2"/>
      <c r="N4" s="2"/>
      <c r="O4" s="2"/>
      <c r="P4" s="2"/>
      <c r="Q4" s="2"/>
      <c r="R4" s="524" t="s">
        <v>1353</v>
      </c>
      <c r="S4" s="524"/>
      <c r="U4" s="531" t="s">
        <v>595</v>
      </c>
      <c r="V4" s="531"/>
      <c r="W4" s="531"/>
      <c r="X4" s="531"/>
      <c r="Y4" s="531"/>
      <c r="Z4" s="531"/>
      <c r="AA4" s="531"/>
      <c r="AB4" s="531"/>
      <c r="AC4" s="532" t="s">
        <v>596</v>
      </c>
      <c r="AD4" s="533"/>
      <c r="AE4" s="533"/>
      <c r="AF4" s="533"/>
      <c r="AG4" s="533"/>
      <c r="AH4" s="533"/>
      <c r="AI4" s="533"/>
      <c r="AJ4" s="533"/>
      <c r="AK4" s="533"/>
      <c r="AL4" s="533"/>
      <c r="AM4" s="533"/>
      <c r="AN4" s="533"/>
      <c r="AO4" s="534"/>
      <c r="AP4" s="535" t="s">
        <v>597</v>
      </c>
      <c r="AQ4" s="536"/>
      <c r="AR4" s="536"/>
      <c r="AS4" s="536"/>
      <c r="AT4" s="536"/>
      <c r="AU4" s="536"/>
      <c r="AV4" s="536"/>
      <c r="AW4" s="536"/>
      <c r="AX4" s="536"/>
      <c r="AY4" s="536"/>
      <c r="AZ4" s="536"/>
      <c r="BA4" s="536"/>
      <c r="BB4" s="536"/>
      <c r="BC4" s="537"/>
      <c r="BD4" s="538" t="s">
        <v>598</v>
      </c>
      <c r="BE4" s="538"/>
      <c r="BF4" s="538"/>
      <c r="BG4" s="538"/>
    </row>
    <row r="5" spans="1:59" ht="15.75" customHeight="1">
      <c r="A5" s="3" t="str">
        <f>基本信息输入表!K6&amp;"："&amp;基本信息输入表!M6</f>
        <v>被评估单位：贵州华能焦化制气股份有限公司</v>
      </c>
      <c r="R5" s="525"/>
      <c r="S5" s="525"/>
      <c r="U5" s="531" t="s">
        <v>599</v>
      </c>
      <c r="V5" s="553" t="s">
        <v>895</v>
      </c>
      <c r="W5" s="594" t="s">
        <v>1155</v>
      </c>
      <c r="X5" s="531" t="s">
        <v>652</v>
      </c>
      <c r="Y5" s="542" t="s">
        <v>627</v>
      </c>
      <c r="Z5" s="542" t="s">
        <v>601</v>
      </c>
      <c r="AA5" s="531" t="s">
        <v>602</v>
      </c>
      <c r="AB5" s="531"/>
      <c r="AC5" s="532" t="s">
        <v>603</v>
      </c>
      <c r="AD5" s="533"/>
      <c r="AE5" s="533"/>
      <c r="AF5" s="533"/>
      <c r="AG5" s="533"/>
      <c r="AH5" s="533"/>
      <c r="AI5" s="534"/>
      <c r="AJ5" s="538" t="s">
        <v>604</v>
      </c>
      <c r="AK5" s="538"/>
      <c r="AL5" s="538" t="s">
        <v>653</v>
      </c>
      <c r="AM5" s="538"/>
      <c r="AN5" s="538" t="s">
        <v>605</v>
      </c>
      <c r="AO5" s="543"/>
      <c r="AP5" s="531" t="s">
        <v>606</v>
      </c>
      <c r="AQ5" s="531" t="s">
        <v>654</v>
      </c>
      <c r="AR5" s="531"/>
      <c r="AS5" s="555" t="s">
        <v>655</v>
      </c>
      <c r="AT5" s="556"/>
      <c r="AU5" s="556"/>
      <c r="AV5" s="556"/>
      <c r="AW5" s="556"/>
      <c r="AX5" s="556"/>
      <c r="AY5" s="556"/>
      <c r="AZ5" s="556"/>
      <c r="BA5" s="557"/>
      <c r="BB5" s="531" t="s">
        <v>438</v>
      </c>
      <c r="BC5" s="558"/>
      <c r="BD5" s="543" t="s">
        <v>607</v>
      </c>
      <c r="BE5" s="543" t="s">
        <v>608</v>
      </c>
      <c r="BF5" s="538" t="s">
        <v>609</v>
      </c>
      <c r="BG5" s="543"/>
    </row>
    <row r="6" spans="1:59" s="50" customFormat="1" ht="27.75" customHeight="1">
      <c r="A6" s="51" t="s">
        <v>465</v>
      </c>
      <c r="B6" s="51" t="s">
        <v>965</v>
      </c>
      <c r="C6" s="58" t="s">
        <v>966</v>
      </c>
      <c r="D6" s="51" t="s">
        <v>968</v>
      </c>
      <c r="E6" s="51" t="s">
        <v>967</v>
      </c>
      <c r="F6" s="51" t="s">
        <v>969</v>
      </c>
      <c r="G6" s="51" t="s">
        <v>953</v>
      </c>
      <c r="H6" s="51" t="s">
        <v>1354</v>
      </c>
      <c r="I6" s="51" t="s">
        <v>970</v>
      </c>
      <c r="J6" s="51" t="s">
        <v>971</v>
      </c>
      <c r="K6" s="51" t="s">
        <v>972</v>
      </c>
      <c r="L6" s="51" t="s">
        <v>973</v>
      </c>
      <c r="M6" s="51" t="s">
        <v>819</v>
      </c>
      <c r="N6" s="46" t="s">
        <v>707</v>
      </c>
      <c r="O6" s="46" t="s">
        <v>693</v>
      </c>
      <c r="P6" s="10" t="s">
        <v>437</v>
      </c>
      <c r="Q6" s="51" t="s">
        <v>438</v>
      </c>
      <c r="R6" s="51" t="s">
        <v>440</v>
      </c>
      <c r="S6" s="51" t="s">
        <v>585</v>
      </c>
      <c r="U6" s="531"/>
      <c r="V6" s="531"/>
      <c r="W6" s="595"/>
      <c r="X6" s="531"/>
      <c r="Y6" s="531"/>
      <c r="Z6" s="531"/>
      <c r="AA6" s="531"/>
      <c r="AB6" s="531"/>
      <c r="AC6" s="26" t="s">
        <v>614</v>
      </c>
      <c r="AD6" s="26" t="s">
        <v>615</v>
      </c>
      <c r="AE6" s="40" t="s">
        <v>954</v>
      </c>
      <c r="AF6" s="40" t="s">
        <v>1032</v>
      </c>
      <c r="AG6" s="26" t="s">
        <v>664</v>
      </c>
      <c r="AH6" s="26" t="s">
        <v>617</v>
      </c>
      <c r="AI6" s="24" t="s">
        <v>618</v>
      </c>
      <c r="AJ6" s="26" t="s">
        <v>619</v>
      </c>
      <c r="AK6" s="26" t="s">
        <v>620</v>
      </c>
      <c r="AL6" s="26" t="s">
        <v>619</v>
      </c>
      <c r="AM6" s="26" t="s">
        <v>665</v>
      </c>
      <c r="AN6" s="538"/>
      <c r="AO6" s="544"/>
      <c r="AP6" s="531"/>
      <c r="AQ6" s="19" t="s">
        <v>666</v>
      </c>
      <c r="AR6" s="19" t="s">
        <v>667</v>
      </c>
      <c r="AS6" s="49"/>
      <c r="AT6" s="49"/>
      <c r="AU6" s="49"/>
      <c r="AV6" s="49"/>
      <c r="AW6" s="49"/>
      <c r="AX6" s="49"/>
      <c r="AY6" s="19"/>
      <c r="AZ6" s="19"/>
      <c r="BA6" s="19"/>
      <c r="BB6" s="531"/>
      <c r="BC6" s="559"/>
      <c r="BD6" s="544"/>
      <c r="BE6" s="544"/>
      <c r="BF6" s="538"/>
      <c r="BG6" s="544"/>
    </row>
    <row r="7" spans="1:59" ht="15.75" customHeight="1">
      <c r="A7" s="47" t="str">
        <f>IF(C7="","",ROW()-6)</f>
        <v/>
      </c>
      <c r="B7" s="8"/>
      <c r="C7" s="59"/>
      <c r="D7" s="12"/>
      <c r="E7" s="12"/>
      <c r="F7" s="8"/>
      <c r="G7" s="8"/>
      <c r="H7" s="8"/>
      <c r="I7" s="8"/>
      <c r="J7" s="8"/>
      <c r="K7" s="8"/>
      <c r="L7" s="15"/>
      <c r="M7" s="15"/>
      <c r="N7" s="14"/>
      <c r="O7" s="14"/>
      <c r="P7" s="14">
        <f t="shared" ref="P7:P29" si="0">N7+O7</f>
        <v>0</v>
      </c>
      <c r="Q7" s="15"/>
      <c r="R7" s="45" t="str">
        <f>IF(P7=0,"",(Q7-P7)/P7*100)</f>
        <v/>
      </c>
      <c r="S7" s="21"/>
      <c r="U7" s="22"/>
      <c r="V7" s="22"/>
      <c r="W7" s="22"/>
      <c r="X7" s="22"/>
      <c r="Y7" s="22"/>
      <c r="Z7" s="22"/>
      <c r="AA7" s="22"/>
      <c r="AB7" s="22"/>
      <c r="AC7" s="22"/>
      <c r="AD7" s="22"/>
      <c r="AE7" s="22"/>
      <c r="AF7" s="22"/>
      <c r="AG7" s="22"/>
      <c r="AH7" s="27"/>
      <c r="AI7" s="27"/>
      <c r="AJ7" s="22"/>
      <c r="AK7" s="27"/>
      <c r="AL7" s="27"/>
      <c r="AM7" s="27"/>
      <c r="AN7" s="27"/>
      <c r="AO7" s="27"/>
      <c r="AP7" s="27"/>
      <c r="AQ7" s="27" t="s">
        <v>203</v>
      </c>
      <c r="AR7" s="27"/>
      <c r="AS7" s="27"/>
      <c r="AT7" s="27"/>
      <c r="AU7" s="27"/>
      <c r="AV7" s="27"/>
      <c r="AW7" s="27"/>
      <c r="AX7" s="27"/>
      <c r="AY7" s="27"/>
      <c r="AZ7" s="27"/>
      <c r="BA7" s="27"/>
      <c r="BB7" s="27"/>
      <c r="BC7" s="27"/>
      <c r="BD7" s="30" t="str">
        <f t="shared" ref="BD7:BD29" si="1">IFERROR((BB7-P8)/(P8)*100,"")</f>
        <v/>
      </c>
      <c r="BE7" s="27"/>
      <c r="BF7" s="27"/>
      <c r="BG7" s="27"/>
    </row>
    <row r="8" spans="1:59" ht="15.75" customHeight="1">
      <c r="A8" s="47" t="str">
        <f t="shared" ref="A8:A29" si="2">IF(C8="","",ROW()-6)</f>
        <v/>
      </c>
      <c r="B8" s="8"/>
      <c r="C8" s="59"/>
      <c r="D8" s="12"/>
      <c r="E8" s="12"/>
      <c r="F8" s="8"/>
      <c r="G8" s="8"/>
      <c r="H8" s="8"/>
      <c r="I8" s="8"/>
      <c r="J8" s="8"/>
      <c r="K8" s="8"/>
      <c r="L8" s="15"/>
      <c r="M8" s="15"/>
      <c r="N8" s="15"/>
      <c r="O8" s="15"/>
      <c r="P8" s="14">
        <f t="shared" si="0"/>
        <v>0</v>
      </c>
      <c r="Q8" s="15"/>
      <c r="R8" s="45" t="str">
        <f t="shared" ref="R8:R29" si="3">IF(P8=0,"",(Q8-P8)/P8*100)</f>
        <v/>
      </c>
      <c r="S8" s="21"/>
      <c r="U8" s="22"/>
      <c r="V8" s="22"/>
      <c r="W8" s="22"/>
      <c r="X8" s="22"/>
      <c r="Y8" s="22"/>
      <c r="Z8" s="22"/>
      <c r="AA8" s="22"/>
      <c r="AB8" s="22"/>
      <c r="AC8" s="22"/>
      <c r="AD8" s="22"/>
      <c r="AE8" s="22"/>
      <c r="AF8" s="22"/>
      <c r="AG8" s="22"/>
      <c r="AH8" s="28"/>
      <c r="AI8" s="27"/>
      <c r="AJ8" s="22"/>
      <c r="AK8" s="27"/>
      <c r="AL8" s="27"/>
      <c r="AM8" s="27"/>
      <c r="AN8" s="27"/>
      <c r="AO8" s="27"/>
      <c r="AP8" s="27"/>
      <c r="AQ8" s="27"/>
      <c r="AR8" s="27"/>
      <c r="AS8" s="27"/>
      <c r="AT8" s="27"/>
      <c r="AU8" s="27"/>
      <c r="AV8" s="27"/>
      <c r="AW8" s="27"/>
      <c r="AX8" s="27"/>
      <c r="AY8" s="27"/>
      <c r="AZ8" s="27"/>
      <c r="BA8" s="27"/>
      <c r="BB8" s="27"/>
      <c r="BC8" s="27"/>
      <c r="BD8" s="30" t="str">
        <f t="shared" si="1"/>
        <v/>
      </c>
      <c r="BE8" s="27"/>
      <c r="BF8" s="27"/>
      <c r="BG8" s="27"/>
    </row>
    <row r="9" spans="1:59" ht="15.75" customHeight="1">
      <c r="A9" s="47" t="str">
        <f t="shared" si="2"/>
        <v/>
      </c>
      <c r="B9" s="8"/>
      <c r="C9" s="59"/>
      <c r="D9" s="12"/>
      <c r="E9" s="12"/>
      <c r="F9" s="8"/>
      <c r="G9" s="8"/>
      <c r="H9" s="8"/>
      <c r="I9" s="8"/>
      <c r="J9" s="8"/>
      <c r="K9" s="8"/>
      <c r="L9" s="15"/>
      <c r="M9" s="15"/>
      <c r="N9" s="15"/>
      <c r="O9" s="15"/>
      <c r="P9" s="14">
        <f t="shared" si="0"/>
        <v>0</v>
      </c>
      <c r="Q9" s="15"/>
      <c r="R9" s="45" t="str">
        <f t="shared" si="3"/>
        <v/>
      </c>
      <c r="S9" s="21"/>
      <c r="U9" s="22"/>
      <c r="V9" s="22"/>
      <c r="W9" s="22"/>
      <c r="X9" s="22"/>
      <c r="Y9" s="22"/>
      <c r="Z9" s="22"/>
      <c r="AA9" s="22"/>
      <c r="AB9" s="22"/>
      <c r="AC9" s="22"/>
      <c r="AD9" s="22"/>
      <c r="AE9" s="22"/>
      <c r="AF9" s="22"/>
      <c r="AG9" s="22"/>
      <c r="AH9" s="28"/>
      <c r="AI9" s="27"/>
      <c r="AJ9" s="22"/>
      <c r="AK9" s="27"/>
      <c r="AL9" s="27"/>
      <c r="AM9" s="27"/>
      <c r="AN9" s="27"/>
      <c r="AO9" s="27"/>
      <c r="AP9" s="27"/>
      <c r="AQ9" s="27"/>
      <c r="AR9" s="27"/>
      <c r="AS9" s="27"/>
      <c r="AT9" s="27"/>
      <c r="AU9" s="27"/>
      <c r="AV9" s="27"/>
      <c r="AW9" s="27"/>
      <c r="AX9" s="27"/>
      <c r="AY9" s="27"/>
      <c r="AZ9" s="27"/>
      <c r="BA9" s="27"/>
      <c r="BB9" s="27"/>
      <c r="BC9" s="27"/>
      <c r="BD9" s="30" t="str">
        <f t="shared" si="1"/>
        <v/>
      </c>
      <c r="BE9" s="27"/>
      <c r="BF9" s="27"/>
      <c r="BG9" s="27"/>
    </row>
    <row r="10" spans="1:59" ht="15.75" customHeight="1">
      <c r="A10" s="47" t="str">
        <f t="shared" si="2"/>
        <v/>
      </c>
      <c r="B10" s="8"/>
      <c r="C10" s="59"/>
      <c r="D10" s="12"/>
      <c r="E10" s="12"/>
      <c r="F10" s="8"/>
      <c r="G10" s="8"/>
      <c r="H10" s="8"/>
      <c r="I10" s="8"/>
      <c r="J10" s="8"/>
      <c r="K10" s="8"/>
      <c r="L10" s="15"/>
      <c r="M10" s="15"/>
      <c r="N10" s="15"/>
      <c r="O10" s="15"/>
      <c r="P10" s="14">
        <f t="shared" si="0"/>
        <v>0</v>
      </c>
      <c r="Q10" s="15"/>
      <c r="R10" s="45" t="str">
        <f t="shared" si="3"/>
        <v/>
      </c>
      <c r="S10" s="21"/>
      <c r="U10" s="22"/>
      <c r="V10" s="22"/>
      <c r="W10" s="22"/>
      <c r="X10" s="22"/>
      <c r="Y10" s="22"/>
      <c r="Z10" s="22"/>
      <c r="AA10" s="22"/>
      <c r="AB10" s="22"/>
      <c r="AC10" s="22"/>
      <c r="AD10" s="22"/>
      <c r="AE10" s="22"/>
      <c r="AF10" s="22"/>
      <c r="AG10" s="22"/>
      <c r="AH10" s="28"/>
      <c r="AI10" s="27"/>
      <c r="AJ10" s="22"/>
      <c r="AK10" s="27"/>
      <c r="AL10" s="27"/>
      <c r="AM10" s="27"/>
      <c r="AN10" s="27"/>
      <c r="AO10" s="27"/>
      <c r="AP10" s="27"/>
      <c r="AQ10" s="27"/>
      <c r="AR10" s="27"/>
      <c r="AS10" s="27"/>
      <c r="AT10" s="27"/>
      <c r="AU10" s="27"/>
      <c r="AV10" s="27"/>
      <c r="AW10" s="27"/>
      <c r="AX10" s="27"/>
      <c r="AY10" s="27"/>
      <c r="AZ10" s="27"/>
      <c r="BA10" s="27"/>
      <c r="BB10" s="27"/>
      <c r="BC10" s="27"/>
      <c r="BD10" s="30" t="str">
        <f t="shared" si="1"/>
        <v/>
      </c>
      <c r="BE10" s="27"/>
      <c r="BF10" s="27"/>
      <c r="BG10" s="27"/>
    </row>
    <row r="11" spans="1:59" ht="15.75" customHeight="1">
      <c r="A11" s="47" t="str">
        <f t="shared" si="2"/>
        <v/>
      </c>
      <c r="B11" s="8"/>
      <c r="C11" s="59"/>
      <c r="D11" s="12"/>
      <c r="E11" s="12"/>
      <c r="F11" s="8"/>
      <c r="G11" s="8"/>
      <c r="H11" s="8"/>
      <c r="I11" s="8"/>
      <c r="J11" s="8"/>
      <c r="K11" s="8"/>
      <c r="L11" s="15"/>
      <c r="M11" s="15"/>
      <c r="N11" s="15"/>
      <c r="O11" s="15"/>
      <c r="P11" s="14">
        <f t="shared" si="0"/>
        <v>0</v>
      </c>
      <c r="Q11" s="15"/>
      <c r="R11" s="45" t="str">
        <f t="shared" si="3"/>
        <v/>
      </c>
      <c r="S11" s="21"/>
      <c r="U11" s="22"/>
      <c r="V11" s="22"/>
      <c r="W11" s="22"/>
      <c r="X11" s="22"/>
      <c r="Y11" s="22"/>
      <c r="Z11" s="22"/>
      <c r="AA11" s="22"/>
      <c r="AB11" s="22"/>
      <c r="AC11" s="22"/>
      <c r="AD11" s="22"/>
      <c r="AE11" s="22"/>
      <c r="AF11" s="22"/>
      <c r="AG11" s="22"/>
      <c r="AH11" s="28"/>
      <c r="AI11" s="27"/>
      <c r="AJ11" s="22"/>
      <c r="AK11" s="27"/>
      <c r="AL11" s="27"/>
      <c r="AM11" s="27"/>
      <c r="AN11" s="27"/>
      <c r="AO11" s="27"/>
      <c r="AP11" s="27"/>
      <c r="AQ11" s="27"/>
      <c r="AR11" s="27"/>
      <c r="AS11" s="27"/>
      <c r="AT11" s="27"/>
      <c r="AU11" s="27"/>
      <c r="AV11" s="27"/>
      <c r="AW11" s="27"/>
      <c r="AX11" s="27"/>
      <c r="AY11" s="27"/>
      <c r="AZ11" s="27"/>
      <c r="BA11" s="27"/>
      <c r="BB11" s="27"/>
      <c r="BC11" s="27"/>
      <c r="BD11" s="30" t="str">
        <f t="shared" si="1"/>
        <v/>
      </c>
      <c r="BE11" s="27"/>
      <c r="BF11" s="27"/>
      <c r="BG11" s="27"/>
    </row>
    <row r="12" spans="1:59" ht="15.75" customHeight="1">
      <c r="A12" s="47" t="str">
        <f t="shared" si="2"/>
        <v/>
      </c>
      <c r="B12" s="8"/>
      <c r="C12" s="59"/>
      <c r="D12" s="12"/>
      <c r="E12" s="12"/>
      <c r="F12" s="8"/>
      <c r="G12" s="8"/>
      <c r="H12" s="8"/>
      <c r="I12" s="8"/>
      <c r="J12" s="8"/>
      <c r="K12" s="8"/>
      <c r="L12" s="15"/>
      <c r="M12" s="15"/>
      <c r="N12" s="15"/>
      <c r="O12" s="15"/>
      <c r="P12" s="14">
        <f t="shared" si="0"/>
        <v>0</v>
      </c>
      <c r="Q12" s="15"/>
      <c r="R12" s="45" t="str">
        <f t="shared" si="3"/>
        <v/>
      </c>
      <c r="S12" s="21"/>
      <c r="U12" s="22"/>
      <c r="V12" s="22"/>
      <c r="W12" s="22"/>
      <c r="X12" s="22"/>
      <c r="Y12" s="22"/>
      <c r="Z12" s="22"/>
      <c r="AA12" s="22"/>
      <c r="AB12" s="22"/>
      <c r="AC12" s="22"/>
      <c r="AD12" s="22"/>
      <c r="AE12" s="22"/>
      <c r="AF12" s="22"/>
      <c r="AG12" s="22"/>
      <c r="AH12" s="28"/>
      <c r="AI12" s="27"/>
      <c r="AJ12" s="22"/>
      <c r="AK12" s="27"/>
      <c r="AL12" s="27"/>
      <c r="AM12" s="27"/>
      <c r="AN12" s="27"/>
      <c r="AO12" s="27"/>
      <c r="AP12" s="27"/>
      <c r="AQ12" s="27"/>
      <c r="AR12" s="27"/>
      <c r="AS12" s="27"/>
      <c r="AT12" s="27"/>
      <c r="AU12" s="27"/>
      <c r="AV12" s="27"/>
      <c r="AW12" s="27"/>
      <c r="AX12" s="27"/>
      <c r="AY12" s="27"/>
      <c r="AZ12" s="27"/>
      <c r="BA12" s="27"/>
      <c r="BB12" s="27"/>
      <c r="BC12" s="27"/>
      <c r="BD12" s="30" t="str">
        <f t="shared" si="1"/>
        <v/>
      </c>
      <c r="BE12" s="27"/>
      <c r="BF12" s="27"/>
      <c r="BG12" s="27"/>
    </row>
    <row r="13" spans="1:59" ht="15.75" customHeight="1">
      <c r="A13" s="47" t="str">
        <f t="shared" si="2"/>
        <v/>
      </c>
      <c r="B13" s="8"/>
      <c r="C13" s="59"/>
      <c r="D13" s="12"/>
      <c r="E13" s="12"/>
      <c r="F13" s="8"/>
      <c r="G13" s="8"/>
      <c r="H13" s="8"/>
      <c r="I13" s="8"/>
      <c r="J13" s="8"/>
      <c r="K13" s="8"/>
      <c r="L13" s="15"/>
      <c r="M13" s="15"/>
      <c r="N13" s="15"/>
      <c r="O13" s="15"/>
      <c r="P13" s="14">
        <f t="shared" si="0"/>
        <v>0</v>
      </c>
      <c r="Q13" s="15"/>
      <c r="R13" s="45" t="str">
        <f t="shared" si="3"/>
        <v/>
      </c>
      <c r="S13" s="21"/>
      <c r="U13" s="22"/>
      <c r="V13" s="22"/>
      <c r="W13" s="22"/>
      <c r="X13" s="22"/>
      <c r="Y13" s="22"/>
      <c r="Z13" s="22"/>
      <c r="AA13" s="22"/>
      <c r="AB13" s="22"/>
      <c r="AC13" s="22"/>
      <c r="AD13" s="22"/>
      <c r="AE13" s="22"/>
      <c r="AF13" s="22"/>
      <c r="AG13" s="22"/>
      <c r="AH13" s="28"/>
      <c r="AI13" s="27"/>
      <c r="AJ13" s="22"/>
      <c r="AK13" s="27"/>
      <c r="AL13" s="27"/>
      <c r="AM13" s="27"/>
      <c r="AN13" s="27"/>
      <c r="AO13" s="27"/>
      <c r="AP13" s="27"/>
      <c r="AQ13" s="27"/>
      <c r="AR13" s="27"/>
      <c r="AS13" s="27"/>
      <c r="AT13" s="27"/>
      <c r="AU13" s="27"/>
      <c r="AV13" s="27"/>
      <c r="AW13" s="27"/>
      <c r="AX13" s="27"/>
      <c r="AY13" s="27"/>
      <c r="AZ13" s="27"/>
      <c r="BA13" s="27"/>
      <c r="BB13" s="27"/>
      <c r="BC13" s="27"/>
      <c r="BD13" s="30" t="str">
        <f>IFERROR((BB13-P17)/(P17)*100,"")</f>
        <v/>
      </c>
      <c r="BE13" s="27"/>
      <c r="BF13" s="27"/>
      <c r="BG13" s="27"/>
    </row>
    <row r="14" spans="1:59" ht="15.75" customHeight="1">
      <c r="A14" s="47"/>
      <c r="B14" s="8"/>
      <c r="C14" s="59"/>
      <c r="D14" s="12"/>
      <c r="E14" s="12"/>
      <c r="F14" s="8"/>
      <c r="G14" s="8"/>
      <c r="H14" s="8"/>
      <c r="I14" s="8"/>
      <c r="J14" s="8"/>
      <c r="K14" s="8"/>
      <c r="L14" s="15"/>
      <c r="M14" s="15"/>
      <c r="N14" s="15"/>
      <c r="O14" s="15"/>
      <c r="P14" s="14">
        <f t="shared" si="0"/>
        <v>0</v>
      </c>
      <c r="Q14" s="15"/>
      <c r="R14" s="45" t="str">
        <f t="shared" si="3"/>
        <v/>
      </c>
      <c r="S14" s="21"/>
      <c r="U14" s="22"/>
      <c r="V14" s="22"/>
      <c r="W14" s="22"/>
      <c r="X14" s="22"/>
      <c r="Y14" s="22"/>
      <c r="Z14" s="22"/>
      <c r="AA14" s="22"/>
      <c r="AB14" s="22"/>
      <c r="AC14" s="22"/>
      <c r="AD14" s="22"/>
      <c r="AE14" s="22"/>
      <c r="AF14" s="22"/>
      <c r="AG14" s="22"/>
      <c r="AH14" s="28"/>
      <c r="AI14" s="27"/>
      <c r="AJ14" s="22"/>
      <c r="AK14" s="27"/>
      <c r="AL14" s="27"/>
      <c r="AM14" s="27"/>
      <c r="AN14" s="27"/>
      <c r="AO14" s="27"/>
      <c r="AP14" s="27"/>
      <c r="AQ14" s="27"/>
      <c r="AR14" s="27"/>
      <c r="AS14" s="27"/>
      <c r="AT14" s="27"/>
      <c r="AU14" s="27"/>
      <c r="AV14" s="27"/>
      <c r="AW14" s="27"/>
      <c r="AX14" s="27"/>
      <c r="AY14" s="27"/>
      <c r="AZ14" s="27"/>
      <c r="BA14" s="27"/>
      <c r="BB14" s="27"/>
      <c r="BC14" s="27"/>
      <c r="BD14" s="30"/>
      <c r="BE14" s="27"/>
      <c r="BF14" s="27"/>
      <c r="BG14" s="27"/>
    </row>
    <row r="15" spans="1:59" ht="15.75" customHeight="1">
      <c r="A15" s="47"/>
      <c r="B15" s="8"/>
      <c r="C15" s="59"/>
      <c r="D15" s="12"/>
      <c r="E15" s="12"/>
      <c r="F15" s="8"/>
      <c r="G15" s="8"/>
      <c r="H15" s="8"/>
      <c r="I15" s="8"/>
      <c r="J15" s="8"/>
      <c r="K15" s="8"/>
      <c r="L15" s="15"/>
      <c r="M15" s="15"/>
      <c r="N15" s="15"/>
      <c r="O15" s="15"/>
      <c r="P15" s="14">
        <f t="shared" si="0"/>
        <v>0</v>
      </c>
      <c r="Q15" s="15"/>
      <c r="R15" s="45" t="str">
        <f t="shared" si="3"/>
        <v/>
      </c>
      <c r="S15" s="21"/>
      <c r="U15" s="22"/>
      <c r="V15" s="22"/>
      <c r="W15" s="22"/>
      <c r="X15" s="22"/>
      <c r="Y15" s="22"/>
      <c r="Z15" s="22"/>
      <c r="AA15" s="22"/>
      <c r="AB15" s="22"/>
      <c r="AC15" s="22"/>
      <c r="AD15" s="22"/>
      <c r="AE15" s="22"/>
      <c r="AF15" s="22"/>
      <c r="AG15" s="22"/>
      <c r="AH15" s="28"/>
      <c r="AI15" s="27"/>
      <c r="AJ15" s="22"/>
      <c r="AK15" s="27"/>
      <c r="AL15" s="27"/>
      <c r="AM15" s="27"/>
      <c r="AN15" s="27"/>
      <c r="AO15" s="27"/>
      <c r="AP15" s="27"/>
      <c r="AQ15" s="27"/>
      <c r="AR15" s="27"/>
      <c r="AS15" s="27"/>
      <c r="AT15" s="27"/>
      <c r="AU15" s="27"/>
      <c r="AV15" s="27"/>
      <c r="AW15" s="27"/>
      <c r="AX15" s="27"/>
      <c r="AY15" s="27"/>
      <c r="AZ15" s="27"/>
      <c r="BA15" s="27"/>
      <c r="BB15" s="27"/>
      <c r="BC15" s="27"/>
      <c r="BD15" s="30"/>
      <c r="BE15" s="27"/>
      <c r="BF15" s="27"/>
      <c r="BG15" s="27"/>
    </row>
    <row r="16" spans="1:59" ht="15.75" customHeight="1">
      <c r="A16" s="47"/>
      <c r="B16" s="8"/>
      <c r="C16" s="59"/>
      <c r="D16" s="12"/>
      <c r="E16" s="12"/>
      <c r="F16" s="8"/>
      <c r="G16" s="8"/>
      <c r="H16" s="8"/>
      <c r="I16" s="8"/>
      <c r="J16" s="8"/>
      <c r="K16" s="8"/>
      <c r="L16" s="15"/>
      <c r="M16" s="15"/>
      <c r="N16" s="15"/>
      <c r="O16" s="15"/>
      <c r="P16" s="14">
        <f t="shared" si="0"/>
        <v>0</v>
      </c>
      <c r="Q16" s="15"/>
      <c r="R16" s="45" t="str">
        <f t="shared" si="3"/>
        <v/>
      </c>
      <c r="S16" s="21"/>
      <c r="U16" s="22"/>
      <c r="V16" s="22"/>
      <c r="W16" s="22"/>
      <c r="X16" s="22"/>
      <c r="Y16" s="22"/>
      <c r="Z16" s="22"/>
      <c r="AA16" s="22"/>
      <c r="AB16" s="22"/>
      <c r="AC16" s="22"/>
      <c r="AD16" s="22"/>
      <c r="AE16" s="22"/>
      <c r="AF16" s="22"/>
      <c r="AG16" s="22"/>
      <c r="AH16" s="28"/>
      <c r="AI16" s="27"/>
      <c r="AJ16" s="22"/>
      <c r="AK16" s="27"/>
      <c r="AL16" s="27"/>
      <c r="AM16" s="27"/>
      <c r="AN16" s="27"/>
      <c r="AO16" s="27"/>
      <c r="AP16" s="27"/>
      <c r="AQ16" s="27"/>
      <c r="AR16" s="27"/>
      <c r="AS16" s="27"/>
      <c r="AT16" s="27"/>
      <c r="AU16" s="27"/>
      <c r="AV16" s="27"/>
      <c r="AW16" s="27"/>
      <c r="AX16" s="27"/>
      <c r="AY16" s="27"/>
      <c r="AZ16" s="27"/>
      <c r="BA16" s="27"/>
      <c r="BB16" s="27"/>
      <c r="BC16" s="27"/>
      <c r="BD16" s="30"/>
      <c r="BE16" s="27"/>
      <c r="BF16" s="27"/>
      <c r="BG16" s="27"/>
    </row>
    <row r="17" spans="1:59" ht="15.75" customHeight="1">
      <c r="A17" s="47" t="str">
        <f t="shared" si="2"/>
        <v/>
      </c>
      <c r="B17" s="8"/>
      <c r="C17" s="59"/>
      <c r="D17" s="12"/>
      <c r="E17" s="12"/>
      <c r="F17" s="8"/>
      <c r="G17" s="8"/>
      <c r="H17" s="8"/>
      <c r="I17" s="8"/>
      <c r="J17" s="8"/>
      <c r="K17" s="8"/>
      <c r="L17" s="15"/>
      <c r="M17" s="15"/>
      <c r="N17" s="15"/>
      <c r="O17" s="15"/>
      <c r="P17" s="14">
        <f t="shared" si="0"/>
        <v>0</v>
      </c>
      <c r="Q17" s="15"/>
      <c r="R17" s="45" t="str">
        <f t="shared" si="3"/>
        <v/>
      </c>
      <c r="S17" s="21"/>
      <c r="U17" s="22"/>
      <c r="V17" s="22"/>
      <c r="W17" s="22"/>
      <c r="X17" s="22"/>
      <c r="Y17" s="22"/>
      <c r="Z17" s="22"/>
      <c r="AA17" s="22"/>
      <c r="AB17" s="22"/>
      <c r="AC17" s="22"/>
      <c r="AD17" s="22"/>
      <c r="AE17" s="22"/>
      <c r="AF17" s="22"/>
      <c r="AG17" s="22"/>
      <c r="AH17" s="28"/>
      <c r="AI17" s="27"/>
      <c r="AJ17" s="22"/>
      <c r="AK17" s="27"/>
      <c r="AL17" s="27"/>
      <c r="AM17" s="27"/>
      <c r="AN17" s="27"/>
      <c r="AO17" s="27"/>
      <c r="AP17" s="27"/>
      <c r="AQ17" s="27"/>
      <c r="AR17" s="27"/>
      <c r="AS17" s="27"/>
      <c r="AT17" s="27"/>
      <c r="AU17" s="27"/>
      <c r="AV17" s="27"/>
      <c r="AW17" s="27"/>
      <c r="AX17" s="27"/>
      <c r="AY17" s="27"/>
      <c r="AZ17" s="27"/>
      <c r="BA17" s="27"/>
      <c r="BB17" s="27"/>
      <c r="BC17" s="27"/>
      <c r="BD17" s="30" t="str">
        <f t="shared" si="1"/>
        <v/>
      </c>
      <c r="BE17" s="27"/>
      <c r="BF17" s="27"/>
      <c r="BG17" s="27"/>
    </row>
    <row r="18" spans="1:59" ht="15.75" customHeight="1">
      <c r="A18" s="47" t="str">
        <f t="shared" si="2"/>
        <v/>
      </c>
      <c r="B18" s="8"/>
      <c r="C18" s="59"/>
      <c r="D18" s="12"/>
      <c r="E18" s="12"/>
      <c r="F18" s="8"/>
      <c r="G18" s="8"/>
      <c r="H18" s="8"/>
      <c r="I18" s="8"/>
      <c r="J18" s="8"/>
      <c r="K18" s="8"/>
      <c r="L18" s="15"/>
      <c r="M18" s="15"/>
      <c r="N18" s="15"/>
      <c r="O18" s="15"/>
      <c r="P18" s="14">
        <f t="shared" si="0"/>
        <v>0</v>
      </c>
      <c r="Q18" s="15"/>
      <c r="R18" s="45" t="str">
        <f t="shared" si="3"/>
        <v/>
      </c>
      <c r="S18" s="21"/>
      <c r="U18" s="22"/>
      <c r="V18" s="22"/>
      <c r="W18" s="22"/>
      <c r="X18" s="22"/>
      <c r="Y18" s="22"/>
      <c r="Z18" s="22"/>
      <c r="AA18" s="22"/>
      <c r="AB18" s="22"/>
      <c r="AC18" s="22"/>
      <c r="AD18" s="22"/>
      <c r="AE18" s="22"/>
      <c r="AF18" s="22"/>
      <c r="AG18" s="22"/>
      <c r="AH18" s="28"/>
      <c r="AI18" s="27"/>
      <c r="AJ18" s="22"/>
      <c r="AK18" s="27"/>
      <c r="AL18" s="27"/>
      <c r="AM18" s="27"/>
      <c r="AN18" s="27"/>
      <c r="AO18" s="27"/>
      <c r="AP18" s="27"/>
      <c r="AQ18" s="27"/>
      <c r="AR18" s="27"/>
      <c r="AS18" s="27"/>
      <c r="AT18" s="27"/>
      <c r="AU18" s="27"/>
      <c r="AV18" s="27"/>
      <c r="AW18" s="27"/>
      <c r="AX18" s="27"/>
      <c r="AY18" s="27"/>
      <c r="AZ18" s="27"/>
      <c r="BA18" s="27"/>
      <c r="BB18" s="27"/>
      <c r="BC18" s="27"/>
      <c r="BD18" s="30" t="str">
        <f t="shared" si="1"/>
        <v/>
      </c>
      <c r="BE18" s="27"/>
      <c r="BF18" s="27"/>
      <c r="BG18" s="27"/>
    </row>
    <row r="19" spans="1:59" ht="15.75" customHeight="1">
      <c r="A19" s="47" t="str">
        <f t="shared" si="2"/>
        <v/>
      </c>
      <c r="B19" s="8"/>
      <c r="C19" s="59"/>
      <c r="D19" s="12"/>
      <c r="E19" s="12"/>
      <c r="F19" s="8"/>
      <c r="G19" s="8"/>
      <c r="H19" s="8"/>
      <c r="I19" s="8"/>
      <c r="J19" s="8"/>
      <c r="K19" s="8"/>
      <c r="L19" s="15"/>
      <c r="M19" s="15"/>
      <c r="N19" s="15"/>
      <c r="O19" s="15"/>
      <c r="P19" s="14">
        <f t="shared" si="0"/>
        <v>0</v>
      </c>
      <c r="Q19" s="15"/>
      <c r="R19" s="45" t="str">
        <f t="shared" si="3"/>
        <v/>
      </c>
      <c r="S19" s="21"/>
      <c r="U19" s="22"/>
      <c r="V19" s="22"/>
      <c r="W19" s="22"/>
      <c r="X19" s="22"/>
      <c r="Y19" s="22"/>
      <c r="Z19" s="22"/>
      <c r="AA19" s="22"/>
      <c r="AB19" s="22"/>
      <c r="AC19" s="22"/>
      <c r="AD19" s="22"/>
      <c r="AE19" s="22"/>
      <c r="AF19" s="22"/>
      <c r="AG19" s="22"/>
      <c r="AH19" s="28"/>
      <c r="AI19" s="27"/>
      <c r="AJ19" s="22"/>
      <c r="AK19" s="27"/>
      <c r="AL19" s="27"/>
      <c r="AM19" s="27"/>
      <c r="AN19" s="27"/>
      <c r="AO19" s="27"/>
      <c r="AP19" s="27"/>
      <c r="AQ19" s="27"/>
      <c r="AR19" s="27"/>
      <c r="AS19" s="27"/>
      <c r="AT19" s="27"/>
      <c r="AU19" s="27"/>
      <c r="AV19" s="27"/>
      <c r="AW19" s="27"/>
      <c r="AX19" s="27"/>
      <c r="AY19" s="27"/>
      <c r="AZ19" s="27"/>
      <c r="BA19" s="27"/>
      <c r="BB19" s="27"/>
      <c r="BC19" s="27"/>
      <c r="BD19" s="30" t="str">
        <f t="shared" si="1"/>
        <v/>
      </c>
      <c r="BE19" s="27"/>
      <c r="BF19" s="27"/>
      <c r="BG19" s="27"/>
    </row>
    <row r="20" spans="1:59" ht="15.75" customHeight="1">
      <c r="A20" s="47" t="str">
        <f t="shared" si="2"/>
        <v/>
      </c>
      <c r="B20" s="8"/>
      <c r="C20" s="59"/>
      <c r="D20" s="12"/>
      <c r="E20" s="12"/>
      <c r="F20" s="8"/>
      <c r="G20" s="8"/>
      <c r="H20" s="8"/>
      <c r="I20" s="8"/>
      <c r="J20" s="8"/>
      <c r="K20" s="8"/>
      <c r="L20" s="15"/>
      <c r="M20" s="15"/>
      <c r="N20" s="15"/>
      <c r="O20" s="15"/>
      <c r="P20" s="14">
        <f t="shared" si="0"/>
        <v>0</v>
      </c>
      <c r="Q20" s="15"/>
      <c r="R20" s="45" t="str">
        <f t="shared" si="3"/>
        <v/>
      </c>
      <c r="S20" s="21"/>
      <c r="U20" s="22"/>
      <c r="V20" s="22"/>
      <c r="W20" s="22"/>
      <c r="X20" s="22"/>
      <c r="Y20" s="22"/>
      <c r="Z20" s="22"/>
      <c r="AA20" s="22"/>
      <c r="AB20" s="22"/>
      <c r="AC20" s="22"/>
      <c r="AD20" s="22"/>
      <c r="AE20" s="22"/>
      <c r="AF20" s="22"/>
      <c r="AG20" s="22"/>
      <c r="AH20" s="28"/>
      <c r="AI20" s="27"/>
      <c r="AJ20" s="22"/>
      <c r="AK20" s="27"/>
      <c r="AL20" s="27"/>
      <c r="AM20" s="27"/>
      <c r="AN20" s="27"/>
      <c r="AO20" s="27"/>
      <c r="AP20" s="27"/>
      <c r="AQ20" s="27"/>
      <c r="AR20" s="27"/>
      <c r="AS20" s="27"/>
      <c r="AT20" s="27"/>
      <c r="AU20" s="27"/>
      <c r="AV20" s="27"/>
      <c r="AW20" s="27"/>
      <c r="AX20" s="27"/>
      <c r="AY20" s="27"/>
      <c r="AZ20" s="27"/>
      <c r="BA20" s="27"/>
      <c r="BB20" s="27"/>
      <c r="BC20" s="27"/>
      <c r="BD20" s="30" t="str">
        <f t="shared" si="1"/>
        <v/>
      </c>
      <c r="BE20" s="27"/>
      <c r="BF20" s="27"/>
      <c r="BG20" s="27"/>
    </row>
    <row r="21" spans="1:59" ht="15.75" customHeight="1">
      <c r="A21" s="47" t="str">
        <f t="shared" si="2"/>
        <v/>
      </c>
      <c r="B21" s="8"/>
      <c r="C21" s="59"/>
      <c r="D21" s="12"/>
      <c r="E21" s="12"/>
      <c r="F21" s="8"/>
      <c r="G21" s="8"/>
      <c r="H21" s="8"/>
      <c r="I21" s="8"/>
      <c r="J21" s="8"/>
      <c r="K21" s="8"/>
      <c r="L21" s="15"/>
      <c r="M21" s="15"/>
      <c r="N21" s="15"/>
      <c r="O21" s="15"/>
      <c r="P21" s="14">
        <f t="shared" si="0"/>
        <v>0</v>
      </c>
      <c r="Q21" s="15"/>
      <c r="R21" s="45" t="str">
        <f t="shared" si="3"/>
        <v/>
      </c>
      <c r="S21" s="21"/>
      <c r="U21" s="22"/>
      <c r="V21" s="22"/>
      <c r="W21" s="22"/>
      <c r="X21" s="22"/>
      <c r="Y21" s="22"/>
      <c r="Z21" s="22"/>
      <c r="AA21" s="22"/>
      <c r="AB21" s="22"/>
      <c r="AC21" s="22"/>
      <c r="AD21" s="22"/>
      <c r="AE21" s="22"/>
      <c r="AF21" s="22"/>
      <c r="AG21" s="22"/>
      <c r="AH21" s="28"/>
      <c r="AI21" s="27"/>
      <c r="AJ21" s="22"/>
      <c r="AK21" s="27"/>
      <c r="AL21" s="27"/>
      <c r="AM21" s="27"/>
      <c r="AN21" s="27"/>
      <c r="AO21" s="27"/>
      <c r="AP21" s="27"/>
      <c r="AQ21" s="27"/>
      <c r="AR21" s="27"/>
      <c r="AS21" s="27"/>
      <c r="AT21" s="27"/>
      <c r="AU21" s="27"/>
      <c r="AV21" s="27"/>
      <c r="AW21" s="27"/>
      <c r="AX21" s="27"/>
      <c r="AY21" s="27"/>
      <c r="AZ21" s="27"/>
      <c r="BA21" s="27"/>
      <c r="BB21" s="27"/>
      <c r="BC21" s="27"/>
      <c r="BD21" s="30" t="str">
        <f t="shared" si="1"/>
        <v/>
      </c>
      <c r="BE21" s="27"/>
      <c r="BF21" s="27"/>
      <c r="BG21" s="27"/>
    </row>
    <row r="22" spans="1:59" ht="15.75" customHeight="1">
      <c r="A22" s="47" t="str">
        <f t="shared" si="2"/>
        <v/>
      </c>
      <c r="B22" s="8"/>
      <c r="C22" s="59"/>
      <c r="D22" s="12"/>
      <c r="E22" s="12"/>
      <c r="F22" s="8"/>
      <c r="G22" s="8"/>
      <c r="H22" s="8"/>
      <c r="I22" s="8"/>
      <c r="J22" s="8"/>
      <c r="K22" s="8"/>
      <c r="L22" s="15"/>
      <c r="M22" s="15"/>
      <c r="N22" s="15"/>
      <c r="O22" s="15"/>
      <c r="P22" s="14">
        <f t="shared" si="0"/>
        <v>0</v>
      </c>
      <c r="Q22" s="15"/>
      <c r="R22" s="45" t="str">
        <f t="shared" si="3"/>
        <v/>
      </c>
      <c r="S22" s="21"/>
      <c r="U22" s="22"/>
      <c r="V22" s="22"/>
      <c r="W22" s="22"/>
      <c r="X22" s="22"/>
      <c r="Y22" s="22"/>
      <c r="Z22" s="22"/>
      <c r="AA22" s="22"/>
      <c r="AB22" s="22"/>
      <c r="AC22" s="22"/>
      <c r="AD22" s="22"/>
      <c r="AE22" s="22"/>
      <c r="AF22" s="22"/>
      <c r="AG22" s="22"/>
      <c r="AH22" s="28"/>
      <c r="AI22" s="27"/>
      <c r="AJ22" s="22"/>
      <c r="AK22" s="27"/>
      <c r="AL22" s="27"/>
      <c r="AM22" s="27"/>
      <c r="AN22" s="27"/>
      <c r="AO22" s="27"/>
      <c r="AP22" s="27"/>
      <c r="AQ22" s="27"/>
      <c r="AR22" s="27"/>
      <c r="AS22" s="27"/>
      <c r="AT22" s="27"/>
      <c r="AU22" s="27"/>
      <c r="AV22" s="27"/>
      <c r="AW22" s="27"/>
      <c r="AX22" s="27"/>
      <c r="AY22" s="27"/>
      <c r="AZ22" s="27"/>
      <c r="BA22" s="27"/>
      <c r="BB22" s="27"/>
      <c r="BC22" s="27"/>
      <c r="BD22" s="30" t="str">
        <f t="shared" si="1"/>
        <v/>
      </c>
      <c r="BE22" s="27"/>
      <c r="BF22" s="27"/>
      <c r="BG22" s="27"/>
    </row>
    <row r="23" spans="1:59" ht="15.75" customHeight="1">
      <c r="A23" s="47" t="str">
        <f t="shared" si="2"/>
        <v/>
      </c>
      <c r="B23" s="8"/>
      <c r="C23" s="59"/>
      <c r="D23" s="12"/>
      <c r="E23" s="12"/>
      <c r="F23" s="8"/>
      <c r="G23" s="8"/>
      <c r="H23" s="8"/>
      <c r="I23" s="8"/>
      <c r="J23" s="8"/>
      <c r="K23" s="8"/>
      <c r="L23" s="15"/>
      <c r="M23" s="15"/>
      <c r="N23" s="15"/>
      <c r="O23" s="15"/>
      <c r="P23" s="14">
        <f t="shared" si="0"/>
        <v>0</v>
      </c>
      <c r="Q23" s="15"/>
      <c r="R23" s="45" t="str">
        <f t="shared" si="3"/>
        <v/>
      </c>
      <c r="S23" s="21"/>
      <c r="U23" s="22"/>
      <c r="V23" s="22"/>
      <c r="W23" s="22"/>
      <c r="X23" s="22"/>
      <c r="Y23" s="22"/>
      <c r="Z23" s="22"/>
      <c r="AA23" s="22"/>
      <c r="AB23" s="22"/>
      <c r="AC23" s="22"/>
      <c r="AD23" s="22"/>
      <c r="AE23" s="22"/>
      <c r="AF23" s="22"/>
      <c r="AG23" s="22"/>
      <c r="AH23" s="28"/>
      <c r="AI23" s="27"/>
      <c r="AJ23" s="22"/>
      <c r="AK23" s="27"/>
      <c r="AL23" s="27"/>
      <c r="AM23" s="27"/>
      <c r="AN23" s="27"/>
      <c r="AO23" s="27"/>
      <c r="AP23" s="27"/>
      <c r="AQ23" s="27"/>
      <c r="AR23" s="27"/>
      <c r="AS23" s="27"/>
      <c r="AT23" s="27"/>
      <c r="AU23" s="27"/>
      <c r="AV23" s="27"/>
      <c r="AW23" s="27"/>
      <c r="AX23" s="27"/>
      <c r="AY23" s="27"/>
      <c r="AZ23" s="27"/>
      <c r="BA23" s="27"/>
      <c r="BB23" s="27"/>
      <c r="BC23" s="27"/>
      <c r="BD23" s="30" t="str">
        <f t="shared" si="1"/>
        <v/>
      </c>
      <c r="BE23" s="27"/>
      <c r="BF23" s="27"/>
      <c r="BG23" s="27"/>
    </row>
    <row r="24" spans="1:59" ht="15.75" customHeight="1">
      <c r="A24" s="47" t="str">
        <f t="shared" si="2"/>
        <v/>
      </c>
      <c r="B24" s="8"/>
      <c r="C24" s="59"/>
      <c r="D24" s="12"/>
      <c r="E24" s="12"/>
      <c r="F24" s="8"/>
      <c r="G24" s="8"/>
      <c r="H24" s="8"/>
      <c r="I24" s="8"/>
      <c r="J24" s="8"/>
      <c r="K24" s="8"/>
      <c r="L24" s="15"/>
      <c r="M24" s="15"/>
      <c r="N24" s="15"/>
      <c r="O24" s="15"/>
      <c r="P24" s="14">
        <f t="shared" si="0"/>
        <v>0</v>
      </c>
      <c r="Q24" s="15"/>
      <c r="R24" s="45" t="str">
        <f t="shared" si="3"/>
        <v/>
      </c>
      <c r="S24" s="21"/>
      <c r="U24" s="22"/>
      <c r="V24" s="22"/>
      <c r="W24" s="22"/>
      <c r="X24" s="22"/>
      <c r="Y24" s="22"/>
      <c r="Z24" s="22"/>
      <c r="AA24" s="22"/>
      <c r="AB24" s="22"/>
      <c r="AC24" s="22"/>
      <c r="AD24" s="22"/>
      <c r="AE24" s="22"/>
      <c r="AF24" s="22"/>
      <c r="AG24" s="22"/>
      <c r="AH24" s="28"/>
      <c r="AI24" s="27"/>
      <c r="AJ24" s="22"/>
      <c r="AK24" s="27"/>
      <c r="AL24" s="27"/>
      <c r="AM24" s="27"/>
      <c r="AN24" s="27"/>
      <c r="AO24" s="27"/>
      <c r="AP24" s="27"/>
      <c r="AQ24" s="27"/>
      <c r="AR24" s="27"/>
      <c r="AS24" s="27"/>
      <c r="AT24" s="27"/>
      <c r="AU24" s="27"/>
      <c r="AV24" s="27"/>
      <c r="AW24" s="27"/>
      <c r="AX24" s="27"/>
      <c r="AY24" s="27"/>
      <c r="AZ24" s="27"/>
      <c r="BA24" s="27"/>
      <c r="BB24" s="27"/>
      <c r="BC24" s="27"/>
      <c r="BD24" s="30" t="str">
        <f t="shared" si="1"/>
        <v/>
      </c>
      <c r="BE24" s="27"/>
      <c r="BF24" s="27"/>
      <c r="BG24" s="27"/>
    </row>
    <row r="25" spans="1:59" ht="15.75" customHeight="1">
      <c r="A25" s="47" t="str">
        <f t="shared" si="2"/>
        <v/>
      </c>
      <c r="B25" s="8"/>
      <c r="C25" s="59"/>
      <c r="D25" s="12"/>
      <c r="E25" s="12"/>
      <c r="F25" s="8"/>
      <c r="G25" s="8"/>
      <c r="H25" s="8"/>
      <c r="I25" s="8"/>
      <c r="J25" s="8"/>
      <c r="K25" s="8"/>
      <c r="L25" s="15"/>
      <c r="M25" s="15"/>
      <c r="N25" s="15"/>
      <c r="O25" s="15"/>
      <c r="P25" s="14">
        <f t="shared" si="0"/>
        <v>0</v>
      </c>
      <c r="Q25" s="15"/>
      <c r="R25" s="45" t="str">
        <f t="shared" si="3"/>
        <v/>
      </c>
      <c r="S25" s="21"/>
      <c r="U25" s="22"/>
      <c r="V25" s="22"/>
      <c r="W25" s="22"/>
      <c r="X25" s="22"/>
      <c r="Y25" s="22"/>
      <c r="Z25" s="22"/>
      <c r="AA25" s="22"/>
      <c r="AB25" s="22"/>
      <c r="AC25" s="22"/>
      <c r="AD25" s="22"/>
      <c r="AE25" s="22"/>
      <c r="AF25" s="22"/>
      <c r="AG25" s="22"/>
      <c r="AH25" s="28"/>
      <c r="AI25" s="27"/>
      <c r="AJ25" s="22"/>
      <c r="AK25" s="27"/>
      <c r="AL25" s="27"/>
      <c r="AM25" s="27"/>
      <c r="AN25" s="27"/>
      <c r="AO25" s="27"/>
      <c r="AP25" s="27"/>
      <c r="AQ25" s="27"/>
      <c r="AR25" s="27"/>
      <c r="AS25" s="27"/>
      <c r="AT25" s="27"/>
      <c r="AU25" s="27"/>
      <c r="AV25" s="27"/>
      <c r="AW25" s="27"/>
      <c r="AX25" s="27"/>
      <c r="AY25" s="27"/>
      <c r="AZ25" s="27"/>
      <c r="BA25" s="27"/>
      <c r="BB25" s="27"/>
      <c r="BC25" s="27"/>
      <c r="BD25" s="30" t="str">
        <f t="shared" si="1"/>
        <v/>
      </c>
      <c r="BE25" s="27"/>
      <c r="BF25" s="27"/>
      <c r="BG25" s="27"/>
    </row>
    <row r="26" spans="1:59" ht="15.75" customHeight="1">
      <c r="A26" s="47" t="str">
        <f t="shared" si="2"/>
        <v/>
      </c>
      <c r="B26" s="8"/>
      <c r="C26" s="59"/>
      <c r="D26" s="12"/>
      <c r="E26" s="12"/>
      <c r="F26" s="8"/>
      <c r="G26" s="8"/>
      <c r="H26" s="8"/>
      <c r="I26" s="8"/>
      <c r="J26" s="8"/>
      <c r="K26" s="8"/>
      <c r="L26" s="15"/>
      <c r="M26" s="15"/>
      <c r="N26" s="15"/>
      <c r="O26" s="15"/>
      <c r="P26" s="14">
        <f t="shared" si="0"/>
        <v>0</v>
      </c>
      <c r="Q26" s="15"/>
      <c r="R26" s="45" t="str">
        <f t="shared" si="3"/>
        <v/>
      </c>
      <c r="S26" s="21"/>
      <c r="U26" s="22"/>
      <c r="V26" s="22"/>
      <c r="W26" s="22"/>
      <c r="X26" s="22"/>
      <c r="Y26" s="22"/>
      <c r="Z26" s="22"/>
      <c r="AA26" s="22"/>
      <c r="AB26" s="22"/>
      <c r="AC26" s="22"/>
      <c r="AD26" s="22"/>
      <c r="AE26" s="22"/>
      <c r="AF26" s="22"/>
      <c r="AG26" s="22"/>
      <c r="AH26" s="28"/>
      <c r="AI26" s="27"/>
      <c r="AJ26" s="22"/>
      <c r="AK26" s="27"/>
      <c r="AL26" s="27"/>
      <c r="AM26" s="27"/>
      <c r="AN26" s="27"/>
      <c r="AO26" s="27"/>
      <c r="AP26" s="27"/>
      <c r="AQ26" s="27"/>
      <c r="AR26" s="27"/>
      <c r="AS26" s="27"/>
      <c r="AT26" s="27"/>
      <c r="AU26" s="27"/>
      <c r="AV26" s="27"/>
      <c r="AW26" s="27"/>
      <c r="AX26" s="27"/>
      <c r="AY26" s="27"/>
      <c r="AZ26" s="27"/>
      <c r="BA26" s="27"/>
      <c r="BB26" s="27"/>
      <c r="BC26" s="27"/>
      <c r="BD26" s="30" t="str">
        <f t="shared" si="1"/>
        <v/>
      </c>
      <c r="BE26" s="27"/>
      <c r="BF26" s="27"/>
      <c r="BG26" s="27"/>
    </row>
    <row r="27" spans="1:59" ht="15.75" customHeight="1">
      <c r="A27" s="47" t="str">
        <f t="shared" si="2"/>
        <v/>
      </c>
      <c r="B27" s="8"/>
      <c r="C27" s="59"/>
      <c r="D27" s="12"/>
      <c r="E27" s="12"/>
      <c r="F27" s="8"/>
      <c r="G27" s="8"/>
      <c r="H27" s="8"/>
      <c r="I27" s="8"/>
      <c r="J27" s="8"/>
      <c r="K27" s="8"/>
      <c r="L27" s="15"/>
      <c r="M27" s="15"/>
      <c r="N27" s="15"/>
      <c r="O27" s="15"/>
      <c r="P27" s="14">
        <f t="shared" si="0"/>
        <v>0</v>
      </c>
      <c r="Q27" s="15"/>
      <c r="R27" s="45" t="str">
        <f t="shared" si="3"/>
        <v/>
      </c>
      <c r="S27" s="21"/>
      <c r="U27" s="22"/>
      <c r="V27" s="22"/>
      <c r="W27" s="22"/>
      <c r="X27" s="22"/>
      <c r="Y27" s="22"/>
      <c r="Z27" s="22"/>
      <c r="AA27" s="22"/>
      <c r="AB27" s="22"/>
      <c r="AC27" s="22"/>
      <c r="AD27" s="22"/>
      <c r="AE27" s="22"/>
      <c r="AF27" s="22"/>
      <c r="AG27" s="22"/>
      <c r="AH27" s="28"/>
      <c r="AI27" s="27"/>
      <c r="AJ27" s="22"/>
      <c r="AK27" s="27"/>
      <c r="AL27" s="27"/>
      <c r="AM27" s="27"/>
      <c r="AN27" s="27"/>
      <c r="AO27" s="27"/>
      <c r="AP27" s="27"/>
      <c r="AQ27" s="27"/>
      <c r="AR27" s="27"/>
      <c r="AS27" s="27"/>
      <c r="AT27" s="27"/>
      <c r="AU27" s="27"/>
      <c r="AV27" s="27"/>
      <c r="AW27" s="27"/>
      <c r="AX27" s="27"/>
      <c r="AY27" s="27"/>
      <c r="AZ27" s="27"/>
      <c r="BA27" s="27"/>
      <c r="BB27" s="27"/>
      <c r="BC27" s="27"/>
      <c r="BD27" s="30" t="str">
        <f t="shared" si="1"/>
        <v/>
      </c>
      <c r="BE27" s="27"/>
      <c r="BF27" s="27"/>
      <c r="BG27" s="27"/>
    </row>
    <row r="28" spans="1:59" ht="15.75" customHeight="1">
      <c r="A28" s="47" t="str">
        <f t="shared" si="2"/>
        <v/>
      </c>
      <c r="B28" s="8"/>
      <c r="C28" s="59"/>
      <c r="D28" s="12"/>
      <c r="E28" s="12"/>
      <c r="F28" s="8"/>
      <c r="G28" s="8"/>
      <c r="H28" s="8"/>
      <c r="I28" s="8"/>
      <c r="J28" s="8"/>
      <c r="K28" s="8"/>
      <c r="L28" s="15"/>
      <c r="M28" s="15"/>
      <c r="N28" s="15"/>
      <c r="O28" s="15"/>
      <c r="P28" s="14">
        <f t="shared" si="0"/>
        <v>0</v>
      </c>
      <c r="Q28" s="15"/>
      <c r="R28" s="45" t="str">
        <f t="shared" si="3"/>
        <v/>
      </c>
      <c r="S28" s="21"/>
      <c r="U28" s="22"/>
      <c r="V28" s="22"/>
      <c r="W28" s="22"/>
      <c r="X28" s="22"/>
      <c r="Y28" s="22"/>
      <c r="Z28" s="22"/>
      <c r="AA28" s="22"/>
      <c r="AB28" s="22"/>
      <c r="AC28" s="22"/>
      <c r="AD28" s="22"/>
      <c r="AE28" s="22"/>
      <c r="AF28" s="22"/>
      <c r="AG28" s="22"/>
      <c r="AH28" s="28"/>
      <c r="AI28" s="27"/>
      <c r="AJ28" s="22"/>
      <c r="AK28" s="27"/>
      <c r="AL28" s="27"/>
      <c r="AM28" s="27"/>
      <c r="AN28" s="27"/>
      <c r="AO28" s="27"/>
      <c r="AP28" s="27"/>
      <c r="AQ28" s="27"/>
      <c r="AR28" s="27"/>
      <c r="AS28" s="27"/>
      <c r="AT28" s="27"/>
      <c r="AU28" s="27"/>
      <c r="AV28" s="27"/>
      <c r="AW28" s="27"/>
      <c r="AX28" s="27"/>
      <c r="AY28" s="27"/>
      <c r="AZ28" s="27"/>
      <c r="BA28" s="27"/>
      <c r="BB28" s="27"/>
      <c r="BC28" s="27"/>
      <c r="BD28" s="30" t="str">
        <f t="shared" si="1"/>
        <v/>
      </c>
      <c r="BE28" s="27"/>
      <c r="BF28" s="27"/>
      <c r="BG28" s="27"/>
    </row>
    <row r="29" spans="1:59" ht="15.75" customHeight="1">
      <c r="A29" s="47" t="str">
        <f t="shared" si="2"/>
        <v/>
      </c>
      <c r="B29" s="8"/>
      <c r="C29" s="59"/>
      <c r="D29" s="12"/>
      <c r="E29" s="12"/>
      <c r="F29" s="8"/>
      <c r="G29" s="8"/>
      <c r="H29" s="8"/>
      <c r="I29" s="8"/>
      <c r="J29" s="8"/>
      <c r="K29" s="8"/>
      <c r="L29" s="15"/>
      <c r="M29" s="15"/>
      <c r="N29" s="15"/>
      <c r="O29" s="15"/>
      <c r="P29" s="14">
        <f t="shared" si="0"/>
        <v>0</v>
      </c>
      <c r="Q29" s="15"/>
      <c r="R29" s="45" t="str">
        <f t="shared" si="3"/>
        <v/>
      </c>
      <c r="S29" s="21"/>
      <c r="U29" s="22"/>
      <c r="V29" s="22"/>
      <c r="W29" s="22"/>
      <c r="X29" s="22"/>
      <c r="Y29" s="22"/>
      <c r="Z29" s="22"/>
      <c r="AA29" s="22"/>
      <c r="AB29" s="22"/>
      <c r="AC29" s="22"/>
      <c r="AD29" s="22"/>
      <c r="AE29" s="22"/>
      <c r="AF29" s="22"/>
      <c r="AG29" s="22"/>
      <c r="AH29" s="28"/>
      <c r="AI29" s="27"/>
      <c r="AJ29" s="22"/>
      <c r="AK29" s="27"/>
      <c r="AL29" s="27"/>
      <c r="AM29" s="27"/>
      <c r="AN29" s="27"/>
      <c r="AO29" s="27"/>
      <c r="AP29" s="27"/>
      <c r="AQ29" s="27"/>
      <c r="AR29" s="27"/>
      <c r="AS29" s="27"/>
      <c r="AT29" s="27"/>
      <c r="AU29" s="27"/>
      <c r="AV29" s="27"/>
      <c r="AW29" s="27"/>
      <c r="AX29" s="27"/>
      <c r="AY29" s="27"/>
      <c r="AZ29" s="27"/>
      <c r="BA29" s="27"/>
      <c r="BB29" s="27"/>
      <c r="BC29" s="27"/>
      <c r="BD29" s="30" t="str">
        <f t="shared" si="1"/>
        <v/>
      </c>
      <c r="BE29" s="27"/>
      <c r="BF29" s="27"/>
      <c r="BG29" s="27"/>
    </row>
    <row r="30" spans="1:59" ht="15.75" customHeight="1">
      <c r="A30" s="526" t="s">
        <v>621</v>
      </c>
      <c r="B30" s="596"/>
      <c r="C30" s="596"/>
      <c r="D30" s="527"/>
      <c r="E30" s="13"/>
      <c r="F30" s="8"/>
      <c r="G30" s="8"/>
      <c r="H30" s="8"/>
      <c r="I30" s="8"/>
      <c r="J30" s="8"/>
      <c r="K30" s="8"/>
      <c r="L30" s="15"/>
      <c r="M30" s="15"/>
      <c r="N30" s="15">
        <f>SUM(N7:N29)</f>
        <v>0</v>
      </c>
      <c r="O30" s="15">
        <f>SUM(O7:O29)</f>
        <v>0</v>
      </c>
      <c r="P30" s="15">
        <f>SUM(P7:P29)</f>
        <v>0</v>
      </c>
      <c r="Q30" s="15">
        <f>SUM(Q7:Q29)</f>
        <v>0</v>
      </c>
      <c r="R30" s="45" t="str">
        <f t="shared" ref="R30" si="4">IF(P30=0,"",(Q30-P30)/P30*100)</f>
        <v/>
      </c>
      <c r="S30" s="21"/>
    </row>
    <row r="31" spans="1:59" ht="15.75" customHeight="1">
      <c r="A31" s="3" t="str">
        <f>基本信息输入表!$K$6&amp;"填表人："&amp;基本信息输入表!$M$66</f>
        <v>被评估单位填表人：徐刚、杨灵芝</v>
      </c>
      <c r="Q31" s="3" t="str">
        <f>"评估人员："&amp;基本信息输入表!$Q$66</f>
        <v>评估人员：雍国锋、路育</v>
      </c>
    </row>
    <row r="32" spans="1:59" ht="15.75" customHeight="1">
      <c r="A32" s="3" t="str">
        <f>"填表日期："&amp;YEAR(基本信息输入表!$O$66)&amp;"年"&amp;MONTH(基本信息输入表!$O$66)&amp;"月"&amp;DAY(基本信息输入表!$O$66)&amp;"日"</f>
        <v>填表日期：2023年2月1日</v>
      </c>
    </row>
    <row r="33" spans="20:20" ht="15.75" customHeight="1">
      <c r="T33" s="23" t="s">
        <v>461</v>
      </c>
    </row>
  </sheetData>
  <mergeCells count="31">
    <mergeCell ref="BC5:BC6"/>
    <mergeCell ref="BD5:BD6"/>
    <mergeCell ref="BE5:BE6"/>
    <mergeCell ref="BF5:BF6"/>
    <mergeCell ref="BG5:BG6"/>
    <mergeCell ref="A30:D30"/>
    <mergeCell ref="U5:U6"/>
    <mergeCell ref="V5:V6"/>
    <mergeCell ref="W5:W6"/>
    <mergeCell ref="X5:X6"/>
    <mergeCell ref="AP4:BC4"/>
    <mergeCell ref="BD4:BG4"/>
    <mergeCell ref="R5:S5"/>
    <mergeCell ref="AC5:AI5"/>
    <mergeCell ref="AJ5:AK5"/>
    <mergeCell ref="AL5:AM5"/>
    <mergeCell ref="AQ5:AR5"/>
    <mergeCell ref="AS5:BA5"/>
    <mergeCell ref="Y5:Y6"/>
    <mergeCell ref="Z5:Z6"/>
    <mergeCell ref="AA5:AA6"/>
    <mergeCell ref="AB5:AB6"/>
    <mergeCell ref="AN5:AN6"/>
    <mergeCell ref="AO5:AO6"/>
    <mergeCell ref="AP5:AP6"/>
    <mergeCell ref="BB5:BB6"/>
    <mergeCell ref="A2:S2"/>
    <mergeCell ref="A3:S3"/>
    <mergeCell ref="R4:S4"/>
    <mergeCell ref="U4:AB4"/>
    <mergeCell ref="AC4:AO4"/>
  </mergeCells>
  <phoneticPr fontId="13" type="noConversion"/>
  <dataValidations count="1">
    <dataValidation type="list" allowBlank="1" showInputMessage="1" showErrorMessage="1" sqref="AC7:AG29" xr:uid="{00000000-0002-0000-4000-000001000000}">
      <formula1>$A$108:$A$109</formula1>
    </dataValidation>
  </dataValidations>
  <hyperlinks>
    <hyperlink ref="A1" location="索引目录!A1" display="返回索引目录" xr:uid="{00000000-0004-0000-4000-000000000000}"/>
  </hyperlinks>
  <printOptions horizontalCentered="1"/>
  <pageMargins left="0.98402777777777795" right="0.98402777777777795" top="0.98402777777777795" bottom="0.98402777777777795" header="0.31388888888888899" footer="0.35416666666666702"/>
  <pageSetup paperSize="9" scale="8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000-000000000000}">
          <x14:formula1>
            <xm:f>基本信息输入表!$A$121:$A$123</xm:f>
          </x14:formula1>
          <xm:sqref>AJ7:AJ29</xm:sqref>
        </x14:dataValidation>
        <x14:dataValidation type="list" allowBlank="1" showInputMessage="1" showErrorMessage="1" xr:uid="{00000000-0002-0000-4000-000002000000}">
          <x14:formula1>
            <xm:f>基本信息输入表!$A$124:$A$127</xm:f>
          </x14:formula1>
          <xm:sqref>AL7:AL29</xm:sqref>
        </x14:dataValidation>
        <x14:dataValidation type="list" allowBlank="1" showInputMessage="1" showErrorMessage="1" xr:uid="{00000000-0002-0000-4000-000003000000}">
          <x14:formula1>
            <xm:f>基本信息输入表!$A$109:$A$110</xm:f>
          </x14:formula1>
          <xm:sqref>U7:Z29</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pageSetUpPr fitToPage="1"/>
  </sheetPr>
  <dimension ref="A1:AX33"/>
  <sheetViews>
    <sheetView showGridLines="0" workbookViewId="0">
      <selection activeCell="F8" sqref="F8"/>
    </sheetView>
  </sheetViews>
  <sheetFormatPr defaultColWidth="9" defaultRowHeight="15.5" outlineLevelCol="2"/>
  <cols>
    <col min="1" max="1" width="4" style="55" customWidth="1"/>
    <col min="2" max="2" width="14.75" style="55" customWidth="1"/>
    <col min="3" max="3" width="10.58203125" style="55" customWidth="1"/>
    <col min="4" max="4" width="5.25" style="55" customWidth="1"/>
    <col min="5" max="5" width="8.5" style="55" customWidth="1"/>
    <col min="6" max="6" width="7.08203125" style="55" customWidth="1"/>
    <col min="7" max="7" width="8.25" style="55" customWidth="1"/>
    <col min="8" max="8" width="10.58203125" style="55" customWidth="1"/>
    <col min="9" max="9" width="11" style="55" customWidth="1"/>
    <col min="10" max="11" width="15.58203125" style="55" hidden="1" customWidth="1" outlineLevel="1"/>
    <col min="12" max="12" width="15.58203125" style="55" customWidth="1" collapsed="1"/>
    <col min="13" max="13" width="15.58203125" style="55" customWidth="1"/>
    <col min="14" max="14" width="8.83203125" style="55" customWidth="1"/>
    <col min="15" max="15" width="6" style="55" customWidth="1"/>
    <col min="16" max="16" width="7.08203125" style="55" customWidth="1"/>
    <col min="17" max="17" width="9" style="55"/>
    <col min="18" max="22" width="5.58203125" style="4" customWidth="1" outlineLevel="1"/>
    <col min="23" max="23" width="14.75" style="4" customWidth="1" outlineLevel="1"/>
    <col min="24" max="24" width="13.58203125" style="4" customWidth="1"/>
    <col min="25" max="27" width="5.58203125" style="4" customWidth="1" outlineLevel="1"/>
    <col min="28" max="29" width="7.25" style="4" customWidth="1" outlineLevel="1"/>
    <col min="30" max="30" width="5.58203125" style="4" customWidth="1" outlineLevel="1"/>
    <col min="31" max="34" width="8.58203125" style="4" customWidth="1" outlineLevel="1"/>
    <col min="35" max="35" width="14.58203125" style="4" customWidth="1" outlineLevel="1"/>
    <col min="36" max="36" width="13.58203125" style="4" customWidth="1"/>
    <col min="37" max="38" width="8.58203125" style="4" customWidth="1" outlineLevel="2"/>
    <col min="39" max="39" width="11.25" style="4" customWidth="1" outlineLevel="2"/>
    <col min="40" max="44" width="10.75" style="4" customWidth="1" outlineLevel="2"/>
    <col min="45" max="45" width="8.58203125" style="4" customWidth="1" outlineLevel="1"/>
    <col min="46" max="46" width="13.75" style="4" customWidth="1"/>
    <col min="47" max="49" width="13.58203125" style="4" customWidth="1" outlineLevel="1"/>
    <col min="50" max="50" width="13.58203125" style="4" customWidth="1"/>
    <col min="51" max="16384" width="9" style="55"/>
  </cols>
  <sheetData>
    <row r="1" spans="1:50">
      <c r="A1" s="5" t="s">
        <v>430</v>
      </c>
    </row>
    <row r="2" spans="1:50" s="54" customFormat="1" ht="23">
      <c r="A2" s="519" t="s">
        <v>1355</v>
      </c>
      <c r="B2" s="519"/>
      <c r="C2" s="519"/>
      <c r="D2" s="519"/>
      <c r="E2" s="519"/>
      <c r="F2" s="519"/>
      <c r="G2" s="519"/>
      <c r="H2" s="519"/>
      <c r="I2" s="519"/>
      <c r="J2" s="519"/>
      <c r="K2" s="519"/>
      <c r="L2" s="519"/>
      <c r="M2" s="519"/>
      <c r="N2" s="519"/>
      <c r="O2" s="519"/>
      <c r="P2" s="51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P3" s="52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c r="A4" s="2"/>
      <c r="B4" s="2"/>
      <c r="C4" s="2"/>
      <c r="D4" s="2"/>
      <c r="E4" s="2"/>
      <c r="F4" s="2"/>
      <c r="G4" s="2"/>
      <c r="H4" s="2"/>
      <c r="I4" s="2"/>
      <c r="J4" s="2"/>
      <c r="K4" s="2"/>
      <c r="L4" s="2"/>
      <c r="M4" s="2"/>
      <c r="N4" s="2"/>
      <c r="O4" s="524" t="s">
        <v>1356</v>
      </c>
      <c r="P4" s="524"/>
      <c r="R4" s="531" t="s">
        <v>595</v>
      </c>
      <c r="S4" s="531"/>
      <c r="T4" s="531"/>
      <c r="U4" s="531"/>
      <c r="V4" s="531"/>
      <c r="W4" s="531"/>
      <c r="X4" s="531"/>
      <c r="Y4" s="532" t="s">
        <v>596</v>
      </c>
      <c r="Z4" s="533"/>
      <c r="AA4" s="533"/>
      <c r="AB4" s="533"/>
      <c r="AC4" s="533"/>
      <c r="AD4" s="533"/>
      <c r="AE4" s="533"/>
      <c r="AF4" s="533"/>
      <c r="AG4" s="533"/>
      <c r="AH4" s="533"/>
      <c r="AI4" s="533"/>
      <c r="AJ4" s="534"/>
      <c r="AK4" s="535" t="s">
        <v>597</v>
      </c>
      <c r="AL4" s="536"/>
      <c r="AM4" s="536"/>
      <c r="AN4" s="536"/>
      <c r="AO4" s="536"/>
      <c r="AP4" s="536"/>
      <c r="AQ4" s="536"/>
      <c r="AR4" s="536"/>
      <c r="AS4" s="536"/>
      <c r="AT4" s="537"/>
      <c r="AU4" s="538" t="s">
        <v>598</v>
      </c>
      <c r="AV4" s="538"/>
      <c r="AW4" s="538"/>
      <c r="AX4" s="538"/>
    </row>
    <row r="5" spans="1:50" ht="15.75" customHeight="1">
      <c r="A5" s="604" t="str">
        <f>基本信息输入表!K6&amp;"："&amp;基本信息输入表!M6</f>
        <v>被评估单位：贵州华能焦化制气股份有限公司</v>
      </c>
      <c r="B5" s="604"/>
      <c r="C5" s="604"/>
      <c r="D5" s="604"/>
      <c r="E5" s="3"/>
      <c r="F5" s="3"/>
      <c r="G5" s="3"/>
      <c r="H5" s="3"/>
      <c r="I5" s="3"/>
      <c r="J5" s="3"/>
      <c r="K5" s="3"/>
      <c r="L5" s="3"/>
      <c r="M5" s="3"/>
      <c r="N5" s="3"/>
      <c r="O5" s="3"/>
      <c r="P5" s="18" t="s">
        <v>464</v>
      </c>
      <c r="R5" s="531" t="s">
        <v>599</v>
      </c>
      <c r="S5" s="553" t="s">
        <v>895</v>
      </c>
      <c r="T5" s="594" t="s">
        <v>1357</v>
      </c>
      <c r="U5" s="542" t="s">
        <v>627</v>
      </c>
      <c r="V5" s="542" t="s">
        <v>601</v>
      </c>
      <c r="W5" s="531" t="s">
        <v>602</v>
      </c>
      <c r="X5" s="531"/>
      <c r="Y5" s="532" t="s">
        <v>603</v>
      </c>
      <c r="Z5" s="533"/>
      <c r="AA5" s="533"/>
      <c r="AB5" s="533"/>
      <c r="AC5" s="533"/>
      <c r="AD5" s="534"/>
      <c r="AE5" s="538" t="s">
        <v>604</v>
      </c>
      <c r="AF5" s="538"/>
      <c r="AG5" s="538" t="s">
        <v>653</v>
      </c>
      <c r="AH5" s="538"/>
      <c r="AI5" s="538" t="s">
        <v>605</v>
      </c>
      <c r="AJ5" s="543"/>
      <c r="AK5" s="531" t="s">
        <v>606</v>
      </c>
      <c r="AL5" s="531" t="s">
        <v>654</v>
      </c>
      <c r="AM5" s="531"/>
      <c r="AN5" s="555" t="s">
        <v>655</v>
      </c>
      <c r="AO5" s="556"/>
      <c r="AP5" s="556"/>
      <c r="AQ5" s="556"/>
      <c r="AR5" s="557"/>
      <c r="AS5" s="531" t="s">
        <v>438</v>
      </c>
      <c r="AT5" s="558"/>
      <c r="AU5" s="543" t="s">
        <v>607</v>
      </c>
      <c r="AV5" s="543" t="s">
        <v>608</v>
      </c>
      <c r="AW5" s="538" t="s">
        <v>609</v>
      </c>
      <c r="AX5" s="543"/>
    </row>
    <row r="6" spans="1:50" ht="39" customHeight="1">
      <c r="A6" s="51" t="s">
        <v>465</v>
      </c>
      <c r="B6" s="51" t="s">
        <v>1358</v>
      </c>
      <c r="C6" s="56" t="s">
        <v>1359</v>
      </c>
      <c r="D6" s="51" t="s">
        <v>1360</v>
      </c>
      <c r="E6" s="51" t="s">
        <v>969</v>
      </c>
      <c r="F6" s="51" t="s">
        <v>1361</v>
      </c>
      <c r="G6" s="51" t="s">
        <v>1362</v>
      </c>
      <c r="H6" s="51" t="s">
        <v>1363</v>
      </c>
      <c r="I6" s="51" t="s">
        <v>819</v>
      </c>
      <c r="J6" s="46" t="s">
        <v>707</v>
      </c>
      <c r="K6" s="46" t="s">
        <v>693</v>
      </c>
      <c r="L6" s="10" t="s">
        <v>437</v>
      </c>
      <c r="M6" s="51" t="s">
        <v>438</v>
      </c>
      <c r="N6" s="51" t="s">
        <v>439</v>
      </c>
      <c r="O6" s="51" t="s">
        <v>440</v>
      </c>
      <c r="P6" s="51" t="s">
        <v>585</v>
      </c>
      <c r="R6" s="531"/>
      <c r="S6" s="531"/>
      <c r="T6" s="595"/>
      <c r="U6" s="531"/>
      <c r="V6" s="531"/>
      <c r="W6" s="531"/>
      <c r="X6" s="531"/>
      <c r="Y6" s="26" t="s">
        <v>614</v>
      </c>
      <c r="Z6" s="26" t="s">
        <v>615</v>
      </c>
      <c r="AA6" s="40" t="s">
        <v>954</v>
      </c>
      <c r="AB6" s="26" t="s">
        <v>664</v>
      </c>
      <c r="AC6" s="26" t="s">
        <v>617</v>
      </c>
      <c r="AD6" s="24" t="s">
        <v>618</v>
      </c>
      <c r="AE6" s="26" t="s">
        <v>619</v>
      </c>
      <c r="AF6" s="26" t="s">
        <v>620</v>
      </c>
      <c r="AG6" s="26" t="s">
        <v>619</v>
      </c>
      <c r="AH6" s="26" t="s">
        <v>665</v>
      </c>
      <c r="AI6" s="538"/>
      <c r="AJ6" s="544"/>
      <c r="AK6" s="531"/>
      <c r="AL6" s="19" t="s">
        <v>666</v>
      </c>
      <c r="AM6" s="19" t="s">
        <v>667</v>
      </c>
      <c r="AN6" s="49"/>
      <c r="AO6" s="49"/>
      <c r="AP6" s="49"/>
      <c r="AQ6" s="49"/>
      <c r="AR6" s="19"/>
      <c r="AS6" s="531"/>
      <c r="AT6" s="559"/>
      <c r="AU6" s="544"/>
      <c r="AV6" s="544"/>
      <c r="AW6" s="538"/>
      <c r="AX6" s="544"/>
    </row>
    <row r="7" spans="1:50">
      <c r="A7" s="47" t="str">
        <f>IF(B7="","",ROW()-6)</f>
        <v/>
      </c>
      <c r="B7" s="8"/>
      <c r="C7" s="8"/>
      <c r="D7" s="8"/>
      <c r="E7" s="8"/>
      <c r="F7" s="8"/>
      <c r="G7" s="8"/>
      <c r="H7" s="8"/>
      <c r="I7" s="15"/>
      <c r="J7" s="14"/>
      <c r="K7" s="14"/>
      <c r="L7" s="14">
        <f t="shared" ref="L7:L8" si="0">J7+K7</f>
        <v>0</v>
      </c>
      <c r="M7" s="15"/>
      <c r="N7" s="15">
        <f>M7-L7</f>
        <v>0</v>
      </c>
      <c r="O7" s="45" t="str">
        <f>IF(L7=0,"",N7/L7*100)</f>
        <v/>
      </c>
      <c r="P7" s="21"/>
      <c r="R7" s="22"/>
      <c r="S7" s="22"/>
      <c r="T7" s="22"/>
      <c r="U7" s="22"/>
      <c r="V7" s="22"/>
      <c r="W7" s="22"/>
      <c r="X7" s="22"/>
      <c r="Y7" s="22"/>
      <c r="Z7" s="22"/>
      <c r="AA7" s="22"/>
      <c r="AB7" s="22"/>
      <c r="AC7" s="27"/>
      <c r="AD7" s="27"/>
      <c r="AE7" s="22"/>
      <c r="AF7" s="27"/>
      <c r="AG7" s="27"/>
      <c r="AH7" s="27"/>
      <c r="AI7" s="27"/>
      <c r="AJ7" s="27"/>
      <c r="AK7" s="27"/>
      <c r="AL7" s="27" t="s">
        <v>203</v>
      </c>
      <c r="AM7" s="27"/>
      <c r="AN7" s="27"/>
      <c r="AO7" s="27"/>
      <c r="AP7" s="27"/>
      <c r="AQ7" s="27"/>
      <c r="AR7" s="27"/>
      <c r="AS7" s="27"/>
      <c r="AT7" s="27"/>
      <c r="AU7" s="30" t="str">
        <f t="shared" ref="AU7:AU29" si="1">IFERROR((AS7-L8)/(L8)*100,"")</f>
        <v/>
      </c>
      <c r="AV7" s="27"/>
      <c r="AW7" s="27"/>
      <c r="AX7" s="27"/>
    </row>
    <row r="8" spans="1:50">
      <c r="A8" s="47" t="str">
        <f t="shared" ref="A8:A29" si="2">IF(B8="","",ROW()-6)</f>
        <v/>
      </c>
      <c r="B8" s="8"/>
      <c r="C8" s="8"/>
      <c r="D8" s="8"/>
      <c r="E8" s="8"/>
      <c r="F8" s="8"/>
      <c r="G8" s="8"/>
      <c r="H8" s="8"/>
      <c r="I8" s="15"/>
      <c r="J8" s="15"/>
      <c r="K8" s="15"/>
      <c r="L8" s="14">
        <f t="shared" si="0"/>
        <v>0</v>
      </c>
      <c r="M8" s="15"/>
      <c r="N8" s="15">
        <f t="shared" ref="N8:N30" si="3">M8-L8</f>
        <v>0</v>
      </c>
      <c r="O8" s="45" t="str">
        <f t="shared" ref="O8:O24" si="4">IF(L8=0,"",N8/L8*100)</f>
        <v/>
      </c>
      <c r="P8" s="21"/>
      <c r="R8" s="22"/>
      <c r="S8" s="22"/>
      <c r="T8" s="22"/>
      <c r="U8" s="22"/>
      <c r="V8" s="22"/>
      <c r="W8" s="22"/>
      <c r="X8" s="22"/>
      <c r="Y8" s="22"/>
      <c r="Z8" s="22"/>
      <c r="AA8" s="22"/>
      <c r="AB8" s="22"/>
      <c r="AC8" s="28"/>
      <c r="AD8" s="27"/>
      <c r="AE8" s="22"/>
      <c r="AF8" s="27"/>
      <c r="AG8" s="27"/>
      <c r="AH8" s="27"/>
      <c r="AI8" s="27"/>
      <c r="AJ8" s="27"/>
      <c r="AK8" s="27"/>
      <c r="AL8" s="27"/>
      <c r="AM8" s="27"/>
      <c r="AN8" s="27"/>
      <c r="AO8" s="27"/>
      <c r="AP8" s="27"/>
      <c r="AQ8" s="27"/>
      <c r="AR8" s="27"/>
      <c r="AS8" s="27"/>
      <c r="AT8" s="27"/>
      <c r="AU8" s="30" t="str">
        <f t="shared" si="1"/>
        <v/>
      </c>
      <c r="AV8" s="27"/>
      <c r="AW8" s="27"/>
      <c r="AX8" s="27"/>
    </row>
    <row r="9" spans="1:50">
      <c r="A9" s="47" t="str">
        <f t="shared" si="2"/>
        <v/>
      </c>
      <c r="B9" s="8"/>
      <c r="C9" s="8"/>
      <c r="D9" s="8"/>
      <c r="E9" s="8"/>
      <c r="F9" s="8"/>
      <c r="G9" s="8"/>
      <c r="H9" s="8"/>
      <c r="I9" s="15"/>
      <c r="J9" s="15"/>
      <c r="K9" s="15"/>
      <c r="L9" s="14">
        <f t="shared" ref="L9:L29" si="5">J9+K9</f>
        <v>0</v>
      </c>
      <c r="M9" s="15"/>
      <c r="N9" s="15">
        <f t="shared" si="3"/>
        <v>0</v>
      </c>
      <c r="O9" s="45" t="str">
        <f t="shared" si="4"/>
        <v/>
      </c>
      <c r="P9" s="21"/>
      <c r="R9" s="22"/>
      <c r="S9" s="22"/>
      <c r="T9" s="22"/>
      <c r="U9" s="22"/>
      <c r="V9" s="22"/>
      <c r="W9" s="22"/>
      <c r="X9" s="22"/>
      <c r="Y9" s="22"/>
      <c r="Z9" s="22"/>
      <c r="AA9" s="22"/>
      <c r="AB9" s="22"/>
      <c r="AC9" s="28"/>
      <c r="AD9" s="27"/>
      <c r="AE9" s="22"/>
      <c r="AF9" s="27"/>
      <c r="AG9" s="27"/>
      <c r="AH9" s="27"/>
      <c r="AI9" s="27"/>
      <c r="AJ9" s="27"/>
      <c r="AK9" s="27"/>
      <c r="AL9" s="27"/>
      <c r="AM9" s="27"/>
      <c r="AN9" s="27"/>
      <c r="AO9" s="27"/>
      <c r="AP9" s="27"/>
      <c r="AQ9" s="27"/>
      <c r="AR9" s="27"/>
      <c r="AS9" s="27"/>
      <c r="AT9" s="27"/>
      <c r="AU9" s="30" t="str">
        <f t="shared" si="1"/>
        <v/>
      </c>
      <c r="AV9" s="27"/>
      <c r="AW9" s="27"/>
      <c r="AX9" s="27"/>
    </row>
    <row r="10" spans="1:50">
      <c r="A10" s="47" t="str">
        <f t="shared" si="2"/>
        <v/>
      </c>
      <c r="B10" s="8"/>
      <c r="C10" s="8"/>
      <c r="D10" s="8"/>
      <c r="E10" s="8"/>
      <c r="F10" s="8"/>
      <c r="G10" s="8"/>
      <c r="H10" s="8"/>
      <c r="I10" s="15"/>
      <c r="J10" s="15"/>
      <c r="K10" s="15"/>
      <c r="L10" s="14">
        <f t="shared" si="5"/>
        <v>0</v>
      </c>
      <c r="M10" s="15"/>
      <c r="N10" s="15">
        <f t="shared" si="3"/>
        <v>0</v>
      </c>
      <c r="O10" s="45" t="str">
        <f t="shared" si="4"/>
        <v/>
      </c>
      <c r="P10" s="21"/>
      <c r="R10" s="22"/>
      <c r="S10" s="22"/>
      <c r="T10" s="22"/>
      <c r="U10" s="22"/>
      <c r="V10" s="22"/>
      <c r="W10" s="22"/>
      <c r="X10" s="22"/>
      <c r="Y10" s="22"/>
      <c r="Z10" s="22"/>
      <c r="AA10" s="22"/>
      <c r="AB10" s="22"/>
      <c r="AC10" s="28"/>
      <c r="AD10" s="27"/>
      <c r="AE10" s="22"/>
      <c r="AF10" s="27"/>
      <c r="AG10" s="27"/>
      <c r="AH10" s="27"/>
      <c r="AI10" s="27"/>
      <c r="AJ10" s="27"/>
      <c r="AK10" s="27"/>
      <c r="AL10" s="27"/>
      <c r="AM10" s="27"/>
      <c r="AN10" s="27"/>
      <c r="AO10" s="27"/>
      <c r="AP10" s="27"/>
      <c r="AQ10" s="27"/>
      <c r="AR10" s="27"/>
      <c r="AS10" s="27"/>
      <c r="AT10" s="27"/>
      <c r="AU10" s="30" t="str">
        <f t="shared" si="1"/>
        <v/>
      </c>
      <c r="AV10" s="27"/>
      <c r="AW10" s="27"/>
      <c r="AX10" s="27"/>
    </row>
    <row r="11" spans="1:50">
      <c r="A11" s="47" t="str">
        <f t="shared" si="2"/>
        <v/>
      </c>
      <c r="B11" s="8"/>
      <c r="C11" s="8"/>
      <c r="D11" s="8"/>
      <c r="E11" s="8"/>
      <c r="F11" s="8"/>
      <c r="G11" s="8"/>
      <c r="H11" s="8"/>
      <c r="I11" s="15"/>
      <c r="J11" s="15"/>
      <c r="K11" s="15"/>
      <c r="L11" s="14">
        <f t="shared" si="5"/>
        <v>0</v>
      </c>
      <c r="M11" s="15"/>
      <c r="N11" s="15">
        <f t="shared" si="3"/>
        <v>0</v>
      </c>
      <c r="O11" s="45" t="str">
        <f t="shared" si="4"/>
        <v/>
      </c>
      <c r="P11" s="21"/>
      <c r="R11" s="22"/>
      <c r="S11" s="22"/>
      <c r="T11" s="22"/>
      <c r="U11" s="22"/>
      <c r="V11" s="22"/>
      <c r="W11" s="22"/>
      <c r="X11" s="22"/>
      <c r="Y11" s="22"/>
      <c r="Z11" s="22"/>
      <c r="AA11" s="22"/>
      <c r="AB11" s="22"/>
      <c r="AC11" s="28"/>
      <c r="AD11" s="27"/>
      <c r="AE11" s="22"/>
      <c r="AF11" s="27"/>
      <c r="AG11" s="27"/>
      <c r="AH11" s="27"/>
      <c r="AI11" s="27"/>
      <c r="AJ11" s="27"/>
      <c r="AK11" s="27"/>
      <c r="AL11" s="27"/>
      <c r="AM11" s="27"/>
      <c r="AN11" s="27"/>
      <c r="AO11" s="27"/>
      <c r="AP11" s="27"/>
      <c r="AQ11" s="27"/>
      <c r="AR11" s="27"/>
      <c r="AS11" s="27"/>
      <c r="AT11" s="27"/>
      <c r="AU11" s="30" t="str">
        <f t="shared" si="1"/>
        <v/>
      </c>
      <c r="AV11" s="27"/>
      <c r="AW11" s="27"/>
      <c r="AX11" s="27"/>
    </row>
    <row r="12" spans="1:50">
      <c r="A12" s="47" t="str">
        <f t="shared" si="2"/>
        <v/>
      </c>
      <c r="B12" s="8"/>
      <c r="C12" s="8"/>
      <c r="D12" s="8"/>
      <c r="E12" s="8"/>
      <c r="F12" s="8"/>
      <c r="G12" s="8"/>
      <c r="H12" s="8"/>
      <c r="I12" s="15"/>
      <c r="J12" s="15"/>
      <c r="K12" s="15"/>
      <c r="L12" s="14">
        <f t="shared" si="5"/>
        <v>0</v>
      </c>
      <c r="M12" s="15"/>
      <c r="N12" s="15">
        <f t="shared" si="3"/>
        <v>0</v>
      </c>
      <c r="O12" s="45" t="str">
        <f t="shared" si="4"/>
        <v/>
      </c>
      <c r="P12" s="21"/>
      <c r="R12" s="22"/>
      <c r="S12" s="22"/>
      <c r="T12" s="22"/>
      <c r="U12" s="22"/>
      <c r="V12" s="22"/>
      <c r="W12" s="22"/>
      <c r="X12" s="22"/>
      <c r="Y12" s="22"/>
      <c r="Z12" s="22"/>
      <c r="AA12" s="22"/>
      <c r="AB12" s="22"/>
      <c r="AC12" s="28"/>
      <c r="AD12" s="27"/>
      <c r="AE12" s="22"/>
      <c r="AF12" s="27"/>
      <c r="AG12" s="27"/>
      <c r="AH12" s="27"/>
      <c r="AI12" s="27"/>
      <c r="AJ12" s="27"/>
      <c r="AK12" s="27"/>
      <c r="AL12" s="27"/>
      <c r="AM12" s="27"/>
      <c r="AN12" s="27"/>
      <c r="AO12" s="27"/>
      <c r="AP12" s="27"/>
      <c r="AQ12" s="27"/>
      <c r="AR12" s="27"/>
      <c r="AS12" s="27"/>
      <c r="AT12" s="27"/>
      <c r="AU12" s="30" t="str">
        <f t="shared" si="1"/>
        <v/>
      </c>
      <c r="AV12" s="27"/>
      <c r="AW12" s="27"/>
      <c r="AX12" s="27"/>
    </row>
    <row r="13" spans="1:50">
      <c r="A13" s="47" t="str">
        <f t="shared" si="2"/>
        <v/>
      </c>
      <c r="B13" s="8"/>
      <c r="C13" s="8"/>
      <c r="D13" s="8"/>
      <c r="E13" s="8"/>
      <c r="F13" s="8"/>
      <c r="G13" s="8"/>
      <c r="H13" s="8"/>
      <c r="I13" s="15"/>
      <c r="J13" s="15"/>
      <c r="K13" s="15"/>
      <c r="L13" s="14">
        <f t="shared" si="5"/>
        <v>0</v>
      </c>
      <c r="M13" s="15"/>
      <c r="N13" s="15">
        <f t="shared" si="3"/>
        <v>0</v>
      </c>
      <c r="O13" s="45" t="str">
        <f t="shared" si="4"/>
        <v/>
      </c>
      <c r="P13" s="21"/>
      <c r="R13" s="22"/>
      <c r="S13" s="22"/>
      <c r="T13" s="22"/>
      <c r="U13" s="22"/>
      <c r="V13" s="22"/>
      <c r="W13" s="22"/>
      <c r="X13" s="22"/>
      <c r="Y13" s="22"/>
      <c r="Z13" s="22"/>
      <c r="AA13" s="22"/>
      <c r="AB13" s="22"/>
      <c r="AC13" s="28"/>
      <c r="AD13" s="27"/>
      <c r="AE13" s="22"/>
      <c r="AF13" s="27"/>
      <c r="AG13" s="27"/>
      <c r="AH13" s="27"/>
      <c r="AI13" s="27"/>
      <c r="AJ13" s="27"/>
      <c r="AK13" s="27"/>
      <c r="AL13" s="27"/>
      <c r="AM13" s="27"/>
      <c r="AN13" s="27"/>
      <c r="AO13" s="27"/>
      <c r="AP13" s="27"/>
      <c r="AQ13" s="27"/>
      <c r="AR13" s="27"/>
      <c r="AS13" s="27"/>
      <c r="AT13" s="27"/>
      <c r="AU13" s="30" t="str">
        <f t="shared" si="1"/>
        <v/>
      </c>
      <c r="AV13" s="27"/>
      <c r="AW13" s="27"/>
      <c r="AX13" s="27"/>
    </row>
    <row r="14" spans="1:50">
      <c r="A14" s="47" t="str">
        <f t="shared" si="2"/>
        <v/>
      </c>
      <c r="B14" s="8"/>
      <c r="C14" s="8"/>
      <c r="D14" s="8"/>
      <c r="E14" s="8"/>
      <c r="F14" s="8"/>
      <c r="G14" s="8"/>
      <c r="H14" s="8"/>
      <c r="I14" s="15"/>
      <c r="J14" s="15"/>
      <c r="K14" s="15"/>
      <c r="L14" s="14">
        <f t="shared" si="5"/>
        <v>0</v>
      </c>
      <c r="M14" s="15"/>
      <c r="N14" s="15">
        <f t="shared" si="3"/>
        <v>0</v>
      </c>
      <c r="O14" s="45" t="str">
        <f t="shared" si="4"/>
        <v/>
      </c>
      <c r="P14" s="21"/>
      <c r="R14" s="22"/>
      <c r="S14" s="22"/>
      <c r="T14" s="22"/>
      <c r="U14" s="22"/>
      <c r="V14" s="22"/>
      <c r="W14" s="22"/>
      <c r="X14" s="22"/>
      <c r="Y14" s="22"/>
      <c r="Z14" s="22"/>
      <c r="AA14" s="22"/>
      <c r="AB14" s="22"/>
      <c r="AC14" s="28"/>
      <c r="AD14" s="27"/>
      <c r="AE14" s="22"/>
      <c r="AF14" s="27"/>
      <c r="AG14" s="27"/>
      <c r="AH14" s="27"/>
      <c r="AI14" s="27"/>
      <c r="AJ14" s="27"/>
      <c r="AK14" s="27"/>
      <c r="AL14" s="27"/>
      <c r="AM14" s="27"/>
      <c r="AN14" s="27"/>
      <c r="AO14" s="27"/>
      <c r="AP14" s="27"/>
      <c r="AQ14" s="27"/>
      <c r="AR14" s="27"/>
      <c r="AS14" s="27"/>
      <c r="AT14" s="27"/>
      <c r="AU14" s="30" t="str">
        <f t="shared" si="1"/>
        <v/>
      </c>
      <c r="AV14" s="27"/>
      <c r="AW14" s="27"/>
      <c r="AX14" s="27"/>
    </row>
    <row r="15" spans="1:50">
      <c r="A15" s="47" t="str">
        <f t="shared" si="2"/>
        <v/>
      </c>
      <c r="B15" s="8"/>
      <c r="C15" s="8"/>
      <c r="D15" s="8"/>
      <c r="E15" s="8"/>
      <c r="F15" s="8"/>
      <c r="G15" s="8"/>
      <c r="H15" s="8"/>
      <c r="I15" s="15"/>
      <c r="J15" s="15"/>
      <c r="K15" s="15"/>
      <c r="L15" s="14">
        <f t="shared" si="5"/>
        <v>0</v>
      </c>
      <c r="M15" s="15"/>
      <c r="N15" s="15">
        <f t="shared" si="3"/>
        <v>0</v>
      </c>
      <c r="O15" s="45" t="str">
        <f t="shared" si="4"/>
        <v/>
      </c>
      <c r="P15" s="21"/>
      <c r="R15" s="22"/>
      <c r="S15" s="22"/>
      <c r="T15" s="22"/>
      <c r="U15" s="22"/>
      <c r="V15" s="22"/>
      <c r="W15" s="22"/>
      <c r="X15" s="22"/>
      <c r="Y15" s="22"/>
      <c r="Z15" s="22"/>
      <c r="AA15" s="22"/>
      <c r="AB15" s="22"/>
      <c r="AC15" s="28"/>
      <c r="AD15" s="27"/>
      <c r="AE15" s="22"/>
      <c r="AF15" s="27"/>
      <c r="AG15" s="27"/>
      <c r="AH15" s="27"/>
      <c r="AI15" s="27"/>
      <c r="AJ15" s="27"/>
      <c r="AK15" s="27"/>
      <c r="AL15" s="27"/>
      <c r="AM15" s="27"/>
      <c r="AN15" s="27"/>
      <c r="AO15" s="27"/>
      <c r="AP15" s="27"/>
      <c r="AQ15" s="27"/>
      <c r="AR15" s="27"/>
      <c r="AS15" s="27"/>
      <c r="AT15" s="27"/>
      <c r="AU15" s="30" t="str">
        <f>IFERROR((AS15-L19)/(L19)*100,"")</f>
        <v/>
      </c>
      <c r="AV15" s="27"/>
      <c r="AW15" s="27"/>
      <c r="AX15" s="27"/>
    </row>
    <row r="16" spans="1:50">
      <c r="A16" s="47"/>
      <c r="B16" s="8"/>
      <c r="C16" s="8"/>
      <c r="D16" s="8"/>
      <c r="E16" s="8"/>
      <c r="F16" s="8"/>
      <c r="G16" s="8"/>
      <c r="H16" s="8"/>
      <c r="I16" s="15"/>
      <c r="J16" s="15"/>
      <c r="K16" s="15"/>
      <c r="L16" s="14">
        <f t="shared" ref="L16:L21" si="6">J16+K16</f>
        <v>0</v>
      </c>
      <c r="M16" s="15"/>
      <c r="N16" s="15">
        <f t="shared" ref="N16:N21" si="7">M16-L16</f>
        <v>0</v>
      </c>
      <c r="O16" s="45" t="str">
        <f t="shared" si="4"/>
        <v/>
      </c>
      <c r="P16" s="21"/>
      <c r="R16" s="22"/>
      <c r="S16" s="22"/>
      <c r="T16" s="22"/>
      <c r="U16" s="22"/>
      <c r="V16" s="22"/>
      <c r="W16" s="22"/>
      <c r="X16" s="22"/>
      <c r="Y16" s="22"/>
      <c r="Z16" s="22"/>
      <c r="AA16" s="22"/>
      <c r="AB16" s="22"/>
      <c r="AC16" s="28"/>
      <c r="AD16" s="27"/>
      <c r="AE16" s="22"/>
      <c r="AF16" s="27"/>
      <c r="AG16" s="27"/>
      <c r="AH16" s="27"/>
      <c r="AI16" s="27"/>
      <c r="AJ16" s="27"/>
      <c r="AK16" s="27"/>
      <c r="AL16" s="27"/>
      <c r="AM16" s="27"/>
      <c r="AN16" s="27"/>
      <c r="AO16" s="27"/>
      <c r="AP16" s="27"/>
      <c r="AQ16" s="27"/>
      <c r="AR16" s="27"/>
      <c r="AS16" s="27"/>
      <c r="AT16" s="27"/>
      <c r="AU16" s="30"/>
      <c r="AV16" s="27"/>
      <c r="AW16" s="27"/>
      <c r="AX16" s="27"/>
    </row>
    <row r="17" spans="1:50">
      <c r="A17" s="47"/>
      <c r="B17" s="8"/>
      <c r="C17" s="8"/>
      <c r="D17" s="8"/>
      <c r="E17" s="8"/>
      <c r="F17" s="8"/>
      <c r="G17" s="8"/>
      <c r="H17" s="8"/>
      <c r="I17" s="15"/>
      <c r="J17" s="15"/>
      <c r="K17" s="15"/>
      <c r="L17" s="14">
        <f t="shared" si="6"/>
        <v>0</v>
      </c>
      <c r="M17" s="15"/>
      <c r="N17" s="15">
        <f t="shared" si="7"/>
        <v>0</v>
      </c>
      <c r="O17" s="45" t="str">
        <f t="shared" si="4"/>
        <v/>
      </c>
      <c r="P17" s="21"/>
      <c r="R17" s="22"/>
      <c r="S17" s="22"/>
      <c r="T17" s="22"/>
      <c r="U17" s="22"/>
      <c r="V17" s="22"/>
      <c r="W17" s="22"/>
      <c r="X17" s="22"/>
      <c r="Y17" s="22"/>
      <c r="Z17" s="22"/>
      <c r="AA17" s="22"/>
      <c r="AB17" s="22"/>
      <c r="AC17" s="28"/>
      <c r="AD17" s="27"/>
      <c r="AE17" s="22"/>
      <c r="AF17" s="27"/>
      <c r="AG17" s="27"/>
      <c r="AH17" s="27"/>
      <c r="AI17" s="27"/>
      <c r="AJ17" s="27"/>
      <c r="AK17" s="27"/>
      <c r="AL17" s="27"/>
      <c r="AM17" s="27"/>
      <c r="AN17" s="27"/>
      <c r="AO17" s="27"/>
      <c r="AP17" s="27"/>
      <c r="AQ17" s="27"/>
      <c r="AR17" s="27"/>
      <c r="AS17" s="27"/>
      <c r="AT17" s="27"/>
      <c r="AU17" s="30"/>
      <c r="AV17" s="27"/>
      <c r="AW17" s="27"/>
      <c r="AX17" s="27"/>
    </row>
    <row r="18" spans="1:50">
      <c r="A18" s="47"/>
      <c r="B18" s="8"/>
      <c r="C18" s="8"/>
      <c r="D18" s="8"/>
      <c r="E18" s="8"/>
      <c r="F18" s="8"/>
      <c r="G18" s="8"/>
      <c r="H18" s="8"/>
      <c r="I18" s="15"/>
      <c r="J18" s="15"/>
      <c r="K18" s="15"/>
      <c r="L18" s="14">
        <f t="shared" si="6"/>
        <v>0</v>
      </c>
      <c r="M18" s="15"/>
      <c r="N18" s="15">
        <f t="shared" si="7"/>
        <v>0</v>
      </c>
      <c r="O18" s="45" t="str">
        <f t="shared" si="4"/>
        <v/>
      </c>
      <c r="P18" s="21"/>
      <c r="R18" s="22"/>
      <c r="S18" s="22"/>
      <c r="T18" s="22"/>
      <c r="U18" s="22"/>
      <c r="V18" s="22"/>
      <c r="W18" s="22"/>
      <c r="X18" s="22"/>
      <c r="Y18" s="22"/>
      <c r="Z18" s="22"/>
      <c r="AA18" s="22"/>
      <c r="AB18" s="22"/>
      <c r="AC18" s="28"/>
      <c r="AD18" s="27"/>
      <c r="AE18" s="22"/>
      <c r="AF18" s="27"/>
      <c r="AG18" s="27"/>
      <c r="AH18" s="27"/>
      <c r="AI18" s="27"/>
      <c r="AJ18" s="27"/>
      <c r="AK18" s="27"/>
      <c r="AL18" s="27"/>
      <c r="AM18" s="27"/>
      <c r="AN18" s="27"/>
      <c r="AO18" s="27"/>
      <c r="AP18" s="27"/>
      <c r="AQ18" s="27"/>
      <c r="AR18" s="27"/>
      <c r="AS18" s="27"/>
      <c r="AT18" s="27"/>
      <c r="AU18" s="30"/>
      <c r="AV18" s="27"/>
      <c r="AW18" s="27"/>
      <c r="AX18" s="27"/>
    </row>
    <row r="19" spans="1:50">
      <c r="A19" s="47" t="str">
        <f t="shared" si="2"/>
        <v/>
      </c>
      <c r="B19" s="8"/>
      <c r="C19" s="8"/>
      <c r="D19" s="8"/>
      <c r="E19" s="8"/>
      <c r="F19" s="8"/>
      <c r="G19" s="8"/>
      <c r="H19" s="8"/>
      <c r="I19" s="15"/>
      <c r="J19" s="15"/>
      <c r="K19" s="15"/>
      <c r="L19" s="14">
        <f t="shared" si="6"/>
        <v>0</v>
      </c>
      <c r="M19" s="15"/>
      <c r="N19" s="15">
        <f t="shared" si="7"/>
        <v>0</v>
      </c>
      <c r="O19" s="45" t="str">
        <f t="shared" si="4"/>
        <v/>
      </c>
      <c r="P19" s="21"/>
      <c r="R19" s="22"/>
      <c r="S19" s="22"/>
      <c r="T19" s="22"/>
      <c r="U19" s="22"/>
      <c r="V19" s="22"/>
      <c r="W19" s="22"/>
      <c r="X19" s="22"/>
      <c r="Y19" s="22"/>
      <c r="Z19" s="22"/>
      <c r="AA19" s="22"/>
      <c r="AB19" s="22"/>
      <c r="AC19" s="28"/>
      <c r="AD19" s="27"/>
      <c r="AE19" s="22"/>
      <c r="AF19" s="27"/>
      <c r="AG19" s="27"/>
      <c r="AH19" s="27"/>
      <c r="AI19" s="27"/>
      <c r="AJ19" s="27"/>
      <c r="AK19" s="27"/>
      <c r="AL19" s="27"/>
      <c r="AM19" s="27"/>
      <c r="AN19" s="27"/>
      <c r="AO19" s="27"/>
      <c r="AP19" s="27"/>
      <c r="AQ19" s="27"/>
      <c r="AR19" s="27"/>
      <c r="AS19" s="27"/>
      <c r="AT19" s="27"/>
      <c r="AU19" s="30" t="str">
        <f t="shared" si="1"/>
        <v/>
      </c>
      <c r="AV19" s="27"/>
      <c r="AW19" s="27"/>
      <c r="AX19" s="27"/>
    </row>
    <row r="20" spans="1:50">
      <c r="A20" s="47" t="str">
        <f t="shared" si="2"/>
        <v/>
      </c>
      <c r="B20" s="8"/>
      <c r="C20" s="8"/>
      <c r="D20" s="8"/>
      <c r="E20" s="8"/>
      <c r="F20" s="8"/>
      <c r="G20" s="8"/>
      <c r="H20" s="8"/>
      <c r="I20" s="15"/>
      <c r="J20" s="15"/>
      <c r="K20" s="15"/>
      <c r="L20" s="14">
        <f t="shared" si="6"/>
        <v>0</v>
      </c>
      <c r="M20" s="15"/>
      <c r="N20" s="15">
        <f t="shared" si="7"/>
        <v>0</v>
      </c>
      <c r="O20" s="45" t="str">
        <f t="shared" si="4"/>
        <v/>
      </c>
      <c r="P20" s="21"/>
      <c r="R20" s="22"/>
      <c r="S20" s="22"/>
      <c r="T20" s="22"/>
      <c r="U20" s="22"/>
      <c r="V20" s="22"/>
      <c r="W20" s="22"/>
      <c r="X20" s="22"/>
      <c r="Y20" s="22"/>
      <c r="Z20" s="22"/>
      <c r="AA20" s="22"/>
      <c r="AB20" s="22"/>
      <c r="AC20" s="28"/>
      <c r="AD20" s="27"/>
      <c r="AE20" s="22"/>
      <c r="AF20" s="27"/>
      <c r="AG20" s="27"/>
      <c r="AH20" s="27"/>
      <c r="AI20" s="27"/>
      <c r="AJ20" s="27"/>
      <c r="AK20" s="27"/>
      <c r="AL20" s="27"/>
      <c r="AM20" s="27"/>
      <c r="AN20" s="27"/>
      <c r="AO20" s="27"/>
      <c r="AP20" s="27"/>
      <c r="AQ20" s="27"/>
      <c r="AR20" s="27"/>
      <c r="AS20" s="27"/>
      <c r="AT20" s="27"/>
      <c r="AU20" s="30" t="str">
        <f t="shared" si="1"/>
        <v/>
      </c>
      <c r="AV20" s="27"/>
      <c r="AW20" s="27"/>
      <c r="AX20" s="27"/>
    </row>
    <row r="21" spans="1:50">
      <c r="A21" s="47" t="str">
        <f t="shared" si="2"/>
        <v/>
      </c>
      <c r="B21" s="8"/>
      <c r="C21" s="8"/>
      <c r="D21" s="8"/>
      <c r="E21" s="8"/>
      <c r="F21" s="8"/>
      <c r="G21" s="8"/>
      <c r="H21" s="8"/>
      <c r="I21" s="15"/>
      <c r="J21" s="15"/>
      <c r="K21" s="15"/>
      <c r="L21" s="14">
        <f t="shared" si="6"/>
        <v>0</v>
      </c>
      <c r="M21" s="15"/>
      <c r="N21" s="15">
        <f t="shared" si="7"/>
        <v>0</v>
      </c>
      <c r="O21" s="45" t="str">
        <f t="shared" si="4"/>
        <v/>
      </c>
      <c r="P21" s="21"/>
      <c r="R21" s="22"/>
      <c r="S21" s="22"/>
      <c r="T21" s="22"/>
      <c r="U21" s="22"/>
      <c r="V21" s="22"/>
      <c r="W21" s="22"/>
      <c r="X21" s="22"/>
      <c r="Y21" s="22"/>
      <c r="Z21" s="22"/>
      <c r="AA21" s="22"/>
      <c r="AB21" s="22"/>
      <c r="AC21" s="28"/>
      <c r="AD21" s="27"/>
      <c r="AE21" s="22"/>
      <c r="AF21" s="27"/>
      <c r="AG21" s="27"/>
      <c r="AH21" s="27"/>
      <c r="AI21" s="27"/>
      <c r="AJ21" s="27"/>
      <c r="AK21" s="27"/>
      <c r="AL21" s="27"/>
      <c r="AM21" s="27"/>
      <c r="AN21" s="27"/>
      <c r="AO21" s="27"/>
      <c r="AP21" s="27"/>
      <c r="AQ21" s="27"/>
      <c r="AR21" s="27"/>
      <c r="AS21" s="27"/>
      <c r="AT21" s="27"/>
      <c r="AU21" s="30" t="str">
        <f t="shared" si="1"/>
        <v/>
      </c>
      <c r="AV21" s="27"/>
      <c r="AW21" s="27"/>
      <c r="AX21" s="27"/>
    </row>
    <row r="22" spans="1:50">
      <c r="A22" s="47" t="str">
        <f t="shared" si="2"/>
        <v/>
      </c>
      <c r="B22" s="8"/>
      <c r="C22" s="8"/>
      <c r="D22" s="8"/>
      <c r="E22" s="8"/>
      <c r="F22" s="8"/>
      <c r="G22" s="8"/>
      <c r="H22" s="8"/>
      <c r="I22" s="15"/>
      <c r="J22" s="15"/>
      <c r="K22" s="15"/>
      <c r="L22" s="14">
        <f t="shared" si="5"/>
        <v>0</v>
      </c>
      <c r="M22" s="15"/>
      <c r="N22" s="15">
        <f t="shared" si="3"/>
        <v>0</v>
      </c>
      <c r="O22" s="45" t="str">
        <f t="shared" si="4"/>
        <v/>
      </c>
      <c r="P22" s="21"/>
      <c r="R22" s="22"/>
      <c r="S22" s="22"/>
      <c r="T22" s="22"/>
      <c r="U22" s="22"/>
      <c r="V22" s="22"/>
      <c r="W22" s="22"/>
      <c r="X22" s="22"/>
      <c r="Y22" s="22"/>
      <c r="Z22" s="22"/>
      <c r="AA22" s="22"/>
      <c r="AB22" s="22"/>
      <c r="AC22" s="28"/>
      <c r="AD22" s="27"/>
      <c r="AE22" s="22"/>
      <c r="AF22" s="27"/>
      <c r="AG22" s="27"/>
      <c r="AH22" s="27"/>
      <c r="AI22" s="27"/>
      <c r="AJ22" s="27"/>
      <c r="AK22" s="27"/>
      <c r="AL22" s="27"/>
      <c r="AM22" s="27"/>
      <c r="AN22" s="27"/>
      <c r="AO22" s="27"/>
      <c r="AP22" s="27"/>
      <c r="AQ22" s="27"/>
      <c r="AR22" s="27"/>
      <c r="AS22" s="27"/>
      <c r="AT22" s="27"/>
      <c r="AU22" s="30" t="str">
        <f t="shared" si="1"/>
        <v/>
      </c>
      <c r="AV22" s="27"/>
      <c r="AW22" s="27"/>
      <c r="AX22" s="27"/>
    </row>
    <row r="23" spans="1:50">
      <c r="A23" s="47" t="str">
        <f t="shared" si="2"/>
        <v/>
      </c>
      <c r="B23" s="8"/>
      <c r="C23" s="8"/>
      <c r="D23" s="8"/>
      <c r="E23" s="8"/>
      <c r="F23" s="8"/>
      <c r="G23" s="8"/>
      <c r="H23" s="8"/>
      <c r="I23" s="15"/>
      <c r="J23" s="15"/>
      <c r="K23" s="15"/>
      <c r="L23" s="14">
        <f t="shared" si="5"/>
        <v>0</v>
      </c>
      <c r="M23" s="15"/>
      <c r="N23" s="15">
        <f t="shared" si="3"/>
        <v>0</v>
      </c>
      <c r="O23" s="45" t="str">
        <f t="shared" si="4"/>
        <v/>
      </c>
      <c r="P23" s="21"/>
      <c r="R23" s="22"/>
      <c r="S23" s="22"/>
      <c r="T23" s="22"/>
      <c r="U23" s="22"/>
      <c r="V23" s="22"/>
      <c r="W23" s="22"/>
      <c r="X23" s="22"/>
      <c r="Y23" s="22"/>
      <c r="Z23" s="22"/>
      <c r="AA23" s="22"/>
      <c r="AB23" s="22"/>
      <c r="AC23" s="28"/>
      <c r="AD23" s="27"/>
      <c r="AE23" s="22"/>
      <c r="AF23" s="27"/>
      <c r="AG23" s="27"/>
      <c r="AH23" s="27"/>
      <c r="AI23" s="27"/>
      <c r="AJ23" s="27"/>
      <c r="AK23" s="27"/>
      <c r="AL23" s="27"/>
      <c r="AM23" s="27"/>
      <c r="AN23" s="27"/>
      <c r="AO23" s="27"/>
      <c r="AP23" s="27"/>
      <c r="AQ23" s="27"/>
      <c r="AR23" s="27"/>
      <c r="AS23" s="27"/>
      <c r="AT23" s="27"/>
      <c r="AU23" s="30" t="str">
        <f t="shared" si="1"/>
        <v/>
      </c>
      <c r="AV23" s="27"/>
      <c r="AW23" s="27"/>
      <c r="AX23" s="27"/>
    </row>
    <row r="24" spans="1:50">
      <c r="A24" s="47" t="str">
        <f t="shared" si="2"/>
        <v/>
      </c>
      <c r="B24" s="8"/>
      <c r="C24" s="8"/>
      <c r="D24" s="8"/>
      <c r="E24" s="8"/>
      <c r="F24" s="8"/>
      <c r="G24" s="8"/>
      <c r="H24" s="8"/>
      <c r="I24" s="15"/>
      <c r="J24" s="15"/>
      <c r="K24" s="15"/>
      <c r="L24" s="14">
        <f t="shared" si="5"/>
        <v>0</v>
      </c>
      <c r="M24" s="15"/>
      <c r="N24" s="15">
        <f t="shared" si="3"/>
        <v>0</v>
      </c>
      <c r="O24" s="45" t="str">
        <f t="shared" si="4"/>
        <v/>
      </c>
      <c r="P24" s="21"/>
      <c r="R24" s="22"/>
      <c r="S24" s="22"/>
      <c r="T24" s="22"/>
      <c r="U24" s="22"/>
      <c r="V24" s="22"/>
      <c r="W24" s="22"/>
      <c r="X24" s="22"/>
      <c r="Y24" s="22"/>
      <c r="Z24" s="22"/>
      <c r="AA24" s="22"/>
      <c r="AB24" s="22"/>
      <c r="AC24" s="28"/>
      <c r="AD24" s="27"/>
      <c r="AE24" s="22"/>
      <c r="AF24" s="27"/>
      <c r="AG24" s="27"/>
      <c r="AH24" s="27"/>
      <c r="AI24" s="27"/>
      <c r="AJ24" s="27"/>
      <c r="AK24" s="27"/>
      <c r="AL24" s="27"/>
      <c r="AM24" s="27"/>
      <c r="AN24" s="27"/>
      <c r="AO24" s="27"/>
      <c r="AP24" s="27"/>
      <c r="AQ24" s="27"/>
      <c r="AR24" s="27"/>
      <c r="AS24" s="27"/>
      <c r="AT24" s="27"/>
      <c r="AU24" s="30" t="str">
        <f t="shared" si="1"/>
        <v/>
      </c>
      <c r="AV24" s="27"/>
      <c r="AW24" s="27"/>
      <c r="AX24" s="27"/>
    </row>
    <row r="25" spans="1:50">
      <c r="A25" s="47" t="str">
        <f t="shared" si="2"/>
        <v/>
      </c>
      <c r="B25" s="8"/>
      <c r="C25" s="8"/>
      <c r="D25" s="8"/>
      <c r="E25" s="8"/>
      <c r="F25" s="8"/>
      <c r="G25" s="8"/>
      <c r="H25" s="8"/>
      <c r="I25" s="15"/>
      <c r="J25" s="15"/>
      <c r="K25" s="15"/>
      <c r="L25" s="14">
        <f t="shared" si="5"/>
        <v>0</v>
      </c>
      <c r="M25" s="15"/>
      <c r="N25" s="15">
        <f t="shared" si="3"/>
        <v>0</v>
      </c>
      <c r="O25" s="45" t="str">
        <f t="shared" ref="O25:O30" si="8">IF(L25=0,"",N25/L25*100)</f>
        <v/>
      </c>
      <c r="P25" s="21"/>
      <c r="R25" s="22"/>
      <c r="S25" s="22"/>
      <c r="T25" s="22"/>
      <c r="U25" s="22"/>
      <c r="V25" s="22"/>
      <c r="W25" s="22"/>
      <c r="X25" s="22"/>
      <c r="Y25" s="22"/>
      <c r="Z25" s="22"/>
      <c r="AA25" s="22"/>
      <c r="AB25" s="22"/>
      <c r="AC25" s="28"/>
      <c r="AD25" s="27"/>
      <c r="AE25" s="22"/>
      <c r="AF25" s="27"/>
      <c r="AG25" s="27"/>
      <c r="AH25" s="27"/>
      <c r="AI25" s="27"/>
      <c r="AJ25" s="27"/>
      <c r="AK25" s="27"/>
      <c r="AL25" s="27"/>
      <c r="AM25" s="27"/>
      <c r="AN25" s="27"/>
      <c r="AO25" s="27"/>
      <c r="AP25" s="27"/>
      <c r="AQ25" s="27"/>
      <c r="AR25" s="27"/>
      <c r="AS25" s="27"/>
      <c r="AT25" s="27"/>
      <c r="AU25" s="30" t="str">
        <f t="shared" si="1"/>
        <v/>
      </c>
      <c r="AV25" s="27"/>
      <c r="AW25" s="27"/>
      <c r="AX25" s="27"/>
    </row>
    <row r="26" spans="1:50">
      <c r="A26" s="47" t="str">
        <f t="shared" si="2"/>
        <v/>
      </c>
      <c r="B26" s="8"/>
      <c r="C26" s="8"/>
      <c r="D26" s="8"/>
      <c r="E26" s="8"/>
      <c r="F26" s="8"/>
      <c r="G26" s="8"/>
      <c r="H26" s="8"/>
      <c r="I26" s="15"/>
      <c r="J26" s="15"/>
      <c r="K26" s="15"/>
      <c r="L26" s="14">
        <f t="shared" si="5"/>
        <v>0</v>
      </c>
      <c r="M26" s="15"/>
      <c r="N26" s="15">
        <f t="shared" si="3"/>
        <v>0</v>
      </c>
      <c r="O26" s="45" t="str">
        <f t="shared" si="8"/>
        <v/>
      </c>
      <c r="P26" s="21"/>
      <c r="R26" s="22"/>
      <c r="S26" s="22"/>
      <c r="T26" s="22"/>
      <c r="U26" s="22"/>
      <c r="V26" s="22"/>
      <c r="W26" s="22"/>
      <c r="X26" s="22"/>
      <c r="Y26" s="22"/>
      <c r="Z26" s="22"/>
      <c r="AA26" s="22"/>
      <c r="AB26" s="22"/>
      <c r="AC26" s="28"/>
      <c r="AD26" s="27"/>
      <c r="AE26" s="22"/>
      <c r="AF26" s="27"/>
      <c r="AG26" s="27"/>
      <c r="AH26" s="27"/>
      <c r="AI26" s="27"/>
      <c r="AJ26" s="27"/>
      <c r="AK26" s="27"/>
      <c r="AL26" s="27"/>
      <c r="AM26" s="27"/>
      <c r="AN26" s="27"/>
      <c r="AO26" s="27"/>
      <c r="AP26" s="27"/>
      <c r="AQ26" s="27"/>
      <c r="AR26" s="27"/>
      <c r="AS26" s="27"/>
      <c r="AT26" s="27"/>
      <c r="AU26" s="30" t="str">
        <f t="shared" si="1"/>
        <v/>
      </c>
      <c r="AV26" s="27"/>
      <c r="AW26" s="27"/>
      <c r="AX26" s="27"/>
    </row>
    <row r="27" spans="1:50">
      <c r="A27" s="47" t="str">
        <f t="shared" si="2"/>
        <v/>
      </c>
      <c r="B27" s="8"/>
      <c r="C27" s="8"/>
      <c r="D27" s="8"/>
      <c r="E27" s="8"/>
      <c r="F27" s="8"/>
      <c r="G27" s="8"/>
      <c r="H27" s="8"/>
      <c r="I27" s="15"/>
      <c r="J27" s="15"/>
      <c r="K27" s="15"/>
      <c r="L27" s="14">
        <f t="shared" si="5"/>
        <v>0</v>
      </c>
      <c r="M27" s="15"/>
      <c r="N27" s="15">
        <f t="shared" si="3"/>
        <v>0</v>
      </c>
      <c r="O27" s="45" t="str">
        <f t="shared" si="8"/>
        <v/>
      </c>
      <c r="P27" s="21"/>
      <c r="R27" s="22"/>
      <c r="S27" s="22"/>
      <c r="T27" s="22"/>
      <c r="U27" s="22"/>
      <c r="V27" s="22"/>
      <c r="W27" s="22"/>
      <c r="X27" s="22"/>
      <c r="Y27" s="22"/>
      <c r="Z27" s="22"/>
      <c r="AA27" s="22"/>
      <c r="AB27" s="22"/>
      <c r="AC27" s="28"/>
      <c r="AD27" s="27"/>
      <c r="AE27" s="22"/>
      <c r="AF27" s="27"/>
      <c r="AG27" s="27"/>
      <c r="AH27" s="27"/>
      <c r="AI27" s="27"/>
      <c r="AJ27" s="27"/>
      <c r="AK27" s="27"/>
      <c r="AL27" s="27"/>
      <c r="AM27" s="27"/>
      <c r="AN27" s="27"/>
      <c r="AO27" s="27"/>
      <c r="AP27" s="27"/>
      <c r="AQ27" s="27"/>
      <c r="AR27" s="27"/>
      <c r="AS27" s="27"/>
      <c r="AT27" s="27"/>
      <c r="AU27" s="30" t="str">
        <f t="shared" si="1"/>
        <v/>
      </c>
      <c r="AV27" s="27"/>
      <c r="AW27" s="27"/>
      <c r="AX27" s="27"/>
    </row>
    <row r="28" spans="1:50">
      <c r="A28" s="47" t="str">
        <f t="shared" si="2"/>
        <v/>
      </c>
      <c r="B28" s="8"/>
      <c r="C28" s="8"/>
      <c r="D28" s="8"/>
      <c r="E28" s="8"/>
      <c r="F28" s="8"/>
      <c r="G28" s="8"/>
      <c r="H28" s="8"/>
      <c r="I28" s="15"/>
      <c r="J28" s="15"/>
      <c r="K28" s="15"/>
      <c r="L28" s="14">
        <f t="shared" si="5"/>
        <v>0</v>
      </c>
      <c r="M28" s="15"/>
      <c r="N28" s="15">
        <f t="shared" si="3"/>
        <v>0</v>
      </c>
      <c r="O28" s="45" t="str">
        <f t="shared" si="8"/>
        <v/>
      </c>
      <c r="P28" s="21"/>
      <c r="R28" s="22"/>
      <c r="S28" s="22"/>
      <c r="T28" s="22"/>
      <c r="U28" s="22"/>
      <c r="V28" s="22"/>
      <c r="W28" s="22"/>
      <c r="X28" s="22"/>
      <c r="Y28" s="22"/>
      <c r="Z28" s="22"/>
      <c r="AA28" s="22"/>
      <c r="AB28" s="22"/>
      <c r="AC28" s="28"/>
      <c r="AD28" s="27"/>
      <c r="AE28" s="22"/>
      <c r="AF28" s="27"/>
      <c r="AG28" s="27"/>
      <c r="AH28" s="27"/>
      <c r="AI28" s="27"/>
      <c r="AJ28" s="27"/>
      <c r="AK28" s="27"/>
      <c r="AL28" s="27"/>
      <c r="AM28" s="27"/>
      <c r="AN28" s="27"/>
      <c r="AO28" s="27"/>
      <c r="AP28" s="27"/>
      <c r="AQ28" s="27"/>
      <c r="AR28" s="27"/>
      <c r="AS28" s="27"/>
      <c r="AT28" s="27"/>
      <c r="AU28" s="30" t="str">
        <f t="shared" si="1"/>
        <v/>
      </c>
      <c r="AV28" s="27"/>
      <c r="AW28" s="27"/>
      <c r="AX28" s="27"/>
    </row>
    <row r="29" spans="1:50">
      <c r="A29" s="47" t="str">
        <f t="shared" si="2"/>
        <v/>
      </c>
      <c r="B29" s="8"/>
      <c r="C29" s="8"/>
      <c r="D29" s="8"/>
      <c r="E29" s="8"/>
      <c r="F29" s="8"/>
      <c r="G29" s="8"/>
      <c r="H29" s="8"/>
      <c r="I29" s="15"/>
      <c r="J29" s="15"/>
      <c r="K29" s="15"/>
      <c r="L29" s="14">
        <f t="shared" si="5"/>
        <v>0</v>
      </c>
      <c r="M29" s="15"/>
      <c r="N29" s="15">
        <f t="shared" si="3"/>
        <v>0</v>
      </c>
      <c r="O29" s="45" t="str">
        <f t="shared" si="8"/>
        <v/>
      </c>
      <c r="P29" s="21"/>
      <c r="R29" s="22"/>
      <c r="S29" s="22"/>
      <c r="T29" s="22"/>
      <c r="U29" s="22"/>
      <c r="V29" s="22"/>
      <c r="W29" s="22"/>
      <c r="X29" s="22"/>
      <c r="Y29" s="22"/>
      <c r="Z29" s="22"/>
      <c r="AA29" s="22"/>
      <c r="AB29" s="22"/>
      <c r="AC29" s="28"/>
      <c r="AD29" s="27"/>
      <c r="AE29" s="22"/>
      <c r="AF29" s="27"/>
      <c r="AG29" s="27"/>
      <c r="AH29" s="27"/>
      <c r="AI29" s="27"/>
      <c r="AJ29" s="27"/>
      <c r="AK29" s="27"/>
      <c r="AL29" s="27"/>
      <c r="AM29" s="27"/>
      <c r="AN29" s="27"/>
      <c r="AO29" s="27"/>
      <c r="AP29" s="27"/>
      <c r="AQ29" s="27"/>
      <c r="AR29" s="27"/>
      <c r="AS29" s="27"/>
      <c r="AT29" s="27"/>
      <c r="AU29" s="30" t="str">
        <f t="shared" si="1"/>
        <v/>
      </c>
      <c r="AV29" s="27"/>
      <c r="AW29" s="27"/>
      <c r="AX29" s="27"/>
    </row>
    <row r="30" spans="1:50">
      <c r="A30" s="526" t="s">
        <v>621</v>
      </c>
      <c r="B30" s="596"/>
      <c r="C30" s="596"/>
      <c r="D30" s="57"/>
      <c r="E30" s="8"/>
      <c r="F30" s="8"/>
      <c r="G30" s="8"/>
      <c r="H30" s="8"/>
      <c r="I30" s="15"/>
      <c r="J30" s="15">
        <f>SUM(J7:J29)</f>
        <v>0</v>
      </c>
      <c r="K30" s="15">
        <f>SUM(K7:K29)</f>
        <v>0</v>
      </c>
      <c r="L30" s="15">
        <f>SUM(L7:L29)</f>
        <v>0</v>
      </c>
      <c r="M30" s="15">
        <f>SUM(M7:M29)</f>
        <v>0</v>
      </c>
      <c r="N30" s="15">
        <f t="shared" si="3"/>
        <v>0</v>
      </c>
      <c r="O30" s="45" t="str">
        <f t="shared" si="8"/>
        <v/>
      </c>
      <c r="P30" s="21"/>
    </row>
    <row r="31" spans="1:50" s="3" customFormat="1" ht="15.75" customHeight="1">
      <c r="A31" s="3" t="str">
        <f>基本信息输入表!$K$6&amp;"填表人："&amp;基本信息输入表!$M$67</f>
        <v>被评估单位填表人：徐刚、杨灵芝</v>
      </c>
      <c r="M31" s="3" t="str">
        <f>"评估人员："&amp;基本信息输入表!$Q$67</f>
        <v>评估人员：雍国锋、路育</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s="3" customFormat="1" ht="15.75" customHeight="1">
      <c r="A32" s="3" t="str">
        <f>"填表日期："&amp;YEAR(基本信息输入表!$O$67)&amp;"年"&amp;MONTH(基本信息输入表!$O$67)&amp;"月"&amp;DAY(基本信息输入表!$O$67)&amp;"日"</f>
        <v>填表日期：2023年2月1日</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7:17">
      <c r="Q33" s="23" t="s">
        <v>461</v>
      </c>
    </row>
  </sheetData>
  <mergeCells count="30">
    <mergeCell ref="AU5:AU6"/>
    <mergeCell ref="AV5:AV6"/>
    <mergeCell ref="AW5:AW6"/>
    <mergeCell ref="AX5:AX6"/>
    <mergeCell ref="A30:C30"/>
    <mergeCell ref="R5:R6"/>
    <mergeCell ref="S5:S6"/>
    <mergeCell ref="T5:T6"/>
    <mergeCell ref="U5:U6"/>
    <mergeCell ref="AK4:AT4"/>
    <mergeCell ref="AU4:AX4"/>
    <mergeCell ref="A5:D5"/>
    <mergeCell ref="Y5:AD5"/>
    <mergeCell ref="AE5:AF5"/>
    <mergeCell ref="AG5:AH5"/>
    <mergeCell ref="AL5:AM5"/>
    <mergeCell ref="AN5:AR5"/>
    <mergeCell ref="V5:V6"/>
    <mergeCell ref="W5:W6"/>
    <mergeCell ref="X5:X6"/>
    <mergeCell ref="AI5:AI6"/>
    <mergeCell ref="AJ5:AJ6"/>
    <mergeCell ref="AK5:AK6"/>
    <mergeCell ref="AS5:AS6"/>
    <mergeCell ref="AT5:AT6"/>
    <mergeCell ref="A2:P2"/>
    <mergeCell ref="A3:P3"/>
    <mergeCell ref="O4:P4"/>
    <mergeCell ref="R4:X4"/>
    <mergeCell ref="Y4:AJ4"/>
  </mergeCells>
  <phoneticPr fontId="13" type="noConversion"/>
  <dataValidations count="1">
    <dataValidation type="list" allowBlank="1" showInputMessage="1" showErrorMessage="1" sqref="R7:V29" xr:uid="{00000000-0002-0000-4100-000001000000}">
      <formula1>$A$108:$A$109</formula1>
    </dataValidation>
  </dataValidations>
  <hyperlinks>
    <hyperlink ref="A1" location="索引目录!A1" display="返回索引目录" xr:uid="{00000000-0004-0000-4100-000000000000}"/>
  </hyperlinks>
  <printOptions horizontalCentered="1"/>
  <pageMargins left="0.98402777777777795" right="0.98402777777777795" top="0.98402777777777795" bottom="0.98402777777777795" header="0.31388888888888899" footer="0.35416666666666702"/>
  <pageSetup paperSize="9" scale="87"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100-000000000000}">
          <x14:formula1>
            <xm:f>基本信息输入表!$A$121:$A$123</xm:f>
          </x14:formula1>
          <xm:sqref>AE7:AE29</xm:sqref>
        </x14:dataValidation>
        <x14:dataValidation type="list" allowBlank="1" showInputMessage="1" showErrorMessage="1" xr:uid="{00000000-0002-0000-4100-000002000000}">
          <x14:formula1>
            <xm:f>基本信息输入表!$A$124:$A$127</xm:f>
          </x14:formula1>
          <xm:sqref>AG7:AG29</xm:sqref>
        </x14:dataValidation>
        <x14:dataValidation type="list" allowBlank="1" showInputMessage="1" showErrorMessage="1" xr:uid="{00000000-0002-0000-4100-000003000000}">
          <x14:formula1>
            <xm:f>基本信息输入表!$A$109:$A$110</xm:f>
          </x14:formula1>
          <xm:sqref>Y7:AB29</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pageSetUpPr fitToPage="1"/>
  </sheetPr>
  <dimension ref="A1:AU30"/>
  <sheetViews>
    <sheetView showGridLines="0" topLeftCell="A19" workbookViewId="0">
      <selection activeCell="F8" sqref="F8"/>
    </sheetView>
  </sheetViews>
  <sheetFormatPr defaultColWidth="9" defaultRowHeight="15.75" customHeight="1" outlineLevelCol="2"/>
  <cols>
    <col min="1" max="1" width="5.75" style="3" customWidth="1"/>
    <col min="2" max="2" width="17.75" style="3" customWidth="1"/>
    <col min="3" max="4" width="8.08203125" style="3" customWidth="1"/>
    <col min="5" max="5" width="12.5" style="3" customWidth="1"/>
    <col min="6" max="6" width="10.75" style="3" customWidth="1"/>
    <col min="7" max="8" width="15.58203125" style="3" hidden="1" customWidth="1" outlineLevel="1"/>
    <col min="9" max="9" width="15.58203125" style="3" customWidth="1" collapsed="1"/>
    <col min="10" max="10" width="15.58203125" style="3" customWidth="1"/>
    <col min="11" max="11" width="10.08203125" style="3" customWidth="1"/>
    <col min="12" max="13" width="9.08203125" style="3" customWidth="1"/>
    <col min="14" max="14" width="9" style="3"/>
    <col min="15" max="20" width="5.58203125" style="4" customWidth="1" outlineLevel="1"/>
    <col min="21" max="21" width="14.75" style="4" customWidth="1" outlineLevel="1"/>
    <col min="22" max="22" width="13.58203125" style="4" customWidth="1"/>
    <col min="23" max="24" width="5.58203125" style="4" customWidth="1" outlineLevel="1"/>
    <col min="25" max="26" width="7.25" style="4" customWidth="1" outlineLevel="1"/>
    <col min="27" max="27" width="5.58203125" style="4" customWidth="1" outlineLevel="1"/>
    <col min="28" max="31" width="8.58203125" style="4" customWidth="1" outlineLevel="1"/>
    <col min="32" max="32" width="14.58203125" style="4" customWidth="1" outlineLevel="1"/>
    <col min="33" max="33" width="13.58203125" style="4" customWidth="1"/>
    <col min="34" max="35" width="8.58203125" style="4" customWidth="1" outlineLevel="2"/>
    <col min="36" max="36" width="11.25" style="4" customWidth="1" outlineLevel="2"/>
    <col min="37" max="41" width="10.75" style="4" customWidth="1" outlineLevel="2"/>
    <col min="42" max="42" width="8.58203125" style="4" customWidth="1" outlineLevel="1"/>
    <col min="43" max="43" width="13.75" style="4" customWidth="1"/>
    <col min="44" max="46" width="13.58203125" style="4" customWidth="1" outlineLevel="1"/>
    <col min="47" max="47" width="13.58203125" style="4" customWidth="1"/>
    <col min="48" max="16384" width="9" style="3"/>
  </cols>
  <sheetData>
    <row r="1" spans="1:47" ht="15.75" customHeight="1">
      <c r="A1" s="5" t="s">
        <v>430</v>
      </c>
    </row>
    <row r="2" spans="1:47" s="1" customFormat="1" ht="30" customHeight="1">
      <c r="A2" s="519" t="s">
        <v>1364</v>
      </c>
      <c r="B2" s="519"/>
      <c r="C2" s="519"/>
      <c r="D2" s="519"/>
      <c r="E2" s="519"/>
      <c r="F2" s="519"/>
      <c r="G2" s="519"/>
      <c r="H2" s="519"/>
      <c r="I2" s="519"/>
      <c r="J2" s="519"/>
      <c r="K2" s="519"/>
      <c r="L2" s="519"/>
      <c r="M2" s="5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15.75" customHeight="1">
      <c r="A3" s="520" t="str">
        <f>"评估基准日："&amp;TEXT(基本信息输入表!M7,"yyyy年mm月dd日")</f>
        <v>评估基准日：2022年12月31日</v>
      </c>
      <c r="B3" s="520"/>
      <c r="C3" s="520"/>
      <c r="D3" s="520"/>
      <c r="E3" s="520"/>
      <c r="F3" s="520"/>
      <c r="G3" s="520"/>
      <c r="H3" s="520"/>
      <c r="I3" s="520"/>
      <c r="J3" s="520"/>
      <c r="K3" s="520"/>
      <c r="L3" s="520"/>
      <c r="M3" s="52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47" ht="14.15" customHeight="1">
      <c r="A4" s="2"/>
      <c r="B4" s="2"/>
      <c r="C4" s="2"/>
      <c r="D4" s="2"/>
      <c r="E4" s="2"/>
      <c r="F4" s="2"/>
      <c r="G4" s="2"/>
      <c r="H4" s="2"/>
      <c r="I4" s="2"/>
      <c r="J4" s="2"/>
      <c r="K4" s="2"/>
      <c r="L4" s="2"/>
      <c r="M4" s="18" t="s">
        <v>1365</v>
      </c>
      <c r="O4" s="531" t="s">
        <v>595</v>
      </c>
      <c r="P4" s="531"/>
      <c r="Q4" s="531"/>
      <c r="R4" s="531"/>
      <c r="S4" s="531"/>
      <c r="T4" s="531"/>
      <c r="U4" s="531"/>
      <c r="V4" s="531"/>
      <c r="W4" s="532" t="s">
        <v>596</v>
      </c>
      <c r="X4" s="533"/>
      <c r="Y4" s="533"/>
      <c r="Z4" s="533"/>
      <c r="AA4" s="533"/>
      <c r="AB4" s="533"/>
      <c r="AC4" s="533"/>
      <c r="AD4" s="533"/>
      <c r="AE4" s="533"/>
      <c r="AF4" s="533"/>
      <c r="AG4" s="534"/>
      <c r="AH4" s="535" t="s">
        <v>597</v>
      </c>
      <c r="AI4" s="536"/>
      <c r="AJ4" s="536"/>
      <c r="AK4" s="536"/>
      <c r="AL4" s="536"/>
      <c r="AM4" s="536"/>
      <c r="AN4" s="536"/>
      <c r="AO4" s="536"/>
      <c r="AP4" s="536"/>
      <c r="AQ4" s="537"/>
      <c r="AR4" s="538" t="s">
        <v>598</v>
      </c>
      <c r="AS4" s="538"/>
      <c r="AT4" s="538"/>
      <c r="AU4" s="538"/>
    </row>
    <row r="5" spans="1:47" ht="15.75" customHeight="1">
      <c r="A5" s="3" t="str">
        <f>基本信息输入表!K6&amp;"："&amp;基本信息输入表!M6</f>
        <v>被评估单位：贵州华能焦化制气股份有限公司</v>
      </c>
      <c r="M5" s="18" t="s">
        <v>464</v>
      </c>
      <c r="O5" s="531" t="s">
        <v>599</v>
      </c>
      <c r="P5" s="553" t="s">
        <v>895</v>
      </c>
      <c r="Q5" s="594" t="s">
        <v>1232</v>
      </c>
      <c r="R5" s="594" t="s">
        <v>1366</v>
      </c>
      <c r="S5" s="542" t="s">
        <v>627</v>
      </c>
      <c r="T5" s="542" t="s">
        <v>601</v>
      </c>
      <c r="U5" s="531" t="s">
        <v>602</v>
      </c>
      <c r="V5" s="531"/>
      <c r="W5" s="532" t="s">
        <v>603</v>
      </c>
      <c r="X5" s="533"/>
      <c r="Y5" s="533"/>
      <c r="Z5" s="533"/>
      <c r="AA5" s="534"/>
      <c r="AB5" s="538" t="s">
        <v>604</v>
      </c>
      <c r="AC5" s="538"/>
      <c r="AD5" s="538" t="s">
        <v>653</v>
      </c>
      <c r="AE5" s="538"/>
      <c r="AF5" s="538" t="s">
        <v>605</v>
      </c>
      <c r="AG5" s="543"/>
      <c r="AH5" s="531" t="s">
        <v>606</v>
      </c>
      <c r="AI5" s="531" t="s">
        <v>654</v>
      </c>
      <c r="AJ5" s="531"/>
      <c r="AK5" s="555" t="s">
        <v>655</v>
      </c>
      <c r="AL5" s="556"/>
      <c r="AM5" s="556"/>
      <c r="AN5" s="556"/>
      <c r="AO5" s="557"/>
      <c r="AP5" s="531" t="s">
        <v>438</v>
      </c>
      <c r="AQ5" s="558"/>
      <c r="AR5" s="543" t="s">
        <v>607</v>
      </c>
      <c r="AS5" s="543" t="s">
        <v>608</v>
      </c>
      <c r="AT5" s="538" t="s">
        <v>609</v>
      </c>
      <c r="AU5" s="543"/>
    </row>
    <row r="6" spans="1:47" s="50" customFormat="1" ht="27.75" customHeight="1">
      <c r="A6" s="51" t="s">
        <v>465</v>
      </c>
      <c r="B6" s="51" t="s">
        <v>1367</v>
      </c>
      <c r="C6" s="51" t="s">
        <v>969</v>
      </c>
      <c r="D6" s="52" t="s">
        <v>1368</v>
      </c>
      <c r="E6" s="52" t="s">
        <v>1369</v>
      </c>
      <c r="F6" s="51" t="s">
        <v>819</v>
      </c>
      <c r="G6" s="46" t="s">
        <v>707</v>
      </c>
      <c r="H6" s="46" t="s">
        <v>693</v>
      </c>
      <c r="I6" s="10" t="s">
        <v>437</v>
      </c>
      <c r="J6" s="51" t="s">
        <v>438</v>
      </c>
      <c r="K6" s="51" t="s">
        <v>439</v>
      </c>
      <c r="L6" s="51" t="s">
        <v>440</v>
      </c>
      <c r="M6" s="51" t="s">
        <v>585</v>
      </c>
      <c r="O6" s="531"/>
      <c r="P6" s="531"/>
      <c r="Q6" s="595"/>
      <c r="R6" s="595"/>
      <c r="S6" s="531"/>
      <c r="T6" s="531"/>
      <c r="U6" s="531"/>
      <c r="V6" s="531"/>
      <c r="W6" s="26" t="s">
        <v>614</v>
      </c>
      <c r="X6" s="26" t="s">
        <v>615</v>
      </c>
      <c r="Y6" s="26" t="s">
        <v>664</v>
      </c>
      <c r="Z6" s="26" t="s">
        <v>617</v>
      </c>
      <c r="AA6" s="24" t="s">
        <v>618</v>
      </c>
      <c r="AB6" s="26" t="s">
        <v>619</v>
      </c>
      <c r="AC6" s="26" t="s">
        <v>620</v>
      </c>
      <c r="AD6" s="26" t="s">
        <v>619</v>
      </c>
      <c r="AE6" s="26" t="s">
        <v>665</v>
      </c>
      <c r="AF6" s="538"/>
      <c r="AG6" s="544"/>
      <c r="AH6" s="531"/>
      <c r="AI6" s="19" t="s">
        <v>666</v>
      </c>
      <c r="AJ6" s="19" t="s">
        <v>667</v>
      </c>
      <c r="AK6" s="49"/>
      <c r="AL6" s="49"/>
      <c r="AM6" s="49"/>
      <c r="AN6" s="49"/>
      <c r="AO6" s="19"/>
      <c r="AP6" s="531"/>
      <c r="AQ6" s="559"/>
      <c r="AR6" s="544"/>
      <c r="AS6" s="544"/>
      <c r="AT6" s="538"/>
      <c r="AU6" s="544"/>
    </row>
    <row r="7" spans="1:47" ht="15.75" customHeight="1">
      <c r="A7" s="47" t="str">
        <f>IF(B7="","",ROW()-6)</f>
        <v/>
      </c>
      <c r="B7" s="12"/>
      <c r="C7" s="8"/>
      <c r="D7" s="8"/>
      <c r="E7" s="8"/>
      <c r="F7" s="15"/>
      <c r="G7" s="15"/>
      <c r="H7" s="15"/>
      <c r="I7" s="15">
        <f t="shared" ref="I7:I26" si="0">G7+H7</f>
        <v>0</v>
      </c>
      <c r="J7" s="53"/>
      <c r="K7" s="15">
        <f>J7-I7</f>
        <v>0</v>
      </c>
      <c r="L7" s="45" t="str">
        <f>IF(I7=0,"",K7/I7*100)</f>
        <v/>
      </c>
      <c r="M7" s="21"/>
      <c r="O7" s="22"/>
      <c r="P7" s="22"/>
      <c r="Q7" s="22"/>
      <c r="R7" s="22"/>
      <c r="S7" s="22"/>
      <c r="T7" s="22"/>
      <c r="U7" s="22"/>
      <c r="V7" s="22"/>
      <c r="W7" s="22"/>
      <c r="X7" s="22"/>
      <c r="Y7" s="22"/>
      <c r="Z7" s="27"/>
      <c r="AA7" s="27"/>
      <c r="AB7" s="22"/>
      <c r="AC7" s="27"/>
      <c r="AD7" s="27"/>
      <c r="AE7" s="27"/>
      <c r="AF7" s="27"/>
      <c r="AG7" s="27"/>
      <c r="AH7" s="27"/>
      <c r="AI7" s="27" t="s">
        <v>203</v>
      </c>
      <c r="AJ7" s="27"/>
      <c r="AK7" s="27"/>
      <c r="AL7" s="27"/>
      <c r="AM7" s="27"/>
      <c r="AN7" s="27"/>
      <c r="AO7" s="27"/>
      <c r="AP7" s="27"/>
      <c r="AQ7" s="27"/>
      <c r="AR7" s="30" t="str">
        <f t="shared" ref="AR7:AR26" si="1">IFERROR((AP7-I8)/(I8)*100,"")</f>
        <v/>
      </c>
      <c r="AS7" s="27"/>
      <c r="AT7" s="27"/>
      <c r="AU7" s="27"/>
    </row>
    <row r="8" spans="1:47" ht="15.75" customHeight="1">
      <c r="A8" s="47" t="str">
        <f t="shared" ref="A8:A26" si="2">IF(B8="","",ROW()-6)</f>
        <v/>
      </c>
      <c r="B8" s="12"/>
      <c r="C8" s="8"/>
      <c r="D8" s="8"/>
      <c r="E8" s="8"/>
      <c r="F8" s="15"/>
      <c r="G8" s="15"/>
      <c r="H8" s="15"/>
      <c r="I8" s="15">
        <f t="shared" si="0"/>
        <v>0</v>
      </c>
      <c r="J8" s="15"/>
      <c r="K8" s="15">
        <f t="shared" ref="K8:K27" si="3">J8-I8</f>
        <v>0</v>
      </c>
      <c r="L8" s="45" t="str">
        <f t="shared" ref="L8:L27" si="4">IF(I8=0,"",K8/I8*100)</f>
        <v/>
      </c>
      <c r="M8" s="21"/>
      <c r="O8" s="22"/>
      <c r="P8" s="22"/>
      <c r="Q8" s="22"/>
      <c r="R8" s="22"/>
      <c r="S8" s="22"/>
      <c r="T8" s="22"/>
      <c r="U8" s="22"/>
      <c r="V8" s="22"/>
      <c r="W8" s="22"/>
      <c r="X8" s="22"/>
      <c r="Y8" s="22"/>
      <c r="Z8" s="28"/>
      <c r="AA8" s="27"/>
      <c r="AB8" s="22"/>
      <c r="AC8" s="27"/>
      <c r="AD8" s="27"/>
      <c r="AE8" s="27"/>
      <c r="AF8" s="27"/>
      <c r="AG8" s="27"/>
      <c r="AH8" s="27"/>
      <c r="AI8" s="27"/>
      <c r="AJ8" s="27"/>
      <c r="AK8" s="27"/>
      <c r="AL8" s="27"/>
      <c r="AM8" s="27"/>
      <c r="AN8" s="27"/>
      <c r="AO8" s="27"/>
      <c r="AP8" s="27"/>
      <c r="AQ8" s="27"/>
      <c r="AR8" s="30" t="str">
        <f t="shared" si="1"/>
        <v/>
      </c>
      <c r="AS8" s="27"/>
      <c r="AT8" s="27"/>
      <c r="AU8" s="27"/>
    </row>
    <row r="9" spans="1:47" ht="15.75" customHeight="1">
      <c r="A9" s="47" t="str">
        <f t="shared" si="2"/>
        <v/>
      </c>
      <c r="B9" s="12"/>
      <c r="C9" s="8"/>
      <c r="D9" s="8"/>
      <c r="E9" s="8"/>
      <c r="F9" s="15"/>
      <c r="G9" s="15"/>
      <c r="H9" s="15"/>
      <c r="I9" s="15">
        <f t="shared" si="0"/>
        <v>0</v>
      </c>
      <c r="J9" s="15"/>
      <c r="K9" s="15">
        <f t="shared" si="3"/>
        <v>0</v>
      </c>
      <c r="L9" s="45" t="str">
        <f t="shared" si="4"/>
        <v/>
      </c>
      <c r="M9" s="21"/>
      <c r="O9" s="22"/>
      <c r="P9" s="22"/>
      <c r="Q9" s="22"/>
      <c r="R9" s="22"/>
      <c r="S9" s="22"/>
      <c r="T9" s="22"/>
      <c r="U9" s="22"/>
      <c r="V9" s="22"/>
      <c r="W9" s="22"/>
      <c r="X9" s="22"/>
      <c r="Y9" s="22"/>
      <c r="Z9" s="28"/>
      <c r="AA9" s="27"/>
      <c r="AB9" s="22"/>
      <c r="AC9" s="27"/>
      <c r="AD9" s="27"/>
      <c r="AE9" s="27"/>
      <c r="AF9" s="27"/>
      <c r="AG9" s="27"/>
      <c r="AH9" s="27"/>
      <c r="AI9" s="27"/>
      <c r="AJ9" s="27"/>
      <c r="AK9" s="27"/>
      <c r="AL9" s="27"/>
      <c r="AM9" s="27"/>
      <c r="AN9" s="27"/>
      <c r="AO9" s="27"/>
      <c r="AP9" s="27"/>
      <c r="AQ9" s="27"/>
      <c r="AR9" s="30" t="str">
        <f t="shared" si="1"/>
        <v/>
      </c>
      <c r="AS9" s="27"/>
      <c r="AT9" s="27"/>
      <c r="AU9" s="27"/>
    </row>
    <row r="10" spans="1:47" ht="15.75" customHeight="1">
      <c r="A10" s="47" t="str">
        <f t="shared" si="2"/>
        <v/>
      </c>
      <c r="B10" s="12"/>
      <c r="C10" s="8"/>
      <c r="D10" s="8"/>
      <c r="E10" s="8"/>
      <c r="F10" s="15"/>
      <c r="G10" s="15"/>
      <c r="H10" s="15"/>
      <c r="I10" s="15">
        <f t="shared" si="0"/>
        <v>0</v>
      </c>
      <c r="J10" s="15"/>
      <c r="K10" s="15">
        <f t="shared" si="3"/>
        <v>0</v>
      </c>
      <c r="L10" s="45" t="str">
        <f t="shared" si="4"/>
        <v/>
      </c>
      <c r="M10" s="21"/>
      <c r="O10" s="22"/>
      <c r="P10" s="22"/>
      <c r="Q10" s="22"/>
      <c r="R10" s="22"/>
      <c r="S10" s="22"/>
      <c r="T10" s="22"/>
      <c r="U10" s="22"/>
      <c r="V10" s="22"/>
      <c r="W10" s="22"/>
      <c r="X10" s="22"/>
      <c r="Y10" s="22"/>
      <c r="Z10" s="28"/>
      <c r="AA10" s="27"/>
      <c r="AB10" s="22"/>
      <c r="AC10" s="27"/>
      <c r="AD10" s="27"/>
      <c r="AE10" s="27"/>
      <c r="AF10" s="27"/>
      <c r="AG10" s="27"/>
      <c r="AH10" s="27"/>
      <c r="AI10" s="27"/>
      <c r="AJ10" s="27"/>
      <c r="AK10" s="27"/>
      <c r="AL10" s="27"/>
      <c r="AM10" s="27"/>
      <c r="AN10" s="27"/>
      <c r="AO10" s="27"/>
      <c r="AP10" s="27"/>
      <c r="AQ10" s="27"/>
      <c r="AR10" s="30" t="str">
        <f t="shared" si="1"/>
        <v/>
      </c>
      <c r="AS10" s="27"/>
      <c r="AT10" s="27"/>
      <c r="AU10" s="27"/>
    </row>
    <row r="11" spans="1:47" ht="15.75" customHeight="1">
      <c r="A11" s="47" t="str">
        <f t="shared" si="2"/>
        <v/>
      </c>
      <c r="B11" s="12"/>
      <c r="C11" s="8"/>
      <c r="D11" s="8"/>
      <c r="E11" s="8"/>
      <c r="F11" s="15"/>
      <c r="G11" s="15"/>
      <c r="H11" s="15"/>
      <c r="I11" s="15">
        <f t="shared" si="0"/>
        <v>0</v>
      </c>
      <c r="J11" s="15"/>
      <c r="K11" s="15">
        <f t="shared" si="3"/>
        <v>0</v>
      </c>
      <c r="L11" s="45" t="str">
        <f t="shared" si="4"/>
        <v/>
      </c>
      <c r="M11" s="21"/>
      <c r="O11" s="22"/>
      <c r="P11" s="22"/>
      <c r="Q11" s="22"/>
      <c r="R11" s="22"/>
      <c r="S11" s="22"/>
      <c r="T11" s="22"/>
      <c r="U11" s="22"/>
      <c r="V11" s="22"/>
      <c r="W11" s="22"/>
      <c r="X11" s="22"/>
      <c r="Y11" s="22"/>
      <c r="Z11" s="28"/>
      <c r="AA11" s="27"/>
      <c r="AB11" s="22"/>
      <c r="AC11" s="27"/>
      <c r="AD11" s="27"/>
      <c r="AE11" s="27"/>
      <c r="AF11" s="27"/>
      <c r="AG11" s="27"/>
      <c r="AH11" s="27"/>
      <c r="AI11" s="27"/>
      <c r="AJ11" s="27"/>
      <c r="AK11" s="27"/>
      <c r="AL11" s="27"/>
      <c r="AM11" s="27"/>
      <c r="AN11" s="27"/>
      <c r="AO11" s="27"/>
      <c r="AP11" s="27"/>
      <c r="AQ11" s="27"/>
      <c r="AR11" s="30" t="str">
        <f t="shared" si="1"/>
        <v/>
      </c>
      <c r="AS11" s="27"/>
      <c r="AT11" s="27"/>
      <c r="AU11" s="27"/>
    </row>
    <row r="12" spans="1:47" ht="15.75" customHeight="1">
      <c r="A12" s="47" t="str">
        <f t="shared" si="2"/>
        <v/>
      </c>
      <c r="B12" s="12"/>
      <c r="C12" s="8"/>
      <c r="D12" s="8"/>
      <c r="E12" s="8"/>
      <c r="F12" s="15"/>
      <c r="G12" s="15"/>
      <c r="H12" s="15"/>
      <c r="I12" s="15">
        <f t="shared" si="0"/>
        <v>0</v>
      </c>
      <c r="J12" s="15"/>
      <c r="K12" s="15">
        <f t="shared" si="3"/>
        <v>0</v>
      </c>
      <c r="L12" s="45" t="str">
        <f t="shared" si="4"/>
        <v/>
      </c>
      <c r="M12" s="21"/>
      <c r="O12" s="22"/>
      <c r="P12" s="22"/>
      <c r="Q12" s="22"/>
      <c r="R12" s="22"/>
      <c r="S12" s="22"/>
      <c r="T12" s="22"/>
      <c r="U12" s="22"/>
      <c r="V12" s="22"/>
      <c r="W12" s="22"/>
      <c r="X12" s="22"/>
      <c r="Y12" s="22"/>
      <c r="Z12" s="28"/>
      <c r="AA12" s="27"/>
      <c r="AB12" s="22"/>
      <c r="AC12" s="27"/>
      <c r="AD12" s="27"/>
      <c r="AE12" s="27"/>
      <c r="AF12" s="27"/>
      <c r="AG12" s="27"/>
      <c r="AH12" s="27"/>
      <c r="AI12" s="27"/>
      <c r="AJ12" s="27"/>
      <c r="AK12" s="27"/>
      <c r="AL12" s="27"/>
      <c r="AM12" s="27"/>
      <c r="AN12" s="27"/>
      <c r="AO12" s="27"/>
      <c r="AP12" s="27"/>
      <c r="AQ12" s="27"/>
      <c r="AR12" s="30" t="str">
        <f t="shared" si="1"/>
        <v/>
      </c>
      <c r="AS12" s="27"/>
      <c r="AT12" s="27"/>
      <c r="AU12" s="27"/>
    </row>
    <row r="13" spans="1:47" ht="15.75" customHeight="1">
      <c r="A13" s="47" t="str">
        <f t="shared" si="2"/>
        <v/>
      </c>
      <c r="B13" s="12"/>
      <c r="C13" s="8"/>
      <c r="D13" s="8"/>
      <c r="E13" s="8"/>
      <c r="F13" s="15"/>
      <c r="G13" s="15"/>
      <c r="H13" s="15"/>
      <c r="I13" s="15">
        <f t="shared" si="0"/>
        <v>0</v>
      </c>
      <c r="J13" s="15"/>
      <c r="K13" s="15">
        <f t="shared" si="3"/>
        <v>0</v>
      </c>
      <c r="L13" s="45" t="str">
        <f t="shared" si="4"/>
        <v/>
      </c>
      <c r="M13" s="21"/>
      <c r="O13" s="22"/>
      <c r="P13" s="22"/>
      <c r="Q13" s="22"/>
      <c r="R13" s="22"/>
      <c r="S13" s="22"/>
      <c r="T13" s="22"/>
      <c r="U13" s="22"/>
      <c r="V13" s="22"/>
      <c r="W13" s="22"/>
      <c r="X13" s="22"/>
      <c r="Y13" s="22"/>
      <c r="Z13" s="28"/>
      <c r="AA13" s="27"/>
      <c r="AB13" s="22"/>
      <c r="AC13" s="27"/>
      <c r="AD13" s="27"/>
      <c r="AE13" s="27"/>
      <c r="AF13" s="27"/>
      <c r="AG13" s="27"/>
      <c r="AH13" s="27"/>
      <c r="AI13" s="27"/>
      <c r="AJ13" s="27"/>
      <c r="AK13" s="27"/>
      <c r="AL13" s="27"/>
      <c r="AM13" s="27"/>
      <c r="AN13" s="27"/>
      <c r="AO13" s="27"/>
      <c r="AP13" s="27"/>
      <c r="AQ13" s="27"/>
      <c r="AR13" s="30" t="str">
        <f t="shared" si="1"/>
        <v/>
      </c>
      <c r="AS13" s="27"/>
      <c r="AT13" s="27"/>
      <c r="AU13" s="27"/>
    </row>
    <row r="14" spans="1:47" ht="15.75" customHeight="1">
      <c r="A14" s="47" t="str">
        <f t="shared" si="2"/>
        <v/>
      </c>
      <c r="B14" s="12"/>
      <c r="C14" s="8"/>
      <c r="D14" s="8"/>
      <c r="E14" s="8"/>
      <c r="F14" s="15"/>
      <c r="G14" s="15"/>
      <c r="H14" s="15"/>
      <c r="I14" s="15">
        <f t="shared" si="0"/>
        <v>0</v>
      </c>
      <c r="J14" s="15"/>
      <c r="K14" s="15">
        <f t="shared" si="3"/>
        <v>0</v>
      </c>
      <c r="L14" s="45" t="str">
        <f t="shared" si="4"/>
        <v/>
      </c>
      <c r="M14" s="21"/>
      <c r="O14" s="22"/>
      <c r="P14" s="22"/>
      <c r="Q14" s="22"/>
      <c r="R14" s="22"/>
      <c r="S14" s="22"/>
      <c r="T14" s="22"/>
      <c r="U14" s="22"/>
      <c r="V14" s="22"/>
      <c r="W14" s="22"/>
      <c r="X14" s="22"/>
      <c r="Y14" s="22"/>
      <c r="Z14" s="28"/>
      <c r="AA14" s="27"/>
      <c r="AB14" s="22"/>
      <c r="AC14" s="27"/>
      <c r="AD14" s="27"/>
      <c r="AE14" s="27"/>
      <c r="AF14" s="27"/>
      <c r="AG14" s="27"/>
      <c r="AH14" s="27"/>
      <c r="AI14" s="27"/>
      <c r="AJ14" s="27"/>
      <c r="AK14" s="27"/>
      <c r="AL14" s="27"/>
      <c r="AM14" s="27"/>
      <c r="AN14" s="27"/>
      <c r="AO14" s="27"/>
      <c r="AP14" s="27"/>
      <c r="AQ14" s="27"/>
      <c r="AR14" s="30" t="str">
        <f t="shared" si="1"/>
        <v/>
      </c>
      <c r="AS14" s="27"/>
      <c r="AT14" s="27"/>
      <c r="AU14" s="27"/>
    </row>
    <row r="15" spans="1:47" ht="15.75" customHeight="1">
      <c r="A15" s="47" t="str">
        <f t="shared" si="2"/>
        <v/>
      </c>
      <c r="B15" s="12"/>
      <c r="C15" s="8"/>
      <c r="D15" s="8"/>
      <c r="E15" s="8"/>
      <c r="F15" s="15"/>
      <c r="G15" s="15"/>
      <c r="H15" s="15"/>
      <c r="I15" s="15">
        <f t="shared" si="0"/>
        <v>0</v>
      </c>
      <c r="J15" s="15"/>
      <c r="K15" s="15">
        <f t="shared" si="3"/>
        <v>0</v>
      </c>
      <c r="L15" s="45" t="str">
        <f t="shared" si="4"/>
        <v/>
      </c>
      <c r="M15" s="21"/>
      <c r="O15" s="22"/>
      <c r="P15" s="22"/>
      <c r="Q15" s="22"/>
      <c r="R15" s="22"/>
      <c r="S15" s="22"/>
      <c r="T15" s="22"/>
      <c r="U15" s="22"/>
      <c r="V15" s="22"/>
      <c r="W15" s="22"/>
      <c r="X15" s="22"/>
      <c r="Y15" s="22"/>
      <c r="Z15" s="28"/>
      <c r="AA15" s="27"/>
      <c r="AB15" s="22"/>
      <c r="AC15" s="27"/>
      <c r="AD15" s="27"/>
      <c r="AE15" s="27"/>
      <c r="AF15" s="27"/>
      <c r="AG15" s="27"/>
      <c r="AH15" s="27"/>
      <c r="AI15" s="27"/>
      <c r="AJ15" s="27"/>
      <c r="AK15" s="27"/>
      <c r="AL15" s="27"/>
      <c r="AM15" s="27"/>
      <c r="AN15" s="27"/>
      <c r="AO15" s="27"/>
      <c r="AP15" s="27"/>
      <c r="AQ15" s="27"/>
      <c r="AR15" s="30" t="str">
        <f>IFERROR((AP15-I20)/(I20)*100,"")</f>
        <v/>
      </c>
      <c r="AS15" s="27"/>
      <c r="AT15" s="27"/>
      <c r="AU15" s="27"/>
    </row>
    <row r="16" spans="1:47" ht="15.75" customHeight="1">
      <c r="A16" s="47"/>
      <c r="B16" s="12"/>
      <c r="C16" s="8"/>
      <c r="D16" s="8"/>
      <c r="E16" s="8"/>
      <c r="F16" s="15"/>
      <c r="G16" s="15"/>
      <c r="H16" s="15"/>
      <c r="I16" s="15">
        <f t="shared" ref="I16:I19" si="5">G16+H16</f>
        <v>0</v>
      </c>
      <c r="J16" s="15"/>
      <c r="K16" s="15">
        <f t="shared" ref="K16:K19" si="6">J16-I16</f>
        <v>0</v>
      </c>
      <c r="L16" s="45"/>
      <c r="M16" s="21"/>
      <c r="O16" s="22"/>
      <c r="P16" s="22"/>
      <c r="Q16" s="22"/>
      <c r="R16" s="22"/>
      <c r="S16" s="22"/>
      <c r="T16" s="22"/>
      <c r="U16" s="22"/>
      <c r="V16" s="22"/>
      <c r="W16" s="22"/>
      <c r="X16" s="22"/>
      <c r="Y16" s="22"/>
      <c r="Z16" s="28"/>
      <c r="AA16" s="27"/>
      <c r="AB16" s="22"/>
      <c r="AC16" s="27"/>
      <c r="AD16" s="27"/>
      <c r="AE16" s="27"/>
      <c r="AF16" s="27"/>
      <c r="AG16" s="27"/>
      <c r="AH16" s="27"/>
      <c r="AI16" s="27"/>
      <c r="AJ16" s="27"/>
      <c r="AK16" s="27"/>
      <c r="AL16" s="27"/>
      <c r="AM16" s="27"/>
      <c r="AN16" s="27"/>
      <c r="AO16" s="27"/>
      <c r="AP16" s="27"/>
      <c r="AQ16" s="27"/>
      <c r="AR16" s="30"/>
      <c r="AS16" s="27"/>
      <c r="AT16" s="27"/>
      <c r="AU16" s="27"/>
    </row>
    <row r="17" spans="1:47" ht="15.75" customHeight="1">
      <c r="A17" s="47"/>
      <c r="B17" s="12"/>
      <c r="C17" s="8"/>
      <c r="D17" s="8"/>
      <c r="E17" s="8"/>
      <c r="F17" s="15"/>
      <c r="G17" s="15"/>
      <c r="H17" s="15"/>
      <c r="I17" s="15">
        <f t="shared" si="5"/>
        <v>0</v>
      </c>
      <c r="J17" s="15"/>
      <c r="K17" s="15">
        <f t="shared" si="6"/>
        <v>0</v>
      </c>
      <c r="L17" s="45"/>
      <c r="M17" s="21"/>
      <c r="O17" s="22"/>
      <c r="P17" s="22"/>
      <c r="Q17" s="22"/>
      <c r="R17" s="22"/>
      <c r="S17" s="22"/>
      <c r="T17" s="22"/>
      <c r="U17" s="22"/>
      <c r="V17" s="22"/>
      <c r="W17" s="22"/>
      <c r="X17" s="22"/>
      <c r="Y17" s="22"/>
      <c r="Z17" s="28"/>
      <c r="AA17" s="27"/>
      <c r="AB17" s="22"/>
      <c r="AC17" s="27"/>
      <c r="AD17" s="27"/>
      <c r="AE17" s="27"/>
      <c r="AF17" s="27"/>
      <c r="AG17" s="27"/>
      <c r="AH17" s="27"/>
      <c r="AI17" s="27"/>
      <c r="AJ17" s="27"/>
      <c r="AK17" s="27"/>
      <c r="AL17" s="27"/>
      <c r="AM17" s="27"/>
      <c r="AN17" s="27"/>
      <c r="AO17" s="27"/>
      <c r="AP17" s="27"/>
      <c r="AQ17" s="27"/>
      <c r="AR17" s="30"/>
      <c r="AS17" s="27"/>
      <c r="AT17" s="27"/>
      <c r="AU17" s="27"/>
    </row>
    <row r="18" spans="1:47" ht="15.75" customHeight="1">
      <c r="A18" s="47"/>
      <c r="B18" s="12"/>
      <c r="C18" s="8"/>
      <c r="D18" s="8"/>
      <c r="E18" s="8"/>
      <c r="F18" s="15"/>
      <c r="G18" s="15"/>
      <c r="H18" s="15"/>
      <c r="I18" s="15">
        <f t="shared" si="5"/>
        <v>0</v>
      </c>
      <c r="J18" s="15"/>
      <c r="K18" s="15">
        <f t="shared" si="6"/>
        <v>0</v>
      </c>
      <c r="L18" s="45"/>
      <c r="M18" s="21"/>
      <c r="O18" s="22"/>
      <c r="P18" s="22"/>
      <c r="Q18" s="22"/>
      <c r="R18" s="22"/>
      <c r="S18" s="22"/>
      <c r="T18" s="22"/>
      <c r="U18" s="22"/>
      <c r="V18" s="22"/>
      <c r="W18" s="22"/>
      <c r="X18" s="22"/>
      <c r="Y18" s="22"/>
      <c r="Z18" s="28"/>
      <c r="AA18" s="27"/>
      <c r="AB18" s="22"/>
      <c r="AC18" s="27"/>
      <c r="AD18" s="27"/>
      <c r="AE18" s="27"/>
      <c r="AF18" s="27"/>
      <c r="AG18" s="27"/>
      <c r="AH18" s="27"/>
      <c r="AI18" s="27"/>
      <c r="AJ18" s="27"/>
      <c r="AK18" s="27"/>
      <c r="AL18" s="27"/>
      <c r="AM18" s="27"/>
      <c r="AN18" s="27"/>
      <c r="AO18" s="27"/>
      <c r="AP18" s="27"/>
      <c r="AQ18" s="27"/>
      <c r="AR18" s="30"/>
      <c r="AS18" s="27"/>
      <c r="AT18" s="27"/>
      <c r="AU18" s="27"/>
    </row>
    <row r="19" spans="1:47" ht="15.75" customHeight="1">
      <c r="A19" s="47"/>
      <c r="B19" s="12"/>
      <c r="C19" s="8"/>
      <c r="D19" s="8"/>
      <c r="E19" s="8"/>
      <c r="F19" s="15"/>
      <c r="G19" s="15"/>
      <c r="H19" s="15"/>
      <c r="I19" s="15">
        <f t="shared" si="5"/>
        <v>0</v>
      </c>
      <c r="J19" s="15"/>
      <c r="K19" s="15">
        <f t="shared" si="6"/>
        <v>0</v>
      </c>
      <c r="L19" s="45"/>
      <c r="M19" s="21"/>
      <c r="O19" s="22"/>
      <c r="P19" s="22"/>
      <c r="Q19" s="22"/>
      <c r="R19" s="22"/>
      <c r="S19" s="22"/>
      <c r="T19" s="22"/>
      <c r="U19" s="22"/>
      <c r="V19" s="22"/>
      <c r="W19" s="22"/>
      <c r="X19" s="22"/>
      <c r="Y19" s="22"/>
      <c r="Z19" s="28"/>
      <c r="AA19" s="27"/>
      <c r="AB19" s="22"/>
      <c r="AC19" s="27"/>
      <c r="AD19" s="27"/>
      <c r="AE19" s="27"/>
      <c r="AF19" s="27"/>
      <c r="AG19" s="27"/>
      <c r="AH19" s="27"/>
      <c r="AI19" s="27"/>
      <c r="AJ19" s="27"/>
      <c r="AK19" s="27"/>
      <c r="AL19" s="27"/>
      <c r="AM19" s="27"/>
      <c r="AN19" s="27"/>
      <c r="AO19" s="27"/>
      <c r="AP19" s="27"/>
      <c r="AQ19" s="27"/>
      <c r="AR19" s="30"/>
      <c r="AS19" s="27"/>
      <c r="AT19" s="27"/>
      <c r="AU19" s="27"/>
    </row>
    <row r="20" spans="1:47" ht="15.65" customHeight="1">
      <c r="A20" s="47" t="str">
        <f t="shared" si="2"/>
        <v/>
      </c>
      <c r="B20" s="12"/>
      <c r="C20" s="8"/>
      <c r="D20" s="8"/>
      <c r="E20" s="8"/>
      <c r="F20" s="15"/>
      <c r="G20" s="15"/>
      <c r="H20" s="15"/>
      <c r="I20" s="15">
        <f t="shared" si="0"/>
        <v>0</v>
      </c>
      <c r="J20" s="15"/>
      <c r="K20" s="15">
        <f t="shared" si="3"/>
        <v>0</v>
      </c>
      <c r="L20" s="45" t="str">
        <f t="shared" si="4"/>
        <v/>
      </c>
      <c r="M20" s="21"/>
      <c r="O20" s="22"/>
      <c r="P20" s="22"/>
      <c r="Q20" s="22"/>
      <c r="R20" s="22"/>
      <c r="S20" s="22"/>
      <c r="T20" s="22"/>
      <c r="U20" s="22"/>
      <c r="V20" s="22"/>
      <c r="W20" s="22"/>
      <c r="X20" s="22"/>
      <c r="Y20" s="22"/>
      <c r="Z20" s="28"/>
      <c r="AA20" s="27"/>
      <c r="AB20" s="22"/>
      <c r="AC20" s="27"/>
      <c r="AD20" s="27"/>
      <c r="AE20" s="27"/>
      <c r="AF20" s="27"/>
      <c r="AG20" s="27"/>
      <c r="AH20" s="27"/>
      <c r="AI20" s="27"/>
      <c r="AJ20" s="27"/>
      <c r="AK20" s="27"/>
      <c r="AL20" s="27"/>
      <c r="AM20" s="27"/>
      <c r="AN20" s="27"/>
      <c r="AO20" s="27"/>
      <c r="AP20" s="27"/>
      <c r="AQ20" s="27"/>
      <c r="AR20" s="30" t="str">
        <f t="shared" si="1"/>
        <v/>
      </c>
      <c r="AS20" s="27"/>
      <c r="AT20" s="27"/>
      <c r="AU20" s="27"/>
    </row>
    <row r="21" spans="1:47" ht="15.75" customHeight="1">
      <c r="A21" s="47" t="str">
        <f t="shared" si="2"/>
        <v/>
      </c>
      <c r="B21" s="12"/>
      <c r="C21" s="8"/>
      <c r="D21" s="8"/>
      <c r="E21" s="8"/>
      <c r="F21" s="15"/>
      <c r="G21" s="15"/>
      <c r="H21" s="15"/>
      <c r="I21" s="15">
        <f t="shared" si="0"/>
        <v>0</v>
      </c>
      <c r="J21" s="15"/>
      <c r="K21" s="15">
        <f t="shared" si="3"/>
        <v>0</v>
      </c>
      <c r="L21" s="45" t="str">
        <f t="shared" si="4"/>
        <v/>
      </c>
      <c r="M21" s="21"/>
      <c r="O21" s="22"/>
      <c r="P21" s="22"/>
      <c r="Q21" s="22"/>
      <c r="R21" s="22"/>
      <c r="S21" s="22"/>
      <c r="T21" s="22"/>
      <c r="U21" s="22"/>
      <c r="V21" s="22"/>
      <c r="W21" s="22"/>
      <c r="X21" s="22"/>
      <c r="Y21" s="22"/>
      <c r="Z21" s="28"/>
      <c r="AA21" s="27"/>
      <c r="AB21" s="22"/>
      <c r="AC21" s="27"/>
      <c r="AD21" s="27"/>
      <c r="AE21" s="27"/>
      <c r="AF21" s="27"/>
      <c r="AG21" s="27"/>
      <c r="AH21" s="27"/>
      <c r="AI21" s="27"/>
      <c r="AJ21" s="27"/>
      <c r="AK21" s="27"/>
      <c r="AL21" s="27"/>
      <c r="AM21" s="27"/>
      <c r="AN21" s="27"/>
      <c r="AO21" s="27"/>
      <c r="AP21" s="27"/>
      <c r="AQ21" s="27"/>
      <c r="AR21" s="30" t="str">
        <f t="shared" si="1"/>
        <v/>
      </c>
      <c r="AS21" s="27"/>
      <c r="AT21" s="27"/>
      <c r="AU21" s="27"/>
    </row>
    <row r="22" spans="1:47" ht="15.75" customHeight="1">
      <c r="A22" s="47" t="str">
        <f t="shared" si="2"/>
        <v/>
      </c>
      <c r="B22" s="12"/>
      <c r="C22" s="8"/>
      <c r="D22" s="8"/>
      <c r="E22" s="8"/>
      <c r="F22" s="15"/>
      <c r="G22" s="15"/>
      <c r="H22" s="15"/>
      <c r="I22" s="15">
        <f t="shared" si="0"/>
        <v>0</v>
      </c>
      <c r="J22" s="15"/>
      <c r="K22" s="15">
        <f t="shared" si="3"/>
        <v>0</v>
      </c>
      <c r="L22" s="45" t="str">
        <f t="shared" si="4"/>
        <v/>
      </c>
      <c r="M22" s="21"/>
      <c r="O22" s="22"/>
      <c r="P22" s="22"/>
      <c r="Q22" s="22"/>
      <c r="R22" s="22"/>
      <c r="S22" s="22"/>
      <c r="T22" s="22"/>
      <c r="U22" s="22"/>
      <c r="V22" s="22"/>
      <c r="W22" s="22"/>
      <c r="X22" s="22"/>
      <c r="Y22" s="22"/>
      <c r="Z22" s="28"/>
      <c r="AA22" s="27"/>
      <c r="AB22" s="22"/>
      <c r="AC22" s="27"/>
      <c r="AD22" s="27"/>
      <c r="AE22" s="27"/>
      <c r="AF22" s="27"/>
      <c r="AG22" s="27"/>
      <c r="AH22" s="27"/>
      <c r="AI22" s="27"/>
      <c r="AJ22" s="27"/>
      <c r="AK22" s="27"/>
      <c r="AL22" s="27"/>
      <c r="AM22" s="27"/>
      <c r="AN22" s="27"/>
      <c r="AO22" s="27"/>
      <c r="AP22" s="27"/>
      <c r="AQ22" s="27"/>
      <c r="AR22" s="30" t="str">
        <f t="shared" si="1"/>
        <v/>
      </c>
      <c r="AS22" s="27"/>
      <c r="AT22" s="27"/>
      <c r="AU22" s="27"/>
    </row>
    <row r="23" spans="1:47" ht="15.75" customHeight="1">
      <c r="A23" s="47" t="str">
        <f t="shared" si="2"/>
        <v/>
      </c>
      <c r="B23" s="12"/>
      <c r="C23" s="8"/>
      <c r="D23" s="8"/>
      <c r="E23" s="8"/>
      <c r="F23" s="15"/>
      <c r="G23" s="15"/>
      <c r="H23" s="15"/>
      <c r="I23" s="15">
        <f t="shared" si="0"/>
        <v>0</v>
      </c>
      <c r="J23" s="15"/>
      <c r="K23" s="15">
        <f t="shared" si="3"/>
        <v>0</v>
      </c>
      <c r="L23" s="45" t="str">
        <f t="shared" si="4"/>
        <v/>
      </c>
      <c r="M23" s="21"/>
      <c r="O23" s="22"/>
      <c r="P23" s="22"/>
      <c r="Q23" s="22"/>
      <c r="R23" s="22"/>
      <c r="S23" s="22"/>
      <c r="T23" s="22"/>
      <c r="U23" s="22"/>
      <c r="V23" s="22"/>
      <c r="W23" s="22"/>
      <c r="X23" s="22"/>
      <c r="Y23" s="22"/>
      <c r="Z23" s="28"/>
      <c r="AA23" s="27"/>
      <c r="AB23" s="22"/>
      <c r="AC23" s="27"/>
      <c r="AD23" s="27"/>
      <c r="AE23" s="27"/>
      <c r="AF23" s="27"/>
      <c r="AG23" s="27"/>
      <c r="AH23" s="27"/>
      <c r="AI23" s="27"/>
      <c r="AJ23" s="27"/>
      <c r="AK23" s="27"/>
      <c r="AL23" s="27"/>
      <c r="AM23" s="27"/>
      <c r="AN23" s="27"/>
      <c r="AO23" s="27"/>
      <c r="AP23" s="27"/>
      <c r="AQ23" s="27"/>
      <c r="AR23" s="30" t="str">
        <f>IFERROR((AP23-#REF!)/(#REF!)*100,"")</f>
        <v/>
      </c>
      <c r="AS23" s="27"/>
      <c r="AT23" s="27"/>
      <c r="AU23" s="27"/>
    </row>
    <row r="24" spans="1:47" ht="15.75" customHeight="1">
      <c r="A24" s="47" t="str">
        <f t="shared" si="2"/>
        <v/>
      </c>
      <c r="B24" s="12"/>
      <c r="C24" s="8"/>
      <c r="D24" s="8"/>
      <c r="E24" s="8"/>
      <c r="F24" s="15"/>
      <c r="G24" s="15"/>
      <c r="H24" s="15"/>
      <c r="I24" s="15">
        <f t="shared" si="0"/>
        <v>0</v>
      </c>
      <c r="J24" s="15"/>
      <c r="K24" s="15">
        <f t="shared" si="3"/>
        <v>0</v>
      </c>
      <c r="L24" s="45" t="str">
        <f t="shared" si="4"/>
        <v/>
      </c>
      <c r="M24" s="21"/>
      <c r="O24" s="22"/>
      <c r="P24" s="22"/>
      <c r="Q24" s="22"/>
      <c r="R24" s="22"/>
      <c r="S24" s="22"/>
      <c r="T24" s="22"/>
      <c r="U24" s="22"/>
      <c r="V24" s="22"/>
      <c r="W24" s="22"/>
      <c r="X24" s="22"/>
      <c r="Y24" s="22"/>
      <c r="Z24" s="28"/>
      <c r="AA24" s="27"/>
      <c r="AB24" s="22"/>
      <c r="AC24" s="27"/>
      <c r="AD24" s="27"/>
      <c r="AE24" s="27"/>
      <c r="AF24" s="27"/>
      <c r="AG24" s="27"/>
      <c r="AH24" s="27"/>
      <c r="AI24" s="27"/>
      <c r="AJ24" s="27"/>
      <c r="AK24" s="27"/>
      <c r="AL24" s="27"/>
      <c r="AM24" s="27"/>
      <c r="AN24" s="27"/>
      <c r="AO24" s="27"/>
      <c r="AP24" s="27"/>
      <c r="AQ24" s="27"/>
      <c r="AR24" s="30" t="str">
        <f t="shared" si="1"/>
        <v/>
      </c>
      <c r="AS24" s="27"/>
      <c r="AT24" s="27"/>
      <c r="AU24" s="27"/>
    </row>
    <row r="25" spans="1:47" ht="15.75" customHeight="1">
      <c r="A25" s="47" t="str">
        <f t="shared" si="2"/>
        <v/>
      </c>
      <c r="B25" s="12"/>
      <c r="C25" s="8"/>
      <c r="D25" s="8"/>
      <c r="E25" s="8"/>
      <c r="F25" s="15"/>
      <c r="G25" s="15"/>
      <c r="H25" s="15"/>
      <c r="I25" s="15">
        <f t="shared" si="0"/>
        <v>0</v>
      </c>
      <c r="J25" s="15"/>
      <c r="K25" s="15">
        <f t="shared" si="3"/>
        <v>0</v>
      </c>
      <c r="L25" s="45" t="str">
        <f t="shared" si="4"/>
        <v/>
      </c>
      <c r="M25" s="21"/>
      <c r="O25" s="22"/>
      <c r="P25" s="22"/>
      <c r="Q25" s="22"/>
      <c r="R25" s="22"/>
      <c r="S25" s="22"/>
      <c r="T25" s="22"/>
      <c r="U25" s="22"/>
      <c r="V25" s="22"/>
      <c r="W25" s="22"/>
      <c r="X25" s="22"/>
      <c r="Y25" s="22"/>
      <c r="Z25" s="28"/>
      <c r="AA25" s="27"/>
      <c r="AB25" s="22"/>
      <c r="AC25" s="27"/>
      <c r="AD25" s="27"/>
      <c r="AE25" s="27"/>
      <c r="AF25" s="27"/>
      <c r="AG25" s="27"/>
      <c r="AH25" s="27"/>
      <c r="AI25" s="27"/>
      <c r="AJ25" s="27"/>
      <c r="AK25" s="27"/>
      <c r="AL25" s="27"/>
      <c r="AM25" s="27"/>
      <c r="AN25" s="27"/>
      <c r="AO25" s="27"/>
      <c r="AP25" s="27"/>
      <c r="AQ25" s="27"/>
      <c r="AR25" s="30" t="str">
        <f t="shared" si="1"/>
        <v/>
      </c>
      <c r="AS25" s="27"/>
      <c r="AT25" s="27"/>
      <c r="AU25" s="27"/>
    </row>
    <row r="26" spans="1:47" ht="15.75" customHeight="1">
      <c r="A26" s="47" t="str">
        <f t="shared" si="2"/>
        <v/>
      </c>
      <c r="B26" s="12"/>
      <c r="C26" s="8"/>
      <c r="D26" s="8"/>
      <c r="E26" s="8"/>
      <c r="F26" s="15"/>
      <c r="G26" s="15"/>
      <c r="H26" s="15"/>
      <c r="I26" s="15">
        <f t="shared" si="0"/>
        <v>0</v>
      </c>
      <c r="J26" s="15"/>
      <c r="K26" s="15">
        <f t="shared" si="3"/>
        <v>0</v>
      </c>
      <c r="L26" s="45" t="str">
        <f t="shared" si="4"/>
        <v/>
      </c>
      <c r="M26" s="21"/>
      <c r="O26" s="22"/>
      <c r="P26" s="22"/>
      <c r="Q26" s="22"/>
      <c r="R26" s="22"/>
      <c r="S26" s="22"/>
      <c r="T26" s="22"/>
      <c r="U26" s="22"/>
      <c r="V26" s="22"/>
      <c r="W26" s="22"/>
      <c r="X26" s="22"/>
      <c r="Y26" s="22"/>
      <c r="Z26" s="28"/>
      <c r="AA26" s="27"/>
      <c r="AB26" s="22"/>
      <c r="AC26" s="27"/>
      <c r="AD26" s="27"/>
      <c r="AE26" s="27"/>
      <c r="AF26" s="27"/>
      <c r="AG26" s="27"/>
      <c r="AH26" s="27"/>
      <c r="AI26" s="27"/>
      <c r="AJ26" s="27"/>
      <c r="AK26" s="27"/>
      <c r="AL26" s="27"/>
      <c r="AM26" s="27"/>
      <c r="AN26" s="27"/>
      <c r="AO26" s="27"/>
      <c r="AP26" s="27"/>
      <c r="AQ26" s="27"/>
      <c r="AR26" s="30" t="str">
        <f t="shared" si="1"/>
        <v/>
      </c>
      <c r="AS26" s="27"/>
      <c r="AT26" s="27"/>
      <c r="AU26" s="27"/>
    </row>
    <row r="27" spans="1:47" ht="15.75" customHeight="1">
      <c r="A27" s="526" t="s">
        <v>621</v>
      </c>
      <c r="B27" s="527"/>
      <c r="C27" s="8"/>
      <c r="D27" s="8"/>
      <c r="E27" s="8"/>
      <c r="F27" s="15"/>
      <c r="G27" s="15">
        <f>SUM(G7:G26)</f>
        <v>0</v>
      </c>
      <c r="H27" s="15">
        <f>SUM(H7:H26)</f>
        <v>0</v>
      </c>
      <c r="I27" s="15">
        <f>SUM(I7:I26)</f>
        <v>0</v>
      </c>
      <c r="J27" s="15">
        <f>SUM(J7:J26)</f>
        <v>0</v>
      </c>
      <c r="K27" s="15">
        <f t="shared" si="3"/>
        <v>0</v>
      </c>
      <c r="L27" s="45" t="str">
        <f t="shared" si="4"/>
        <v/>
      </c>
      <c r="M27" s="21"/>
    </row>
    <row r="28" spans="1:47" ht="15.75" customHeight="1">
      <c r="A28" s="3" t="str">
        <f>基本信息输入表!$K$6&amp;"填表人："&amp;基本信息输入表!$M$68</f>
        <v>被评估单位填表人：徐刚、杨灵芝</v>
      </c>
      <c r="J28" s="3" t="str">
        <f>"评估人员："&amp;基本信息输入表!$Q$68</f>
        <v>评估人员：雍国锋、路育</v>
      </c>
    </row>
    <row r="29" spans="1:47" ht="15.75" customHeight="1">
      <c r="A29" s="3" t="str">
        <f>"填表日期："&amp;YEAR(基本信息输入表!$O$68)&amp;"年"&amp;MONTH(基本信息输入表!$O$68)&amp;"月"&amp;DAY(基本信息输入表!$O$68)&amp;"日"</f>
        <v>填表日期：2023年2月1日</v>
      </c>
    </row>
    <row r="30" spans="1:47" ht="15.75" customHeight="1">
      <c r="N30" s="23" t="s">
        <v>461</v>
      </c>
    </row>
  </sheetData>
  <mergeCells count="29">
    <mergeCell ref="S5:S6"/>
    <mergeCell ref="T5:T6"/>
    <mergeCell ref="U5:U6"/>
    <mergeCell ref="V5:V6"/>
    <mergeCell ref="AF5:AF6"/>
    <mergeCell ref="A27:B27"/>
    <mergeCell ref="O5:O6"/>
    <mergeCell ref="P5:P6"/>
    <mergeCell ref="Q5:Q6"/>
    <mergeCell ref="R5:R6"/>
    <mergeCell ref="AR4:AU4"/>
    <mergeCell ref="W5:AA5"/>
    <mergeCell ref="AB5:AC5"/>
    <mergeCell ref="AD5:AE5"/>
    <mergeCell ref="AI5:AJ5"/>
    <mergeCell ref="AK5:AO5"/>
    <mergeCell ref="AG5:AG6"/>
    <mergeCell ref="AH5:AH6"/>
    <mergeCell ref="AP5:AP6"/>
    <mergeCell ref="AQ5:AQ6"/>
    <mergeCell ref="AR5:AR6"/>
    <mergeCell ref="AS5:AS6"/>
    <mergeCell ref="AT5:AT6"/>
    <mergeCell ref="AU5:AU6"/>
    <mergeCell ref="A2:M2"/>
    <mergeCell ref="A3:M3"/>
    <mergeCell ref="O4:V4"/>
    <mergeCell ref="W4:AG4"/>
    <mergeCell ref="AH4:AQ4"/>
  </mergeCells>
  <phoneticPr fontId="13" type="noConversion"/>
  <dataValidations count="1">
    <dataValidation type="list" allowBlank="1" showInputMessage="1" showErrorMessage="1" sqref="W7:Y26" xr:uid="{00000000-0002-0000-4200-000001000000}">
      <formula1>$A$108:$A$109</formula1>
    </dataValidation>
  </dataValidations>
  <hyperlinks>
    <hyperlink ref="A1" location="索引目录!A1" display="返回索引目录" xr:uid="{00000000-0004-0000-4200-000000000000}"/>
  </hyperlinks>
  <printOptions horizontalCentered="1"/>
  <pageMargins left="0.98402777777777795" right="0.98402777777777795" top="0.98402777777777795" bottom="0.98402777777777795" header="0.31388888888888899" footer="0.35416666666666702"/>
  <pageSetup paperSize="9" scale="95"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基本信息输入表!$A$121:$A$123</xm:f>
          </x14:formula1>
          <xm:sqref>AB7:AB26</xm:sqref>
        </x14:dataValidation>
        <x14:dataValidation type="list" allowBlank="1" showInputMessage="1" showErrorMessage="1" xr:uid="{00000000-0002-0000-4200-000002000000}">
          <x14:formula1>
            <xm:f>基本信息输入表!$A$124:$A$127</xm:f>
          </x14:formula1>
          <xm:sqref>AD7:AD26</xm:sqref>
        </x14:dataValidation>
        <x14:dataValidation type="list" allowBlank="1" showInputMessage="1" showErrorMessage="1" xr:uid="{00000000-0002-0000-4200-000003000000}">
          <x14:formula1>
            <xm:f>基本信息输入表!$A$109:$A$110</xm:f>
          </x14:formula1>
          <xm:sqref>O7:T26</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pageSetUpPr fitToPage="1"/>
  </sheetPr>
  <dimension ref="A1:AS32"/>
  <sheetViews>
    <sheetView showGridLines="0" topLeftCell="D10" workbookViewId="0">
      <selection activeCell="F8" sqref="F8"/>
    </sheetView>
  </sheetViews>
  <sheetFormatPr defaultColWidth="9" defaultRowHeight="15.75" customHeight="1" outlineLevelCol="2"/>
  <cols>
    <col min="1" max="1" width="6.75" style="3" customWidth="1"/>
    <col min="2" max="2" width="23.5" style="3" customWidth="1"/>
    <col min="3" max="3" width="13.5" style="3" customWidth="1"/>
    <col min="4" max="5" width="17.75" style="3" customWidth="1"/>
    <col min="6" max="6" width="12.25" style="3" customWidth="1"/>
    <col min="7" max="8" width="17.75" style="3" customWidth="1"/>
    <col min="9" max="10" width="15.58203125" style="3" hidden="1" customWidth="1" outlineLevel="1"/>
    <col min="11" max="11" width="15.58203125" style="3" customWidth="1" collapsed="1"/>
    <col min="12" max="12" width="15.58203125" style="3" customWidth="1"/>
    <col min="13" max="13" width="11.58203125" style="3" customWidth="1"/>
    <col min="14" max="14" width="9.75" style="3" customWidth="1"/>
    <col min="15" max="15" width="15.5" style="3" customWidth="1"/>
    <col min="16" max="16" width="9" style="3"/>
    <col min="17" max="21" width="5.58203125" style="4" customWidth="1" outlineLevel="1"/>
    <col min="22" max="22" width="14.75" style="4" customWidth="1" outlineLevel="1"/>
    <col min="23" max="23" width="13.58203125" style="4" customWidth="1"/>
    <col min="24" max="25" width="5.58203125" style="4" customWidth="1" outlineLevel="1"/>
    <col min="26" max="26" width="7.25" style="4" customWidth="1" outlineLevel="1"/>
    <col min="27" max="27" width="5.58203125" style="4" customWidth="1" outlineLevel="1"/>
    <col min="28" max="29" width="8.58203125" style="4" customWidth="1" outlineLevel="1"/>
    <col min="30" max="30" width="14.58203125" style="4" customWidth="1" outlineLevel="1"/>
    <col min="31" max="31" width="13.58203125" style="4" customWidth="1"/>
    <col min="32" max="33" width="8.58203125" style="4" hidden="1" customWidth="1" outlineLevel="2"/>
    <col min="34" max="34" width="11.25" style="4" hidden="1" customWidth="1" outlineLevel="2"/>
    <col min="35" max="39" width="10.75" style="4" hidden="1" customWidth="1" outlineLevel="2"/>
    <col min="40" max="40" width="8.58203125" style="4" customWidth="1" outlineLevel="1" collapsed="1"/>
    <col min="41" max="41" width="13.75" style="4" customWidth="1"/>
    <col min="42" max="44" width="13.58203125" style="4" customWidth="1" outlineLevel="1"/>
    <col min="45" max="45" width="13.58203125" style="4" customWidth="1"/>
    <col min="46" max="16384" width="9" style="3"/>
  </cols>
  <sheetData>
    <row r="1" spans="1:45" ht="15.75" customHeight="1">
      <c r="A1" s="5" t="s">
        <v>430</v>
      </c>
    </row>
    <row r="2" spans="1:45" s="1" customFormat="1" ht="30" customHeight="1">
      <c r="A2" s="519" t="s">
        <v>1370</v>
      </c>
      <c r="B2" s="519"/>
      <c r="C2" s="519"/>
      <c r="D2" s="519"/>
      <c r="E2" s="519"/>
      <c r="F2" s="519"/>
      <c r="G2" s="519"/>
      <c r="H2" s="519"/>
      <c r="I2" s="519"/>
      <c r="J2" s="519"/>
      <c r="K2" s="519"/>
      <c r="L2" s="519"/>
      <c r="M2" s="519"/>
      <c r="N2" s="519"/>
      <c r="O2" s="519"/>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O3" s="520"/>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ht="14.15" customHeight="1">
      <c r="A4" s="2"/>
      <c r="B4" s="2"/>
      <c r="C4" s="2"/>
      <c r="D4" s="2"/>
      <c r="E4" s="2"/>
      <c r="F4" s="2"/>
      <c r="G4" s="2"/>
      <c r="H4" s="2"/>
      <c r="I4" s="2"/>
      <c r="J4" s="2"/>
      <c r="K4" s="2"/>
      <c r="L4" s="2"/>
      <c r="M4" s="2"/>
      <c r="N4" s="2"/>
      <c r="O4" s="18" t="s">
        <v>1371</v>
      </c>
      <c r="Q4" s="531" t="s">
        <v>595</v>
      </c>
      <c r="R4" s="531"/>
      <c r="S4" s="531"/>
      <c r="T4" s="531"/>
      <c r="U4" s="531"/>
      <c r="V4" s="531"/>
      <c r="W4" s="531"/>
      <c r="X4" s="532" t="s">
        <v>596</v>
      </c>
      <c r="Y4" s="533"/>
      <c r="Z4" s="533"/>
      <c r="AA4" s="533"/>
      <c r="AB4" s="533"/>
      <c r="AC4" s="533"/>
      <c r="AD4" s="533"/>
      <c r="AE4" s="534"/>
      <c r="AF4" s="535" t="s">
        <v>597</v>
      </c>
      <c r="AG4" s="536"/>
      <c r="AH4" s="536"/>
      <c r="AI4" s="536"/>
      <c r="AJ4" s="536"/>
      <c r="AK4" s="536"/>
      <c r="AL4" s="536"/>
      <c r="AM4" s="536"/>
      <c r="AN4" s="536"/>
      <c r="AO4" s="537"/>
      <c r="AP4" s="538" t="s">
        <v>598</v>
      </c>
      <c r="AQ4" s="538"/>
      <c r="AR4" s="538"/>
      <c r="AS4" s="538"/>
    </row>
    <row r="5" spans="1:45" ht="15.75" customHeight="1">
      <c r="A5" s="3" t="str">
        <f>基本信息输入表!K6&amp;"："&amp;基本信息输入表!M6</f>
        <v>被评估单位：贵州华能焦化制气股份有限公司</v>
      </c>
      <c r="O5" s="18" t="s">
        <v>464</v>
      </c>
      <c r="Q5" s="531" t="s">
        <v>599</v>
      </c>
      <c r="R5" s="553" t="s">
        <v>895</v>
      </c>
      <c r="S5" s="594" t="s">
        <v>1232</v>
      </c>
      <c r="T5" s="542" t="s">
        <v>627</v>
      </c>
      <c r="U5" s="542" t="s">
        <v>601</v>
      </c>
      <c r="V5" s="531" t="s">
        <v>602</v>
      </c>
      <c r="W5" s="531"/>
      <c r="X5" s="532" t="s">
        <v>603</v>
      </c>
      <c r="Y5" s="533"/>
      <c r="Z5" s="533"/>
      <c r="AA5" s="534"/>
      <c r="AB5" s="538" t="s">
        <v>604</v>
      </c>
      <c r="AC5" s="538"/>
      <c r="AD5" s="538" t="s">
        <v>605</v>
      </c>
      <c r="AE5" s="543"/>
      <c r="AF5" s="531" t="s">
        <v>606</v>
      </c>
      <c r="AG5" s="531" t="s">
        <v>654</v>
      </c>
      <c r="AH5" s="531"/>
      <c r="AI5" s="555" t="s">
        <v>655</v>
      </c>
      <c r="AJ5" s="556"/>
      <c r="AK5" s="556"/>
      <c r="AL5" s="556"/>
      <c r="AM5" s="557"/>
      <c r="AN5" s="531" t="s">
        <v>438</v>
      </c>
      <c r="AO5" s="558"/>
      <c r="AP5" s="543" t="s">
        <v>607</v>
      </c>
      <c r="AQ5" s="543" t="s">
        <v>608</v>
      </c>
      <c r="AR5" s="538" t="s">
        <v>609</v>
      </c>
      <c r="AS5" s="543"/>
    </row>
    <row r="6" spans="1:45" s="50" customFormat="1" ht="27.75" customHeight="1">
      <c r="A6" s="51" t="s">
        <v>465</v>
      </c>
      <c r="B6" s="51" t="s">
        <v>1372</v>
      </c>
      <c r="C6" s="8" t="s">
        <v>1373</v>
      </c>
      <c r="D6" s="8" t="s">
        <v>1374</v>
      </c>
      <c r="E6" s="10" t="s">
        <v>1375</v>
      </c>
      <c r="F6" s="13" t="s">
        <v>1376</v>
      </c>
      <c r="G6" s="13" t="s">
        <v>1377</v>
      </c>
      <c r="H6" s="13" t="s">
        <v>1378</v>
      </c>
      <c r="I6" s="46" t="s">
        <v>707</v>
      </c>
      <c r="J6" s="46" t="s">
        <v>693</v>
      </c>
      <c r="K6" s="10" t="s">
        <v>437</v>
      </c>
      <c r="L6" s="51" t="s">
        <v>438</v>
      </c>
      <c r="M6" s="51" t="s">
        <v>439</v>
      </c>
      <c r="N6" s="51" t="s">
        <v>440</v>
      </c>
      <c r="O6" s="51" t="s">
        <v>585</v>
      </c>
      <c r="Q6" s="531"/>
      <c r="R6" s="531"/>
      <c r="S6" s="595"/>
      <c r="T6" s="531"/>
      <c r="U6" s="531"/>
      <c r="V6" s="531"/>
      <c r="W6" s="531"/>
      <c r="X6" s="26" t="s">
        <v>614</v>
      </c>
      <c r="Y6" s="26" t="s">
        <v>615</v>
      </c>
      <c r="Z6" s="26" t="s">
        <v>617</v>
      </c>
      <c r="AA6" s="24" t="s">
        <v>618</v>
      </c>
      <c r="AB6" s="26" t="s">
        <v>619</v>
      </c>
      <c r="AC6" s="26" t="s">
        <v>620</v>
      </c>
      <c r="AD6" s="538"/>
      <c r="AE6" s="544"/>
      <c r="AF6" s="531"/>
      <c r="AG6" s="19" t="s">
        <v>666</v>
      </c>
      <c r="AH6" s="19" t="s">
        <v>667</v>
      </c>
      <c r="AI6" s="49"/>
      <c r="AJ6" s="49"/>
      <c r="AK6" s="49"/>
      <c r="AL6" s="49"/>
      <c r="AM6" s="19"/>
      <c r="AN6" s="531"/>
      <c r="AO6" s="559"/>
      <c r="AP6" s="544"/>
      <c r="AQ6" s="544"/>
      <c r="AR6" s="538"/>
      <c r="AS6" s="544"/>
    </row>
    <row r="7" spans="1:45" ht="15.75" customHeight="1">
      <c r="A7" s="47" t="str">
        <f>IF(B7="","",ROW()-6)</f>
        <v/>
      </c>
      <c r="B7" s="12"/>
      <c r="C7" s="8"/>
      <c r="D7" s="8"/>
      <c r="E7" s="8"/>
      <c r="F7" s="8"/>
      <c r="G7" s="8"/>
      <c r="H7" s="8"/>
      <c r="I7" s="14"/>
      <c r="J7" s="14"/>
      <c r="K7" s="14">
        <f t="shared" ref="K7:K28" si="0">I7+J7</f>
        <v>0</v>
      </c>
      <c r="L7" s="15"/>
      <c r="M7" s="15">
        <f>L7-K7</f>
        <v>0</v>
      </c>
      <c r="N7" s="45" t="str">
        <f>IF(K7=0,"",M7/K7*670)</f>
        <v/>
      </c>
      <c r="O7" s="21"/>
      <c r="Q7" s="22"/>
      <c r="R7" s="22"/>
      <c r="S7" s="22"/>
      <c r="T7" s="22"/>
      <c r="U7" s="22"/>
      <c r="V7" s="22"/>
      <c r="W7" s="22"/>
      <c r="X7" s="22"/>
      <c r="Y7" s="22"/>
      <c r="Z7" s="27"/>
      <c r="AA7" s="27"/>
      <c r="AB7" s="22"/>
      <c r="AC7" s="27"/>
      <c r="AD7" s="27"/>
      <c r="AE7" s="27"/>
      <c r="AF7" s="27"/>
      <c r="AG7" s="27" t="s">
        <v>203</v>
      </c>
      <c r="AH7" s="27"/>
      <c r="AI7" s="27"/>
      <c r="AJ7" s="27"/>
      <c r="AK7" s="27"/>
      <c r="AL7" s="27"/>
      <c r="AM7" s="27"/>
      <c r="AN7" s="27"/>
      <c r="AO7" s="27"/>
      <c r="AP7" s="30" t="str">
        <f t="shared" ref="AP7:AP28" si="1">IFERROR((AN7-K8)/(K8)*100,"")</f>
        <v/>
      </c>
      <c r="AQ7" s="27"/>
      <c r="AR7" s="27"/>
      <c r="AS7" s="27"/>
    </row>
    <row r="8" spans="1:45" ht="15.75" customHeight="1">
      <c r="A8" s="47" t="str">
        <f t="shared" ref="A8:A28" si="2">IF(B8="","",ROW()-6)</f>
        <v/>
      </c>
      <c r="B8" s="12"/>
      <c r="C8" s="8"/>
      <c r="D8" s="8"/>
      <c r="E8" s="8"/>
      <c r="F8" s="8"/>
      <c r="G8" s="8"/>
      <c r="H8" s="8"/>
      <c r="I8" s="15"/>
      <c r="J8" s="15"/>
      <c r="K8" s="14">
        <f t="shared" si="0"/>
        <v>0</v>
      </c>
      <c r="L8" s="15"/>
      <c r="M8" s="15">
        <f t="shared" ref="M8:M29" si="3">L8-K8</f>
        <v>0</v>
      </c>
      <c r="N8" s="45" t="str">
        <f>IF(K8=0,"",M8/K8*670)</f>
        <v/>
      </c>
      <c r="O8" s="21"/>
      <c r="Q8" s="22"/>
      <c r="R8" s="22"/>
      <c r="S8" s="22"/>
      <c r="T8" s="22"/>
      <c r="U8" s="22"/>
      <c r="V8" s="22"/>
      <c r="W8" s="22"/>
      <c r="X8" s="22"/>
      <c r="Y8" s="22"/>
      <c r="Z8" s="28"/>
      <c r="AA8" s="27"/>
      <c r="AB8" s="22"/>
      <c r="AC8" s="27"/>
      <c r="AD8" s="27"/>
      <c r="AE8" s="27"/>
      <c r="AF8" s="27"/>
      <c r="AG8" s="27"/>
      <c r="AH8" s="27"/>
      <c r="AI8" s="27"/>
      <c r="AJ8" s="27"/>
      <c r="AK8" s="27"/>
      <c r="AL8" s="27"/>
      <c r="AM8" s="27"/>
      <c r="AN8" s="27"/>
      <c r="AO8" s="27"/>
      <c r="AP8" s="30" t="str">
        <f t="shared" si="1"/>
        <v/>
      </c>
      <c r="AQ8" s="27"/>
      <c r="AR8" s="27"/>
      <c r="AS8" s="27"/>
    </row>
    <row r="9" spans="1:45" ht="15.75" customHeight="1">
      <c r="A9" s="47" t="str">
        <f t="shared" si="2"/>
        <v/>
      </c>
      <c r="B9" s="12"/>
      <c r="C9" s="8"/>
      <c r="D9" s="8"/>
      <c r="E9" s="8"/>
      <c r="F9" s="8"/>
      <c r="G9" s="8"/>
      <c r="H9" s="8"/>
      <c r="I9" s="15"/>
      <c r="J9" s="15"/>
      <c r="K9" s="14">
        <f t="shared" si="0"/>
        <v>0</v>
      </c>
      <c r="L9" s="15"/>
      <c r="M9" s="15">
        <f t="shared" si="3"/>
        <v>0</v>
      </c>
      <c r="N9" s="45" t="str">
        <f>IF(K9=0,"",M9/K9*670)</f>
        <v/>
      </c>
      <c r="O9" s="21"/>
      <c r="Q9" s="22"/>
      <c r="R9" s="22"/>
      <c r="S9" s="22"/>
      <c r="T9" s="22"/>
      <c r="U9" s="22"/>
      <c r="V9" s="22"/>
      <c r="W9" s="22"/>
      <c r="X9" s="22"/>
      <c r="Y9" s="22"/>
      <c r="Z9" s="28"/>
      <c r="AA9" s="27"/>
      <c r="AB9" s="22"/>
      <c r="AC9" s="27"/>
      <c r="AD9" s="27"/>
      <c r="AE9" s="27"/>
      <c r="AF9" s="27"/>
      <c r="AG9" s="27"/>
      <c r="AH9" s="27"/>
      <c r="AI9" s="27"/>
      <c r="AJ9" s="27"/>
      <c r="AK9" s="27"/>
      <c r="AL9" s="27"/>
      <c r="AM9" s="27"/>
      <c r="AN9" s="27"/>
      <c r="AO9" s="27"/>
      <c r="AP9" s="30" t="str">
        <f t="shared" si="1"/>
        <v/>
      </c>
      <c r="AQ9" s="27"/>
      <c r="AR9" s="27"/>
      <c r="AS9" s="27"/>
    </row>
    <row r="10" spans="1:45" ht="15.75" customHeight="1">
      <c r="A10" s="47" t="str">
        <f t="shared" si="2"/>
        <v/>
      </c>
      <c r="B10" s="12"/>
      <c r="C10" s="8"/>
      <c r="D10" s="8"/>
      <c r="E10" s="8"/>
      <c r="F10" s="8"/>
      <c r="G10" s="8"/>
      <c r="H10" s="8"/>
      <c r="I10" s="15"/>
      <c r="J10" s="15"/>
      <c r="K10" s="14">
        <f>I69+J69</f>
        <v>0</v>
      </c>
      <c r="L10" s="15"/>
      <c r="M10" s="15">
        <f>L69-K69</f>
        <v>0</v>
      </c>
      <c r="N10" s="45" t="str">
        <f>IF(K69=0,"",M69/K69*670)</f>
        <v/>
      </c>
      <c r="O10" s="21"/>
      <c r="Q10" s="22"/>
      <c r="R10" s="22"/>
      <c r="S10" s="22"/>
      <c r="T10" s="22"/>
      <c r="U10" s="22"/>
      <c r="V10" s="22"/>
      <c r="W10" s="22"/>
      <c r="X10" s="22"/>
      <c r="Y10" s="22"/>
      <c r="Z10" s="28"/>
      <c r="AA10" s="27"/>
      <c r="AB10" s="22"/>
      <c r="AC10" s="27"/>
      <c r="AD10" s="27"/>
      <c r="AE10" s="27"/>
      <c r="AF10" s="27"/>
      <c r="AG10" s="27"/>
      <c r="AH10" s="27"/>
      <c r="AI10" s="27"/>
      <c r="AJ10" s="27"/>
      <c r="AK10" s="27"/>
      <c r="AL10" s="27"/>
      <c r="AM10" s="27"/>
      <c r="AN10" s="27"/>
      <c r="AO10" s="27"/>
      <c r="AP10" s="30" t="str">
        <f t="shared" si="1"/>
        <v/>
      </c>
      <c r="AQ10" s="27"/>
      <c r="AR10" s="27"/>
      <c r="AS10" s="27"/>
    </row>
    <row r="11" spans="1:45" ht="15.75" customHeight="1">
      <c r="A11" s="47" t="str">
        <f t="shared" si="2"/>
        <v/>
      </c>
      <c r="B11" s="12"/>
      <c r="C11" s="8"/>
      <c r="D11" s="8"/>
      <c r="E11" s="8"/>
      <c r="F11" s="8"/>
      <c r="G11" s="8"/>
      <c r="H11" s="8"/>
      <c r="I11" s="15"/>
      <c r="J11" s="15"/>
      <c r="K11" s="14">
        <f t="shared" si="0"/>
        <v>0</v>
      </c>
      <c r="L11" s="15"/>
      <c r="M11" s="15">
        <f t="shared" si="3"/>
        <v>0</v>
      </c>
      <c r="N11" s="45" t="str">
        <f t="shared" ref="N11:N29" si="4">IF(K11=0,"",M11/K11*670)</f>
        <v/>
      </c>
      <c r="O11" s="21"/>
      <c r="Q11" s="22"/>
      <c r="R11" s="22"/>
      <c r="S11" s="22"/>
      <c r="T11" s="22"/>
      <c r="U11" s="22"/>
      <c r="V11" s="22"/>
      <c r="W11" s="22"/>
      <c r="X11" s="22"/>
      <c r="Y11" s="22"/>
      <c r="Z11" s="28"/>
      <c r="AA11" s="27"/>
      <c r="AB11" s="22"/>
      <c r="AC11" s="27"/>
      <c r="AD11" s="27"/>
      <c r="AE11" s="27"/>
      <c r="AF11" s="27"/>
      <c r="AG11" s="27"/>
      <c r="AH11" s="27"/>
      <c r="AI11" s="27"/>
      <c r="AJ11" s="27"/>
      <c r="AK11" s="27"/>
      <c r="AL11" s="27"/>
      <c r="AM11" s="27"/>
      <c r="AN11" s="27"/>
      <c r="AO11" s="27"/>
      <c r="AP11" s="30" t="str">
        <f>IFERROR((AN11-K14)/(K14)*100,"")</f>
        <v/>
      </c>
      <c r="AQ11" s="27"/>
      <c r="AR11" s="27"/>
      <c r="AS11" s="27"/>
    </row>
    <row r="12" spans="1:45" ht="15.75" customHeight="1">
      <c r="A12" s="47"/>
      <c r="B12" s="12"/>
      <c r="C12" s="8"/>
      <c r="D12" s="8"/>
      <c r="E12" s="8"/>
      <c r="F12" s="8"/>
      <c r="G12" s="8"/>
      <c r="H12" s="8"/>
      <c r="I12" s="15"/>
      <c r="J12" s="15"/>
      <c r="K12" s="14">
        <f t="shared" ref="K12:K13" si="5">I12+J12</f>
        <v>0</v>
      </c>
      <c r="L12" s="15"/>
      <c r="M12" s="15">
        <f t="shared" ref="M12:M13" si="6">L12-K12</f>
        <v>0</v>
      </c>
      <c r="N12" s="45"/>
      <c r="O12" s="21"/>
      <c r="Q12" s="22"/>
      <c r="R12" s="22"/>
      <c r="S12" s="22"/>
      <c r="T12" s="22"/>
      <c r="U12" s="22"/>
      <c r="V12" s="22"/>
      <c r="W12" s="22"/>
      <c r="X12" s="22"/>
      <c r="Y12" s="22"/>
      <c r="Z12" s="28"/>
      <c r="AA12" s="27"/>
      <c r="AB12" s="22"/>
      <c r="AC12" s="27"/>
      <c r="AD12" s="27"/>
      <c r="AE12" s="27"/>
      <c r="AF12" s="27"/>
      <c r="AG12" s="27"/>
      <c r="AH12" s="27"/>
      <c r="AI12" s="27"/>
      <c r="AJ12" s="27"/>
      <c r="AK12" s="27"/>
      <c r="AL12" s="27"/>
      <c r="AM12" s="27"/>
      <c r="AN12" s="27"/>
      <c r="AO12" s="27"/>
      <c r="AP12" s="30"/>
      <c r="AQ12" s="27"/>
      <c r="AR12" s="27"/>
      <c r="AS12" s="27"/>
    </row>
    <row r="13" spans="1:45" ht="15.75" customHeight="1">
      <c r="A13" s="47"/>
      <c r="B13" s="12"/>
      <c r="C13" s="8"/>
      <c r="D13" s="8"/>
      <c r="E13" s="8"/>
      <c r="F13" s="8"/>
      <c r="G13" s="8"/>
      <c r="H13" s="8"/>
      <c r="I13" s="15"/>
      <c r="J13" s="15"/>
      <c r="K13" s="14">
        <f t="shared" si="5"/>
        <v>0</v>
      </c>
      <c r="L13" s="15"/>
      <c r="M13" s="15">
        <f t="shared" si="6"/>
        <v>0</v>
      </c>
      <c r="N13" s="45"/>
      <c r="O13" s="21"/>
      <c r="Q13" s="22"/>
      <c r="R13" s="22"/>
      <c r="S13" s="22"/>
      <c r="T13" s="22"/>
      <c r="U13" s="22"/>
      <c r="V13" s="22"/>
      <c r="W13" s="22"/>
      <c r="X13" s="22"/>
      <c r="Y13" s="22"/>
      <c r="Z13" s="28"/>
      <c r="AA13" s="27"/>
      <c r="AB13" s="22"/>
      <c r="AC13" s="27"/>
      <c r="AD13" s="27"/>
      <c r="AE13" s="27"/>
      <c r="AF13" s="27"/>
      <c r="AG13" s="27"/>
      <c r="AH13" s="27"/>
      <c r="AI13" s="27"/>
      <c r="AJ13" s="27"/>
      <c r="AK13" s="27"/>
      <c r="AL13" s="27"/>
      <c r="AM13" s="27"/>
      <c r="AN13" s="27"/>
      <c r="AO13" s="27"/>
      <c r="AP13" s="30"/>
      <c r="AQ13" s="27"/>
      <c r="AR13" s="27"/>
      <c r="AS13" s="27"/>
    </row>
    <row r="14" spans="1:45" ht="15.75" customHeight="1">
      <c r="A14" s="47" t="str">
        <f t="shared" si="2"/>
        <v/>
      </c>
      <c r="B14" s="12"/>
      <c r="C14" s="8"/>
      <c r="D14" s="8"/>
      <c r="E14" s="8"/>
      <c r="F14" s="8"/>
      <c r="G14" s="8"/>
      <c r="H14" s="8"/>
      <c r="I14" s="15"/>
      <c r="J14" s="15"/>
      <c r="K14" s="14">
        <f t="shared" si="0"/>
        <v>0</v>
      </c>
      <c r="L14" s="15"/>
      <c r="M14" s="15">
        <f t="shared" si="3"/>
        <v>0</v>
      </c>
      <c r="N14" s="45" t="str">
        <f t="shared" si="4"/>
        <v/>
      </c>
      <c r="O14" s="21"/>
      <c r="Q14" s="22"/>
      <c r="R14" s="22"/>
      <c r="S14" s="22"/>
      <c r="T14" s="22"/>
      <c r="U14" s="22"/>
      <c r="V14" s="22"/>
      <c r="W14" s="22"/>
      <c r="X14" s="22"/>
      <c r="Y14" s="22"/>
      <c r="Z14" s="28"/>
      <c r="AA14" s="27"/>
      <c r="AB14" s="22"/>
      <c r="AC14" s="27"/>
      <c r="AD14" s="27"/>
      <c r="AE14" s="27"/>
      <c r="AF14" s="27"/>
      <c r="AG14" s="27"/>
      <c r="AH14" s="27"/>
      <c r="AI14" s="27"/>
      <c r="AJ14" s="27"/>
      <c r="AK14" s="27"/>
      <c r="AL14" s="27"/>
      <c r="AM14" s="27"/>
      <c r="AN14" s="27"/>
      <c r="AO14" s="27"/>
      <c r="AP14" s="30" t="str">
        <f t="shared" si="1"/>
        <v/>
      </c>
      <c r="AQ14" s="27"/>
      <c r="AR14" s="27"/>
      <c r="AS14" s="27"/>
    </row>
    <row r="15" spans="1:45" ht="15.75" customHeight="1">
      <c r="A15" s="47" t="str">
        <f t="shared" si="2"/>
        <v/>
      </c>
      <c r="B15" s="12"/>
      <c r="C15" s="8"/>
      <c r="D15" s="8"/>
      <c r="E15" s="8"/>
      <c r="F15" s="8"/>
      <c r="G15" s="8"/>
      <c r="H15" s="8"/>
      <c r="I15" s="15"/>
      <c r="J15" s="15"/>
      <c r="K15" s="14">
        <f t="shared" si="0"/>
        <v>0</v>
      </c>
      <c r="L15" s="15"/>
      <c r="M15" s="15">
        <f t="shared" si="3"/>
        <v>0</v>
      </c>
      <c r="N15" s="45" t="str">
        <f t="shared" si="4"/>
        <v/>
      </c>
      <c r="O15" s="21"/>
      <c r="Q15" s="22"/>
      <c r="R15" s="22"/>
      <c r="S15" s="22"/>
      <c r="T15" s="22"/>
      <c r="U15" s="22"/>
      <c r="V15" s="22"/>
      <c r="W15" s="22"/>
      <c r="X15" s="22"/>
      <c r="Y15" s="22"/>
      <c r="Z15" s="28"/>
      <c r="AA15" s="27"/>
      <c r="AB15" s="22"/>
      <c r="AC15" s="27"/>
      <c r="AD15" s="27"/>
      <c r="AE15" s="27"/>
      <c r="AF15" s="27"/>
      <c r="AG15" s="27"/>
      <c r="AH15" s="27"/>
      <c r="AI15" s="27"/>
      <c r="AJ15" s="27"/>
      <c r="AK15" s="27"/>
      <c r="AL15" s="27"/>
      <c r="AM15" s="27"/>
      <c r="AN15" s="27"/>
      <c r="AO15" s="27"/>
      <c r="AP15" s="30" t="str">
        <f t="shared" si="1"/>
        <v/>
      </c>
      <c r="AQ15" s="27"/>
      <c r="AR15" s="27"/>
      <c r="AS15" s="27"/>
    </row>
    <row r="16" spans="1:45" ht="15.75" customHeight="1">
      <c r="A16" s="47" t="str">
        <f t="shared" si="2"/>
        <v/>
      </c>
      <c r="B16" s="12"/>
      <c r="C16" s="8"/>
      <c r="D16" s="8"/>
      <c r="E16" s="8"/>
      <c r="F16" s="8"/>
      <c r="G16" s="8"/>
      <c r="H16" s="8"/>
      <c r="I16" s="15"/>
      <c r="J16" s="15"/>
      <c r="K16" s="14">
        <f t="shared" si="0"/>
        <v>0</v>
      </c>
      <c r="L16" s="15"/>
      <c r="M16" s="15">
        <f t="shared" si="3"/>
        <v>0</v>
      </c>
      <c r="N16" s="45" t="str">
        <f t="shared" si="4"/>
        <v/>
      </c>
      <c r="O16" s="21"/>
      <c r="Q16" s="22"/>
      <c r="R16" s="22"/>
      <c r="S16" s="22"/>
      <c r="T16" s="22"/>
      <c r="U16" s="22"/>
      <c r="V16" s="22"/>
      <c r="W16" s="22"/>
      <c r="X16" s="22"/>
      <c r="Y16" s="22"/>
      <c r="Z16" s="28"/>
      <c r="AA16" s="27"/>
      <c r="AB16" s="22"/>
      <c r="AC16" s="27"/>
      <c r="AD16" s="27"/>
      <c r="AE16" s="27"/>
      <c r="AF16" s="27"/>
      <c r="AG16" s="27"/>
      <c r="AH16" s="27"/>
      <c r="AI16" s="27"/>
      <c r="AJ16" s="27"/>
      <c r="AK16" s="27"/>
      <c r="AL16" s="27"/>
      <c r="AM16" s="27"/>
      <c r="AN16" s="27"/>
      <c r="AO16" s="27"/>
      <c r="AP16" s="30" t="str">
        <f t="shared" si="1"/>
        <v/>
      </c>
      <c r="AQ16" s="27"/>
      <c r="AR16" s="27"/>
      <c r="AS16" s="27"/>
    </row>
    <row r="17" spans="1:45" ht="15.75" customHeight="1">
      <c r="A17" s="47" t="str">
        <f t="shared" si="2"/>
        <v/>
      </c>
      <c r="B17" s="12"/>
      <c r="C17" s="8"/>
      <c r="D17" s="8"/>
      <c r="E17" s="8"/>
      <c r="F17" s="8"/>
      <c r="G17" s="8"/>
      <c r="H17" s="8"/>
      <c r="I17" s="15"/>
      <c r="J17" s="15"/>
      <c r="K17" s="14">
        <f t="shared" si="0"/>
        <v>0</v>
      </c>
      <c r="L17" s="15"/>
      <c r="M17" s="15">
        <f t="shared" si="3"/>
        <v>0</v>
      </c>
      <c r="N17" s="45" t="str">
        <f t="shared" si="4"/>
        <v/>
      </c>
      <c r="O17" s="21"/>
      <c r="Q17" s="22"/>
      <c r="R17" s="22"/>
      <c r="S17" s="22"/>
      <c r="T17" s="22"/>
      <c r="U17" s="22"/>
      <c r="V17" s="22"/>
      <c r="W17" s="22"/>
      <c r="X17" s="22"/>
      <c r="Y17" s="22"/>
      <c r="Z17" s="28"/>
      <c r="AA17" s="27"/>
      <c r="AB17" s="22"/>
      <c r="AC17" s="27"/>
      <c r="AD17" s="27"/>
      <c r="AE17" s="27"/>
      <c r="AF17" s="27"/>
      <c r="AG17" s="27"/>
      <c r="AH17" s="27"/>
      <c r="AI17" s="27"/>
      <c r="AJ17" s="27"/>
      <c r="AK17" s="27"/>
      <c r="AL17" s="27"/>
      <c r="AM17" s="27"/>
      <c r="AN17" s="27"/>
      <c r="AO17" s="27"/>
      <c r="AP17" s="30" t="str">
        <f t="shared" si="1"/>
        <v/>
      </c>
      <c r="AQ17" s="27"/>
      <c r="AR17" s="27"/>
      <c r="AS17" s="27"/>
    </row>
    <row r="18" spans="1:45" ht="15.75" customHeight="1">
      <c r="A18" s="47" t="str">
        <f t="shared" si="2"/>
        <v/>
      </c>
      <c r="B18" s="12"/>
      <c r="C18" s="8"/>
      <c r="D18" s="8"/>
      <c r="E18" s="8"/>
      <c r="F18" s="8"/>
      <c r="G18" s="8"/>
      <c r="H18" s="8"/>
      <c r="I18" s="15"/>
      <c r="J18" s="15"/>
      <c r="K18" s="14">
        <f t="shared" si="0"/>
        <v>0</v>
      </c>
      <c r="L18" s="15"/>
      <c r="M18" s="15">
        <f t="shared" si="3"/>
        <v>0</v>
      </c>
      <c r="N18" s="45" t="str">
        <f t="shared" si="4"/>
        <v/>
      </c>
      <c r="O18" s="21"/>
      <c r="Q18" s="22"/>
      <c r="R18" s="22"/>
      <c r="S18" s="22"/>
      <c r="T18" s="22"/>
      <c r="U18" s="22"/>
      <c r="V18" s="22"/>
      <c r="W18" s="22"/>
      <c r="X18" s="22"/>
      <c r="Y18" s="22"/>
      <c r="Z18" s="28"/>
      <c r="AA18" s="27"/>
      <c r="AB18" s="22"/>
      <c r="AC18" s="27"/>
      <c r="AD18" s="27"/>
      <c r="AE18" s="27"/>
      <c r="AF18" s="27"/>
      <c r="AG18" s="27"/>
      <c r="AH18" s="27"/>
      <c r="AI18" s="27"/>
      <c r="AJ18" s="27"/>
      <c r="AK18" s="27"/>
      <c r="AL18" s="27"/>
      <c r="AM18" s="27"/>
      <c r="AN18" s="27"/>
      <c r="AO18" s="27"/>
      <c r="AP18" s="30" t="str">
        <f t="shared" si="1"/>
        <v/>
      </c>
      <c r="AQ18" s="27"/>
      <c r="AR18" s="27"/>
      <c r="AS18" s="27"/>
    </row>
    <row r="19" spans="1:45" ht="15.75" customHeight="1">
      <c r="A19" s="47" t="str">
        <f t="shared" si="2"/>
        <v/>
      </c>
      <c r="B19" s="12"/>
      <c r="C19" s="8"/>
      <c r="D19" s="8"/>
      <c r="E19" s="8"/>
      <c r="F19" s="8"/>
      <c r="G19" s="8"/>
      <c r="H19" s="8"/>
      <c r="I19" s="15"/>
      <c r="J19" s="15"/>
      <c r="K19" s="14">
        <f t="shared" si="0"/>
        <v>0</v>
      </c>
      <c r="L19" s="15"/>
      <c r="M19" s="15">
        <f t="shared" si="3"/>
        <v>0</v>
      </c>
      <c r="N19" s="45" t="str">
        <f t="shared" si="4"/>
        <v/>
      </c>
      <c r="O19" s="21"/>
      <c r="Q19" s="22"/>
      <c r="R19" s="22"/>
      <c r="S19" s="22"/>
      <c r="T19" s="22"/>
      <c r="U19" s="22"/>
      <c r="V19" s="22"/>
      <c r="W19" s="22"/>
      <c r="X19" s="22"/>
      <c r="Y19" s="22"/>
      <c r="Z19" s="28"/>
      <c r="AA19" s="27"/>
      <c r="AB19" s="22"/>
      <c r="AC19" s="27"/>
      <c r="AD19" s="27"/>
      <c r="AE19" s="27"/>
      <c r="AF19" s="27"/>
      <c r="AG19" s="27"/>
      <c r="AH19" s="27"/>
      <c r="AI19" s="27"/>
      <c r="AJ19" s="27"/>
      <c r="AK19" s="27"/>
      <c r="AL19" s="27"/>
      <c r="AM19" s="27"/>
      <c r="AN19" s="27"/>
      <c r="AO19" s="27"/>
      <c r="AP19" s="30" t="str">
        <f t="shared" si="1"/>
        <v/>
      </c>
      <c r="AQ19" s="27"/>
      <c r="AR19" s="27"/>
      <c r="AS19" s="27"/>
    </row>
    <row r="20" spans="1:45" ht="15.75" customHeight="1">
      <c r="A20" s="47" t="str">
        <f t="shared" si="2"/>
        <v/>
      </c>
      <c r="B20" s="12"/>
      <c r="C20" s="8"/>
      <c r="D20" s="8"/>
      <c r="E20" s="8"/>
      <c r="F20" s="8"/>
      <c r="G20" s="8"/>
      <c r="H20" s="8"/>
      <c r="I20" s="15"/>
      <c r="J20" s="15"/>
      <c r="K20" s="14">
        <f t="shared" si="0"/>
        <v>0</v>
      </c>
      <c r="L20" s="15"/>
      <c r="M20" s="15">
        <f t="shared" si="3"/>
        <v>0</v>
      </c>
      <c r="N20" s="45" t="str">
        <f t="shared" si="4"/>
        <v/>
      </c>
      <c r="O20" s="21"/>
      <c r="Q20" s="22"/>
      <c r="R20" s="22"/>
      <c r="S20" s="22"/>
      <c r="T20" s="22"/>
      <c r="U20" s="22"/>
      <c r="V20" s="22"/>
      <c r="W20" s="22"/>
      <c r="X20" s="22"/>
      <c r="Y20" s="22"/>
      <c r="Z20" s="28"/>
      <c r="AA20" s="27"/>
      <c r="AB20" s="22"/>
      <c r="AC20" s="27"/>
      <c r="AD20" s="27"/>
      <c r="AE20" s="27"/>
      <c r="AF20" s="27"/>
      <c r="AG20" s="27"/>
      <c r="AH20" s="27"/>
      <c r="AI20" s="27"/>
      <c r="AJ20" s="27"/>
      <c r="AK20" s="27"/>
      <c r="AL20" s="27"/>
      <c r="AM20" s="27"/>
      <c r="AN20" s="27"/>
      <c r="AO20" s="27"/>
      <c r="AP20" s="30" t="str">
        <f t="shared" si="1"/>
        <v/>
      </c>
      <c r="AQ20" s="27"/>
      <c r="AR20" s="27"/>
      <c r="AS20" s="27"/>
    </row>
    <row r="21" spans="1:45" ht="15.75" customHeight="1">
      <c r="A21" s="47" t="str">
        <f t="shared" si="2"/>
        <v/>
      </c>
      <c r="B21" s="12"/>
      <c r="C21" s="8"/>
      <c r="D21" s="8"/>
      <c r="E21" s="8"/>
      <c r="F21" s="8"/>
      <c r="G21" s="8"/>
      <c r="H21" s="8"/>
      <c r="I21" s="15"/>
      <c r="J21" s="15"/>
      <c r="K21" s="14">
        <f t="shared" si="0"/>
        <v>0</v>
      </c>
      <c r="L21" s="15"/>
      <c r="M21" s="15">
        <f t="shared" si="3"/>
        <v>0</v>
      </c>
      <c r="N21" s="45" t="str">
        <f t="shared" si="4"/>
        <v/>
      </c>
      <c r="O21" s="21"/>
      <c r="Q21" s="22"/>
      <c r="R21" s="22"/>
      <c r="S21" s="22"/>
      <c r="T21" s="22"/>
      <c r="U21" s="22"/>
      <c r="V21" s="22"/>
      <c r="W21" s="22"/>
      <c r="X21" s="22"/>
      <c r="Y21" s="22"/>
      <c r="Z21" s="28"/>
      <c r="AA21" s="27"/>
      <c r="AB21" s="22"/>
      <c r="AC21" s="27"/>
      <c r="AD21" s="27"/>
      <c r="AE21" s="27"/>
      <c r="AF21" s="27"/>
      <c r="AG21" s="27"/>
      <c r="AH21" s="27"/>
      <c r="AI21" s="27"/>
      <c r="AJ21" s="27"/>
      <c r="AK21" s="27"/>
      <c r="AL21" s="27"/>
      <c r="AM21" s="27"/>
      <c r="AN21" s="27"/>
      <c r="AO21" s="27"/>
      <c r="AP21" s="30" t="str">
        <f t="shared" si="1"/>
        <v/>
      </c>
      <c r="AQ21" s="27"/>
      <c r="AR21" s="27"/>
      <c r="AS21" s="27"/>
    </row>
    <row r="22" spans="1:45" ht="15.75" customHeight="1">
      <c r="A22" s="47" t="str">
        <f t="shared" si="2"/>
        <v/>
      </c>
      <c r="B22" s="12"/>
      <c r="C22" s="8"/>
      <c r="D22" s="8"/>
      <c r="E22" s="8"/>
      <c r="F22" s="8"/>
      <c r="G22" s="8"/>
      <c r="H22" s="8"/>
      <c r="I22" s="15"/>
      <c r="J22" s="15"/>
      <c r="K22" s="14">
        <f t="shared" si="0"/>
        <v>0</v>
      </c>
      <c r="L22" s="15"/>
      <c r="M22" s="15">
        <f t="shared" si="3"/>
        <v>0</v>
      </c>
      <c r="N22" s="45" t="str">
        <f t="shared" si="4"/>
        <v/>
      </c>
      <c r="O22" s="21"/>
      <c r="Q22" s="22"/>
      <c r="R22" s="22"/>
      <c r="S22" s="22"/>
      <c r="T22" s="22"/>
      <c r="U22" s="22"/>
      <c r="V22" s="22"/>
      <c r="W22" s="22"/>
      <c r="X22" s="22"/>
      <c r="Y22" s="22"/>
      <c r="Z22" s="28"/>
      <c r="AA22" s="27"/>
      <c r="AB22" s="22"/>
      <c r="AC22" s="27"/>
      <c r="AD22" s="27"/>
      <c r="AE22" s="27"/>
      <c r="AF22" s="27"/>
      <c r="AG22" s="27"/>
      <c r="AH22" s="27"/>
      <c r="AI22" s="27"/>
      <c r="AJ22" s="27"/>
      <c r="AK22" s="27"/>
      <c r="AL22" s="27"/>
      <c r="AM22" s="27"/>
      <c r="AN22" s="27"/>
      <c r="AO22" s="27"/>
      <c r="AP22" s="30" t="str">
        <f t="shared" si="1"/>
        <v/>
      </c>
      <c r="AQ22" s="27"/>
      <c r="AR22" s="27"/>
      <c r="AS22" s="27"/>
    </row>
    <row r="23" spans="1:45" ht="15.75" customHeight="1">
      <c r="A23" s="47" t="str">
        <f t="shared" si="2"/>
        <v/>
      </c>
      <c r="B23" s="12"/>
      <c r="C23" s="8"/>
      <c r="D23" s="8"/>
      <c r="E23" s="8"/>
      <c r="F23" s="8"/>
      <c r="G23" s="8"/>
      <c r="H23" s="8"/>
      <c r="I23" s="15"/>
      <c r="J23" s="15"/>
      <c r="K23" s="14">
        <f t="shared" si="0"/>
        <v>0</v>
      </c>
      <c r="L23" s="15"/>
      <c r="M23" s="15">
        <f t="shared" si="3"/>
        <v>0</v>
      </c>
      <c r="N23" s="45" t="str">
        <f t="shared" si="4"/>
        <v/>
      </c>
      <c r="O23" s="21"/>
      <c r="Q23" s="22"/>
      <c r="R23" s="22"/>
      <c r="S23" s="22"/>
      <c r="T23" s="22"/>
      <c r="U23" s="22"/>
      <c r="V23" s="22"/>
      <c r="W23" s="22"/>
      <c r="X23" s="22"/>
      <c r="Y23" s="22"/>
      <c r="Z23" s="28"/>
      <c r="AA23" s="27"/>
      <c r="AB23" s="22"/>
      <c r="AC23" s="27"/>
      <c r="AD23" s="27"/>
      <c r="AE23" s="27"/>
      <c r="AF23" s="27"/>
      <c r="AG23" s="27"/>
      <c r="AH23" s="27"/>
      <c r="AI23" s="27"/>
      <c r="AJ23" s="27"/>
      <c r="AK23" s="27"/>
      <c r="AL23" s="27"/>
      <c r="AM23" s="27"/>
      <c r="AN23" s="27"/>
      <c r="AO23" s="27"/>
      <c r="AP23" s="30" t="str">
        <f t="shared" si="1"/>
        <v/>
      </c>
      <c r="AQ23" s="27"/>
      <c r="AR23" s="27"/>
      <c r="AS23" s="27"/>
    </row>
    <row r="24" spans="1:45" ht="15.75" customHeight="1">
      <c r="A24" s="47" t="str">
        <f t="shared" si="2"/>
        <v/>
      </c>
      <c r="B24" s="12"/>
      <c r="C24" s="8"/>
      <c r="D24" s="8"/>
      <c r="E24" s="8"/>
      <c r="F24" s="8"/>
      <c r="G24" s="8"/>
      <c r="H24" s="8"/>
      <c r="I24" s="15"/>
      <c r="J24" s="15"/>
      <c r="K24" s="14">
        <f t="shared" si="0"/>
        <v>0</v>
      </c>
      <c r="L24" s="15"/>
      <c r="M24" s="15">
        <f t="shared" si="3"/>
        <v>0</v>
      </c>
      <c r="N24" s="45" t="str">
        <f t="shared" si="4"/>
        <v/>
      </c>
      <c r="O24" s="21"/>
      <c r="Q24" s="22"/>
      <c r="R24" s="22"/>
      <c r="S24" s="22"/>
      <c r="T24" s="22"/>
      <c r="U24" s="22"/>
      <c r="V24" s="22"/>
      <c r="W24" s="22"/>
      <c r="X24" s="22"/>
      <c r="Y24" s="22"/>
      <c r="Z24" s="28"/>
      <c r="AA24" s="27"/>
      <c r="AB24" s="22"/>
      <c r="AC24" s="27"/>
      <c r="AD24" s="27"/>
      <c r="AE24" s="27"/>
      <c r="AF24" s="27"/>
      <c r="AG24" s="27"/>
      <c r="AH24" s="27"/>
      <c r="AI24" s="27"/>
      <c r="AJ24" s="27"/>
      <c r="AK24" s="27"/>
      <c r="AL24" s="27"/>
      <c r="AM24" s="27"/>
      <c r="AN24" s="27"/>
      <c r="AO24" s="27"/>
      <c r="AP24" s="30" t="str">
        <f t="shared" si="1"/>
        <v/>
      </c>
      <c r="AQ24" s="27"/>
      <c r="AR24" s="27"/>
      <c r="AS24" s="27"/>
    </row>
    <row r="25" spans="1:45" ht="15.75" customHeight="1">
      <c r="A25" s="47" t="str">
        <f t="shared" si="2"/>
        <v/>
      </c>
      <c r="B25" s="12"/>
      <c r="C25" s="8"/>
      <c r="D25" s="8"/>
      <c r="E25" s="8"/>
      <c r="F25" s="8"/>
      <c r="G25" s="8"/>
      <c r="H25" s="8"/>
      <c r="I25" s="15"/>
      <c r="J25" s="15"/>
      <c r="K25" s="14">
        <f t="shared" si="0"/>
        <v>0</v>
      </c>
      <c r="L25" s="15"/>
      <c r="M25" s="15">
        <f t="shared" si="3"/>
        <v>0</v>
      </c>
      <c r="N25" s="45" t="str">
        <f t="shared" si="4"/>
        <v/>
      </c>
      <c r="O25" s="21"/>
      <c r="Q25" s="22"/>
      <c r="R25" s="22"/>
      <c r="S25" s="22"/>
      <c r="T25" s="22"/>
      <c r="U25" s="22"/>
      <c r="V25" s="22"/>
      <c r="W25" s="22"/>
      <c r="X25" s="22"/>
      <c r="Y25" s="22"/>
      <c r="Z25" s="28"/>
      <c r="AA25" s="27"/>
      <c r="AB25" s="22"/>
      <c r="AC25" s="27"/>
      <c r="AD25" s="27"/>
      <c r="AE25" s="27"/>
      <c r="AF25" s="27"/>
      <c r="AG25" s="27"/>
      <c r="AH25" s="27"/>
      <c r="AI25" s="27"/>
      <c r="AJ25" s="27"/>
      <c r="AK25" s="27"/>
      <c r="AL25" s="27"/>
      <c r="AM25" s="27"/>
      <c r="AN25" s="27"/>
      <c r="AO25" s="27"/>
      <c r="AP25" s="30" t="str">
        <f t="shared" si="1"/>
        <v/>
      </c>
      <c r="AQ25" s="27"/>
      <c r="AR25" s="27"/>
      <c r="AS25" s="27"/>
    </row>
    <row r="26" spans="1:45" ht="15.75" customHeight="1">
      <c r="A26" s="47" t="str">
        <f t="shared" si="2"/>
        <v/>
      </c>
      <c r="B26" s="12"/>
      <c r="C26" s="8"/>
      <c r="D26" s="8"/>
      <c r="E26" s="8"/>
      <c r="F26" s="8"/>
      <c r="G26" s="8"/>
      <c r="H26" s="8"/>
      <c r="I26" s="15"/>
      <c r="J26" s="15"/>
      <c r="K26" s="14">
        <f t="shared" si="0"/>
        <v>0</v>
      </c>
      <c r="L26" s="15"/>
      <c r="M26" s="15">
        <f t="shared" si="3"/>
        <v>0</v>
      </c>
      <c r="N26" s="45" t="str">
        <f t="shared" si="4"/>
        <v/>
      </c>
      <c r="O26" s="21"/>
      <c r="Q26" s="22"/>
      <c r="R26" s="22"/>
      <c r="S26" s="22"/>
      <c r="T26" s="22"/>
      <c r="U26" s="22"/>
      <c r="V26" s="22"/>
      <c r="W26" s="22"/>
      <c r="X26" s="22"/>
      <c r="Y26" s="22"/>
      <c r="Z26" s="28"/>
      <c r="AA26" s="27"/>
      <c r="AB26" s="22"/>
      <c r="AC26" s="27"/>
      <c r="AD26" s="27"/>
      <c r="AE26" s="27"/>
      <c r="AF26" s="27"/>
      <c r="AG26" s="27"/>
      <c r="AH26" s="27"/>
      <c r="AI26" s="27"/>
      <c r="AJ26" s="27"/>
      <c r="AK26" s="27"/>
      <c r="AL26" s="27"/>
      <c r="AM26" s="27"/>
      <c r="AN26" s="27"/>
      <c r="AO26" s="27"/>
      <c r="AP26" s="30" t="str">
        <f t="shared" si="1"/>
        <v/>
      </c>
      <c r="AQ26" s="27"/>
      <c r="AR26" s="27"/>
      <c r="AS26" s="27"/>
    </row>
    <row r="27" spans="1:45" ht="15.75" customHeight="1">
      <c r="A27" s="47" t="str">
        <f t="shared" si="2"/>
        <v/>
      </c>
      <c r="B27" s="12"/>
      <c r="C27" s="8"/>
      <c r="D27" s="8"/>
      <c r="E27" s="8"/>
      <c r="F27" s="8"/>
      <c r="G27" s="8"/>
      <c r="H27" s="8"/>
      <c r="I27" s="15"/>
      <c r="J27" s="15"/>
      <c r="K27" s="14">
        <f t="shared" si="0"/>
        <v>0</v>
      </c>
      <c r="L27" s="15"/>
      <c r="M27" s="15">
        <f t="shared" si="3"/>
        <v>0</v>
      </c>
      <c r="N27" s="45" t="str">
        <f t="shared" si="4"/>
        <v/>
      </c>
      <c r="O27" s="21"/>
      <c r="Q27" s="22"/>
      <c r="R27" s="22"/>
      <c r="S27" s="22"/>
      <c r="T27" s="22"/>
      <c r="U27" s="22"/>
      <c r="V27" s="22"/>
      <c r="W27" s="22"/>
      <c r="X27" s="22"/>
      <c r="Y27" s="22"/>
      <c r="Z27" s="28"/>
      <c r="AA27" s="27"/>
      <c r="AB27" s="22"/>
      <c r="AC27" s="27"/>
      <c r="AD27" s="27"/>
      <c r="AE27" s="27"/>
      <c r="AF27" s="27"/>
      <c r="AG27" s="27"/>
      <c r="AH27" s="27"/>
      <c r="AI27" s="27"/>
      <c r="AJ27" s="27"/>
      <c r="AK27" s="27"/>
      <c r="AL27" s="27"/>
      <c r="AM27" s="27"/>
      <c r="AN27" s="27"/>
      <c r="AO27" s="27"/>
      <c r="AP27" s="30" t="str">
        <f t="shared" si="1"/>
        <v/>
      </c>
      <c r="AQ27" s="27"/>
      <c r="AR27" s="27"/>
      <c r="AS27" s="27"/>
    </row>
    <row r="28" spans="1:45" ht="15.75" customHeight="1">
      <c r="A28" s="47" t="str">
        <f t="shared" si="2"/>
        <v/>
      </c>
      <c r="B28" s="12"/>
      <c r="C28" s="8"/>
      <c r="D28" s="8"/>
      <c r="E28" s="8"/>
      <c r="F28" s="8"/>
      <c r="G28" s="8"/>
      <c r="H28" s="8"/>
      <c r="I28" s="15"/>
      <c r="J28" s="15"/>
      <c r="K28" s="14">
        <f t="shared" si="0"/>
        <v>0</v>
      </c>
      <c r="L28" s="15"/>
      <c r="M28" s="15">
        <f t="shared" si="3"/>
        <v>0</v>
      </c>
      <c r="N28" s="45" t="str">
        <f t="shared" si="4"/>
        <v/>
      </c>
      <c r="O28" s="21"/>
      <c r="Q28" s="22"/>
      <c r="R28" s="22"/>
      <c r="S28" s="22"/>
      <c r="T28" s="22"/>
      <c r="U28" s="22"/>
      <c r="V28" s="22"/>
      <c r="W28" s="22"/>
      <c r="X28" s="22"/>
      <c r="Y28" s="22"/>
      <c r="Z28" s="28"/>
      <c r="AA28" s="27"/>
      <c r="AB28" s="22"/>
      <c r="AC28" s="27"/>
      <c r="AD28" s="27"/>
      <c r="AE28" s="27"/>
      <c r="AF28" s="27"/>
      <c r="AG28" s="27"/>
      <c r="AH28" s="27"/>
      <c r="AI28" s="27"/>
      <c r="AJ28" s="27"/>
      <c r="AK28" s="27"/>
      <c r="AL28" s="27"/>
      <c r="AM28" s="27"/>
      <c r="AN28" s="27"/>
      <c r="AO28" s="27"/>
      <c r="AP28" s="30" t="str">
        <f t="shared" si="1"/>
        <v/>
      </c>
      <c r="AQ28" s="27"/>
      <c r="AR28" s="27"/>
      <c r="AS28" s="27"/>
    </row>
    <row r="29" spans="1:45" ht="15.75" customHeight="1">
      <c r="A29" s="526" t="s">
        <v>740</v>
      </c>
      <c r="B29" s="527"/>
      <c r="C29" s="8"/>
      <c r="D29" s="8"/>
      <c r="E29" s="8"/>
      <c r="F29" s="8"/>
      <c r="G29" s="8"/>
      <c r="H29" s="8"/>
      <c r="I29" s="15">
        <f>SUM(I7:I28)</f>
        <v>0</v>
      </c>
      <c r="J29" s="15">
        <f>SUM(J7:J28)</f>
        <v>0</v>
      </c>
      <c r="K29" s="15">
        <f>SUM(K7:K28)</f>
        <v>0</v>
      </c>
      <c r="L29" s="15">
        <f>SUM(L7:L28)</f>
        <v>0</v>
      </c>
      <c r="M29" s="15">
        <f t="shared" si="3"/>
        <v>0</v>
      </c>
      <c r="N29" s="45" t="str">
        <f t="shared" si="4"/>
        <v/>
      </c>
      <c r="O29" s="21"/>
    </row>
    <row r="30" spans="1:45" ht="15.75" customHeight="1">
      <c r="A30" s="3" t="str">
        <f>基本信息输入表!$K$6&amp;"填表人："&amp;基本信息输入表!$M$69</f>
        <v>被评估单位填表人：徐刚、杨灵芝</v>
      </c>
      <c r="L30" s="3" t="str">
        <f>"评估人员："&amp;基本信息输入表!$Q$69</f>
        <v>评估人员：雍国锋、路育</v>
      </c>
    </row>
    <row r="31" spans="1:45" ht="15.75" customHeight="1">
      <c r="A31" s="3" t="str">
        <f>"填表日期："&amp;YEAR(基本信息输入表!$O$69)&amp;"年"&amp;MONTH(基本信息输入表!$O$69)&amp;"月"&amp;DAY(基本信息输入表!$O$69)&amp;"日"</f>
        <v>填表日期：2023年2月1日</v>
      </c>
    </row>
    <row r="32" spans="1:45" ht="15.75" customHeight="1">
      <c r="P32" s="23" t="s">
        <v>461</v>
      </c>
    </row>
  </sheetData>
  <mergeCells count="27">
    <mergeCell ref="U5:U6"/>
    <mergeCell ref="V5:V6"/>
    <mergeCell ref="W5:W6"/>
    <mergeCell ref="AD5:AD6"/>
    <mergeCell ref="AE5:AE6"/>
    <mergeCell ref="A29:B29"/>
    <mergeCell ref="Q5:Q6"/>
    <mergeCell ref="R5:R6"/>
    <mergeCell ref="S5:S6"/>
    <mergeCell ref="T5:T6"/>
    <mergeCell ref="AP4:AS4"/>
    <mergeCell ref="X5:AA5"/>
    <mergeCell ref="AB5:AC5"/>
    <mergeCell ref="AG5:AH5"/>
    <mergeCell ref="AI5:AM5"/>
    <mergeCell ref="AF5:AF6"/>
    <mergeCell ref="AN5:AN6"/>
    <mergeCell ref="AO5:AO6"/>
    <mergeCell ref="AP5:AP6"/>
    <mergeCell ref="AQ5:AQ6"/>
    <mergeCell ref="AR5:AR6"/>
    <mergeCell ref="AS5:AS6"/>
    <mergeCell ref="A2:O2"/>
    <mergeCell ref="A3:O3"/>
    <mergeCell ref="Q4:W4"/>
    <mergeCell ref="X4:AE4"/>
    <mergeCell ref="AF4:AO4"/>
  </mergeCells>
  <phoneticPr fontId="13" type="noConversion"/>
  <dataValidations count="1">
    <dataValidation type="list" allowBlank="1" showInputMessage="1" showErrorMessage="1" sqref="Q7:U28" xr:uid="{00000000-0002-0000-4300-000001000000}">
      <formula1>$A$108:$A$109</formula1>
    </dataValidation>
  </dataValidations>
  <hyperlinks>
    <hyperlink ref="A1" location="索引目录!A1" display="返回索引目录" xr:uid="{00000000-0004-0000-4300-000000000000}"/>
  </hyperlinks>
  <printOptions horizontalCentered="1"/>
  <pageMargins left="0.98402777777777795" right="0.98402777777777795" top="0.98402777777777795" bottom="0.98402777777777795" header="0.31388888888888899" footer="0.35416666666666702"/>
  <pageSetup paperSize="9" scale="5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300-000000000000}">
          <x14:formula1>
            <xm:f>基本信息输入表!$A$121:$A$123</xm:f>
          </x14:formula1>
          <xm:sqref>AB7:AB28</xm:sqref>
        </x14:dataValidation>
        <x14:dataValidation type="list" allowBlank="1" showInputMessage="1" showErrorMessage="1" xr:uid="{00000000-0002-0000-4300-000002000000}">
          <x14:formula1>
            <xm:f>基本信息输入表!$A$109:$A$110</xm:f>
          </x14:formula1>
          <xm:sqref>X7:Y28</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G29"/>
  <sheetViews>
    <sheetView showGridLines="0" topLeftCell="A4" workbookViewId="0">
      <selection activeCell="F8" sqref="F8"/>
    </sheetView>
  </sheetViews>
  <sheetFormatPr defaultColWidth="9" defaultRowHeight="15.75" customHeight="1" outlineLevelCol="2"/>
  <cols>
    <col min="1" max="1" width="6.75" style="3" customWidth="1"/>
    <col min="2" max="2" width="23.25" style="3" customWidth="1"/>
    <col min="3" max="3" width="13.75" style="3" customWidth="1"/>
    <col min="4" max="5" width="15.58203125" style="3" hidden="1" customWidth="1" outlineLevel="1"/>
    <col min="6" max="6" width="15.58203125" style="3" customWidth="1" collapsed="1"/>
    <col min="7" max="7" width="15.58203125" style="3" customWidth="1"/>
    <col min="8" max="8" width="11.08203125" style="3" customWidth="1"/>
    <col min="9" max="9" width="10.75" style="3" customWidth="1"/>
    <col min="10" max="10" width="16" style="3" customWidth="1"/>
    <col min="11" max="11" width="9" style="3"/>
    <col min="12" max="16" width="5.58203125" style="4" customWidth="1" outlineLevel="1"/>
    <col min="17" max="17" width="14.75" style="4" customWidth="1" outlineLevel="1"/>
    <col min="18" max="18" width="13.58203125" style="4" customWidth="1"/>
    <col min="19" max="20" width="5.58203125" style="4" customWidth="1" outlineLevel="1"/>
    <col min="21" max="21" width="7.25" style="4" customWidth="1" outlineLevel="1"/>
    <col min="22" max="22" width="5.58203125" style="4" customWidth="1" outlineLevel="1"/>
    <col min="23" max="24" width="8.58203125" style="4" customWidth="1" outlineLevel="1"/>
    <col min="25" max="25" width="14.58203125" style="4" customWidth="1" outlineLevel="1"/>
    <col min="26" max="26" width="13.58203125" style="4" customWidth="1"/>
    <col min="27" max="27" width="8.58203125" style="4" customWidth="1" outlineLevel="2"/>
    <col min="28" max="28" width="8.58203125" style="4" customWidth="1" outlineLevel="1"/>
    <col min="29" max="29" width="13.75" style="4" customWidth="1"/>
    <col min="30" max="32" width="13.58203125" style="4" customWidth="1" outlineLevel="1"/>
    <col min="33" max="33" width="13.58203125" style="4" customWidth="1"/>
    <col min="34" max="16384" width="9" style="3"/>
  </cols>
  <sheetData>
    <row r="1" spans="1:33" ht="15.75" customHeight="1">
      <c r="A1" s="5" t="s">
        <v>430</v>
      </c>
    </row>
    <row r="2" spans="1:33" s="1" customFormat="1" ht="30" customHeight="1">
      <c r="A2" s="519" t="s">
        <v>1379</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c r="AF2" s="17"/>
      <c r="AG2" s="17"/>
    </row>
    <row r="3" spans="1:33" ht="15.75" customHeight="1">
      <c r="A3" s="520" t="str">
        <f>"评估基准日："&amp;TEXT(基本信息输入表!M7,"yyyy年mm月dd日")</f>
        <v>评估基准日：2022年12月31日</v>
      </c>
      <c r="B3" s="520"/>
      <c r="C3" s="520"/>
      <c r="D3" s="520"/>
      <c r="E3" s="520"/>
      <c r="F3" s="520"/>
      <c r="G3" s="520"/>
      <c r="H3" s="520"/>
      <c r="I3" s="520"/>
      <c r="J3" s="520"/>
      <c r="L3" s="17"/>
      <c r="M3" s="17"/>
      <c r="N3" s="17"/>
      <c r="O3" s="17"/>
      <c r="P3" s="17"/>
      <c r="Q3" s="17"/>
      <c r="R3" s="17"/>
      <c r="S3" s="17"/>
      <c r="T3" s="17"/>
      <c r="U3" s="17"/>
      <c r="V3" s="17"/>
      <c r="W3" s="17"/>
      <c r="X3" s="17"/>
      <c r="Y3" s="17"/>
      <c r="Z3" s="17"/>
      <c r="AA3" s="17"/>
      <c r="AB3" s="17"/>
      <c r="AC3" s="17"/>
      <c r="AD3" s="17"/>
      <c r="AE3" s="17"/>
      <c r="AF3" s="17"/>
      <c r="AG3" s="17"/>
    </row>
    <row r="4" spans="1:33" ht="14.15" customHeight="1">
      <c r="A4" s="2"/>
      <c r="B4" s="2"/>
      <c r="C4" s="2"/>
      <c r="D4" s="2"/>
      <c r="E4" s="2"/>
      <c r="F4" s="2"/>
      <c r="G4" s="2"/>
      <c r="H4" s="2"/>
      <c r="I4" s="2"/>
      <c r="J4" s="18" t="s">
        <v>1380</v>
      </c>
      <c r="L4" s="531" t="s">
        <v>595</v>
      </c>
      <c r="M4" s="531"/>
      <c r="N4" s="531"/>
      <c r="O4" s="531"/>
      <c r="P4" s="531"/>
      <c r="Q4" s="531"/>
      <c r="R4" s="531"/>
      <c r="S4" s="532" t="s">
        <v>596</v>
      </c>
      <c r="T4" s="533"/>
      <c r="U4" s="533"/>
      <c r="V4" s="533"/>
      <c r="W4" s="533"/>
      <c r="X4" s="533"/>
      <c r="Y4" s="533"/>
      <c r="Z4" s="534"/>
      <c r="AA4" s="535" t="s">
        <v>597</v>
      </c>
      <c r="AB4" s="536"/>
      <c r="AC4" s="537"/>
      <c r="AD4" s="538" t="s">
        <v>598</v>
      </c>
      <c r="AE4" s="538"/>
      <c r="AF4" s="538"/>
      <c r="AG4" s="538"/>
    </row>
    <row r="5" spans="1:33" ht="15.75" customHeight="1">
      <c r="A5" s="3" t="str">
        <f>基本信息输入表!K6&amp;"："&amp;基本信息输入表!M6</f>
        <v>被评估单位：贵州华能焦化制气股份有限公司</v>
      </c>
      <c r="J5" s="18" t="s">
        <v>464</v>
      </c>
      <c r="L5" s="531" t="s">
        <v>599</v>
      </c>
      <c r="M5" s="553" t="s">
        <v>895</v>
      </c>
      <c r="N5" s="594" t="s">
        <v>1232</v>
      </c>
      <c r="O5" s="542" t="s">
        <v>627</v>
      </c>
      <c r="P5" s="542" t="s">
        <v>601</v>
      </c>
      <c r="Q5" s="531" t="s">
        <v>602</v>
      </c>
      <c r="R5" s="531"/>
      <c r="S5" s="532" t="s">
        <v>603</v>
      </c>
      <c r="T5" s="533"/>
      <c r="U5" s="533"/>
      <c r="V5" s="534"/>
      <c r="W5" s="538" t="s">
        <v>604</v>
      </c>
      <c r="X5" s="538"/>
      <c r="Y5" s="538" t="s">
        <v>605</v>
      </c>
      <c r="Z5" s="543"/>
      <c r="AA5" s="531" t="s">
        <v>606</v>
      </c>
      <c r="AB5" s="531" t="s">
        <v>438</v>
      </c>
      <c r="AC5" s="558"/>
      <c r="AD5" s="543" t="s">
        <v>607</v>
      </c>
      <c r="AE5" s="543" t="s">
        <v>608</v>
      </c>
      <c r="AF5" s="538" t="s">
        <v>609</v>
      </c>
      <c r="AG5" s="543"/>
    </row>
    <row r="6" spans="1:33" s="50" customFormat="1" ht="13.5">
      <c r="A6" s="51" t="s">
        <v>465</v>
      </c>
      <c r="B6" s="51" t="s">
        <v>1372</v>
      </c>
      <c r="C6" s="8" t="s">
        <v>969</v>
      </c>
      <c r="D6" s="46" t="s">
        <v>707</v>
      </c>
      <c r="E6" s="46" t="s">
        <v>693</v>
      </c>
      <c r="F6" s="10" t="s">
        <v>437</v>
      </c>
      <c r="G6" s="51" t="s">
        <v>438</v>
      </c>
      <c r="H6" s="51" t="s">
        <v>439</v>
      </c>
      <c r="I6" s="51" t="s">
        <v>440</v>
      </c>
      <c r="J6" s="51" t="s">
        <v>585</v>
      </c>
      <c r="L6" s="531"/>
      <c r="M6" s="531"/>
      <c r="N6" s="595"/>
      <c r="O6" s="531"/>
      <c r="P6" s="531"/>
      <c r="Q6" s="531"/>
      <c r="R6" s="531"/>
      <c r="S6" s="26" t="s">
        <v>614</v>
      </c>
      <c r="T6" s="26" t="s">
        <v>615</v>
      </c>
      <c r="U6" s="26" t="s">
        <v>617</v>
      </c>
      <c r="V6" s="24" t="s">
        <v>618</v>
      </c>
      <c r="W6" s="26" t="s">
        <v>619</v>
      </c>
      <c r="X6" s="26" t="s">
        <v>620</v>
      </c>
      <c r="Y6" s="538"/>
      <c r="Z6" s="544"/>
      <c r="AA6" s="531"/>
      <c r="AB6" s="531"/>
      <c r="AC6" s="559"/>
      <c r="AD6" s="544"/>
      <c r="AE6" s="544"/>
      <c r="AF6" s="538"/>
      <c r="AG6" s="544"/>
    </row>
    <row r="7" spans="1:33" ht="15.75" customHeight="1">
      <c r="A7" s="47" t="str">
        <f>IF(B7="","",ROW()-6)</f>
        <v/>
      </c>
      <c r="B7" s="12"/>
      <c r="C7" s="8"/>
      <c r="D7" s="14"/>
      <c r="E7" s="14"/>
      <c r="F7" s="14">
        <f t="shared" ref="F7:F23" si="0">D7+E7</f>
        <v>0</v>
      </c>
      <c r="G7" s="15"/>
      <c r="H7" s="15">
        <f>G7-F7</f>
        <v>0</v>
      </c>
      <c r="I7" s="45" t="str">
        <f>IF(F7=0,"",H7/F7*100)</f>
        <v/>
      </c>
      <c r="J7" s="21"/>
      <c r="L7" s="22"/>
      <c r="M7" s="22"/>
      <c r="N7" s="22"/>
      <c r="O7" s="22"/>
      <c r="P7" s="22"/>
      <c r="Q7" s="22"/>
      <c r="R7" s="22"/>
      <c r="S7" s="22"/>
      <c r="T7" s="22"/>
      <c r="U7" s="27"/>
      <c r="V7" s="27"/>
      <c r="W7" s="22"/>
      <c r="X7" s="27"/>
      <c r="Y7" s="27"/>
      <c r="Z7" s="27"/>
      <c r="AA7" s="27"/>
      <c r="AB7" s="27"/>
      <c r="AC7" s="27"/>
      <c r="AD7" s="30" t="str">
        <f t="shared" ref="AD7:AD25" si="1">IFERROR((AB7-F8)/(F8)*100,"")</f>
        <v/>
      </c>
      <c r="AE7" s="27"/>
      <c r="AF7" s="27"/>
      <c r="AG7" s="27"/>
    </row>
    <row r="8" spans="1:33" ht="15.75" customHeight="1">
      <c r="A8" s="47" t="str">
        <f t="shared" ref="A8:A23" si="2">IF(B8="","",ROW()-6)</f>
        <v/>
      </c>
      <c r="B8" s="12"/>
      <c r="C8" s="8"/>
      <c r="D8" s="15"/>
      <c r="E8" s="15"/>
      <c r="F8" s="14">
        <f t="shared" si="0"/>
        <v>0</v>
      </c>
      <c r="G8" s="15"/>
      <c r="H8" s="15">
        <f t="shared" ref="H8:H26" si="3">G8-F8</f>
        <v>0</v>
      </c>
      <c r="I8" s="45" t="str">
        <f t="shared" ref="I8:I26" si="4">IF(F8=0,"",H8/F8*100)</f>
        <v/>
      </c>
      <c r="J8" s="21"/>
      <c r="L8" s="22"/>
      <c r="M8" s="22"/>
      <c r="N8" s="22"/>
      <c r="O8" s="22"/>
      <c r="P8" s="22"/>
      <c r="Q8" s="22"/>
      <c r="R8" s="22"/>
      <c r="S8" s="22"/>
      <c r="T8" s="22"/>
      <c r="U8" s="28"/>
      <c r="V8" s="27"/>
      <c r="W8" s="22"/>
      <c r="X8" s="27"/>
      <c r="Y8" s="27"/>
      <c r="Z8" s="27"/>
      <c r="AA8" s="27"/>
      <c r="AB8" s="27"/>
      <c r="AC8" s="27"/>
      <c r="AD8" s="30" t="str">
        <f t="shared" si="1"/>
        <v/>
      </c>
      <c r="AE8" s="27"/>
      <c r="AF8" s="27"/>
      <c r="AG8" s="27"/>
    </row>
    <row r="9" spans="1:33" ht="15.75" customHeight="1">
      <c r="A9" s="47" t="str">
        <f t="shared" si="2"/>
        <v/>
      </c>
      <c r="B9" s="12"/>
      <c r="C9" s="8"/>
      <c r="D9" s="15"/>
      <c r="E9" s="15"/>
      <c r="F9" s="14">
        <f t="shared" si="0"/>
        <v>0</v>
      </c>
      <c r="G9" s="15"/>
      <c r="H9" s="15">
        <f t="shared" si="3"/>
        <v>0</v>
      </c>
      <c r="I9" s="45" t="str">
        <f t="shared" si="4"/>
        <v/>
      </c>
      <c r="J9" s="21"/>
      <c r="L9" s="22"/>
      <c r="M9" s="22"/>
      <c r="N9" s="22"/>
      <c r="O9" s="22"/>
      <c r="P9" s="22"/>
      <c r="Q9" s="22"/>
      <c r="R9" s="22"/>
      <c r="S9" s="22"/>
      <c r="T9" s="22"/>
      <c r="U9" s="28"/>
      <c r="V9" s="27"/>
      <c r="W9" s="22"/>
      <c r="X9" s="27"/>
      <c r="Y9" s="27"/>
      <c r="Z9" s="27"/>
      <c r="AA9" s="27"/>
      <c r="AB9" s="27"/>
      <c r="AC9" s="27"/>
      <c r="AD9" s="30" t="str">
        <f t="shared" si="1"/>
        <v/>
      </c>
      <c r="AE9" s="27"/>
      <c r="AF9" s="27"/>
      <c r="AG9" s="27"/>
    </row>
    <row r="10" spans="1:33" ht="15.75" customHeight="1">
      <c r="A10" s="47" t="str">
        <f t="shared" si="2"/>
        <v/>
      </c>
      <c r="B10" s="12"/>
      <c r="C10" s="8"/>
      <c r="D10" s="15"/>
      <c r="E10" s="15"/>
      <c r="F10" s="14">
        <f t="shared" si="0"/>
        <v>0</v>
      </c>
      <c r="G10" s="15"/>
      <c r="H10" s="15">
        <f t="shared" si="3"/>
        <v>0</v>
      </c>
      <c r="I10" s="45" t="str">
        <f t="shared" si="4"/>
        <v/>
      </c>
      <c r="J10" s="21"/>
      <c r="L10" s="22"/>
      <c r="M10" s="22"/>
      <c r="N10" s="22"/>
      <c r="O10" s="22"/>
      <c r="P10" s="22"/>
      <c r="Q10" s="22"/>
      <c r="R10" s="22"/>
      <c r="S10" s="22"/>
      <c r="T10" s="22"/>
      <c r="U10" s="28"/>
      <c r="V10" s="27"/>
      <c r="W10" s="22"/>
      <c r="X10" s="27"/>
      <c r="Y10" s="27"/>
      <c r="Z10" s="27"/>
      <c r="AA10" s="27"/>
      <c r="AB10" s="27"/>
      <c r="AC10" s="27"/>
      <c r="AD10" s="30" t="str">
        <f t="shared" si="1"/>
        <v/>
      </c>
      <c r="AE10" s="27"/>
      <c r="AF10" s="27"/>
      <c r="AG10" s="27"/>
    </row>
    <row r="11" spans="1:33" ht="15.75" customHeight="1">
      <c r="A11" s="47" t="str">
        <f t="shared" si="2"/>
        <v/>
      </c>
      <c r="B11" s="12"/>
      <c r="C11" s="8"/>
      <c r="D11" s="15"/>
      <c r="E11" s="15"/>
      <c r="F11" s="14">
        <f t="shared" si="0"/>
        <v>0</v>
      </c>
      <c r="G11" s="15"/>
      <c r="H11" s="15">
        <f t="shared" si="3"/>
        <v>0</v>
      </c>
      <c r="I11" s="45" t="str">
        <f t="shared" si="4"/>
        <v/>
      </c>
      <c r="J11" s="21"/>
      <c r="L11" s="22"/>
      <c r="M11" s="22"/>
      <c r="N11" s="22"/>
      <c r="O11" s="22"/>
      <c r="P11" s="22"/>
      <c r="Q11" s="22"/>
      <c r="R11" s="22"/>
      <c r="S11" s="22"/>
      <c r="T11" s="22"/>
      <c r="U11" s="28"/>
      <c r="V11" s="27"/>
      <c r="W11" s="22"/>
      <c r="X11" s="27"/>
      <c r="Y11" s="27"/>
      <c r="Z11" s="27"/>
      <c r="AA11" s="27"/>
      <c r="AB11" s="27"/>
      <c r="AC11" s="27"/>
      <c r="AD11" s="30" t="str">
        <f t="shared" si="1"/>
        <v/>
      </c>
      <c r="AE11" s="27"/>
      <c r="AF11" s="27"/>
      <c r="AG11" s="27"/>
    </row>
    <row r="12" spans="1:33" ht="15.75" customHeight="1">
      <c r="A12" s="47" t="str">
        <f t="shared" si="2"/>
        <v/>
      </c>
      <c r="B12" s="12"/>
      <c r="C12" s="8"/>
      <c r="D12" s="15"/>
      <c r="E12" s="15"/>
      <c r="F12" s="14">
        <f t="shared" si="0"/>
        <v>0</v>
      </c>
      <c r="G12" s="15"/>
      <c r="H12" s="15">
        <f t="shared" si="3"/>
        <v>0</v>
      </c>
      <c r="I12" s="45" t="str">
        <f t="shared" si="4"/>
        <v/>
      </c>
      <c r="J12" s="21"/>
      <c r="L12" s="22"/>
      <c r="M12" s="22"/>
      <c r="N12" s="22"/>
      <c r="O12" s="22"/>
      <c r="P12" s="22"/>
      <c r="Q12" s="22"/>
      <c r="R12" s="22"/>
      <c r="S12" s="22"/>
      <c r="T12" s="22"/>
      <c r="U12" s="28"/>
      <c r="V12" s="27"/>
      <c r="W12" s="22"/>
      <c r="X12" s="27"/>
      <c r="Y12" s="27"/>
      <c r="Z12" s="27"/>
      <c r="AA12" s="27"/>
      <c r="AB12" s="27"/>
      <c r="AC12" s="27"/>
      <c r="AD12" s="30" t="str">
        <f t="shared" si="1"/>
        <v/>
      </c>
      <c r="AE12" s="27"/>
      <c r="AF12" s="27"/>
      <c r="AG12" s="27"/>
    </row>
    <row r="13" spans="1:33" ht="15.75" customHeight="1">
      <c r="A13" s="47" t="str">
        <f t="shared" si="2"/>
        <v/>
      </c>
      <c r="B13" s="12"/>
      <c r="C13" s="8"/>
      <c r="D13" s="15"/>
      <c r="E13" s="15"/>
      <c r="F13" s="14">
        <f t="shared" si="0"/>
        <v>0</v>
      </c>
      <c r="G13" s="15"/>
      <c r="H13" s="15">
        <f t="shared" si="3"/>
        <v>0</v>
      </c>
      <c r="I13" s="45" t="str">
        <f t="shared" si="4"/>
        <v/>
      </c>
      <c r="J13" s="21"/>
      <c r="L13" s="22"/>
      <c r="M13" s="22"/>
      <c r="N13" s="22"/>
      <c r="O13" s="22"/>
      <c r="P13" s="22"/>
      <c r="Q13" s="22"/>
      <c r="R13" s="22"/>
      <c r="S13" s="22"/>
      <c r="T13" s="22"/>
      <c r="U13" s="28"/>
      <c r="V13" s="27"/>
      <c r="W13" s="22"/>
      <c r="X13" s="27"/>
      <c r="Y13" s="27"/>
      <c r="Z13" s="27"/>
      <c r="AA13" s="27"/>
      <c r="AB13" s="27"/>
      <c r="AC13" s="27"/>
      <c r="AD13" s="30" t="str">
        <f t="shared" si="1"/>
        <v/>
      </c>
      <c r="AE13" s="27"/>
      <c r="AF13" s="27"/>
      <c r="AG13" s="27"/>
    </row>
    <row r="14" spans="1:33" ht="15.75" customHeight="1">
      <c r="A14" s="47" t="str">
        <f t="shared" si="2"/>
        <v/>
      </c>
      <c r="B14" s="12"/>
      <c r="C14" s="8"/>
      <c r="D14" s="15"/>
      <c r="E14" s="15"/>
      <c r="F14" s="14">
        <f t="shared" si="0"/>
        <v>0</v>
      </c>
      <c r="G14" s="15"/>
      <c r="H14" s="15">
        <f t="shared" si="3"/>
        <v>0</v>
      </c>
      <c r="I14" s="45" t="str">
        <f t="shared" si="4"/>
        <v/>
      </c>
      <c r="J14" s="21"/>
      <c r="L14" s="22"/>
      <c r="M14" s="22"/>
      <c r="N14" s="22"/>
      <c r="O14" s="22"/>
      <c r="P14" s="22"/>
      <c r="Q14" s="22"/>
      <c r="R14" s="22"/>
      <c r="S14" s="22"/>
      <c r="T14" s="22"/>
      <c r="U14" s="28"/>
      <c r="V14" s="27"/>
      <c r="W14" s="22"/>
      <c r="X14" s="27"/>
      <c r="Y14" s="27"/>
      <c r="Z14" s="27"/>
      <c r="AA14" s="27"/>
      <c r="AB14" s="27"/>
      <c r="AC14" s="27"/>
      <c r="AD14" s="30" t="str">
        <f t="shared" si="1"/>
        <v/>
      </c>
      <c r="AE14" s="27"/>
      <c r="AF14" s="27"/>
      <c r="AG14" s="27"/>
    </row>
    <row r="15" spans="1:33" ht="15.75" customHeight="1">
      <c r="A15" s="47" t="str">
        <f t="shared" si="2"/>
        <v/>
      </c>
      <c r="B15" s="12"/>
      <c r="C15" s="8"/>
      <c r="D15" s="15"/>
      <c r="E15" s="15"/>
      <c r="F15" s="14">
        <f t="shared" si="0"/>
        <v>0</v>
      </c>
      <c r="G15" s="15"/>
      <c r="H15" s="15">
        <f t="shared" si="3"/>
        <v>0</v>
      </c>
      <c r="I15" s="45" t="str">
        <f t="shared" si="4"/>
        <v/>
      </c>
      <c r="J15" s="21"/>
      <c r="L15" s="22"/>
      <c r="M15" s="22"/>
      <c r="N15" s="22"/>
      <c r="O15" s="22"/>
      <c r="P15" s="22"/>
      <c r="Q15" s="22"/>
      <c r="R15" s="22"/>
      <c r="S15" s="22"/>
      <c r="T15" s="22"/>
      <c r="U15" s="28"/>
      <c r="V15" s="27"/>
      <c r="W15" s="22"/>
      <c r="X15" s="27"/>
      <c r="Y15" s="27"/>
      <c r="Z15" s="27"/>
      <c r="AA15" s="27"/>
      <c r="AB15" s="27"/>
      <c r="AC15" s="27"/>
      <c r="AD15" s="30" t="str">
        <f>IFERROR((AB15-F18)/(F18)*100,"")</f>
        <v/>
      </c>
      <c r="AE15" s="27"/>
      <c r="AF15" s="27"/>
      <c r="AG15" s="27"/>
    </row>
    <row r="16" spans="1:33" ht="15.75" customHeight="1">
      <c r="A16" s="47"/>
      <c r="B16" s="12"/>
      <c r="C16" s="8"/>
      <c r="D16" s="15"/>
      <c r="E16" s="15"/>
      <c r="F16" s="14">
        <f t="shared" ref="F16:F17" si="5">D16+E16</f>
        <v>0</v>
      </c>
      <c r="G16" s="15"/>
      <c r="H16" s="15">
        <f t="shared" ref="H16:H17" si="6">G16-F16</f>
        <v>0</v>
      </c>
      <c r="I16" s="45"/>
      <c r="J16" s="21"/>
      <c r="L16" s="22"/>
      <c r="M16" s="22"/>
      <c r="N16" s="22"/>
      <c r="O16" s="22"/>
      <c r="P16" s="22"/>
      <c r="Q16" s="22"/>
      <c r="R16" s="22"/>
      <c r="S16" s="22"/>
      <c r="T16" s="22"/>
      <c r="U16" s="28"/>
      <c r="V16" s="27"/>
      <c r="W16" s="22"/>
      <c r="X16" s="27"/>
      <c r="Y16" s="27"/>
      <c r="Z16" s="27"/>
      <c r="AA16" s="27"/>
      <c r="AB16" s="27"/>
      <c r="AC16" s="27"/>
      <c r="AD16" s="30"/>
      <c r="AE16" s="27"/>
      <c r="AF16" s="27"/>
      <c r="AG16" s="27"/>
    </row>
    <row r="17" spans="1:33" ht="15.75" customHeight="1">
      <c r="A17" s="47"/>
      <c r="B17" s="12"/>
      <c r="C17" s="8"/>
      <c r="D17" s="15"/>
      <c r="E17" s="15"/>
      <c r="F17" s="14">
        <f t="shared" si="5"/>
        <v>0</v>
      </c>
      <c r="G17" s="15"/>
      <c r="H17" s="15">
        <f t="shared" si="6"/>
        <v>0</v>
      </c>
      <c r="I17" s="45"/>
      <c r="J17" s="21"/>
      <c r="L17" s="22"/>
      <c r="M17" s="22"/>
      <c r="N17" s="22"/>
      <c r="O17" s="22"/>
      <c r="P17" s="22"/>
      <c r="Q17" s="22"/>
      <c r="R17" s="22"/>
      <c r="S17" s="22"/>
      <c r="T17" s="22"/>
      <c r="U17" s="28"/>
      <c r="V17" s="27"/>
      <c r="W17" s="22"/>
      <c r="X17" s="27"/>
      <c r="Y17" s="27"/>
      <c r="Z17" s="27"/>
      <c r="AA17" s="27"/>
      <c r="AB17" s="27"/>
      <c r="AC17" s="27"/>
      <c r="AD17" s="30"/>
      <c r="AE17" s="27"/>
      <c r="AF17" s="27"/>
      <c r="AG17" s="27"/>
    </row>
    <row r="18" spans="1:33" ht="15.75" customHeight="1">
      <c r="A18" s="47" t="str">
        <f t="shared" si="2"/>
        <v/>
      </c>
      <c r="B18" s="12"/>
      <c r="C18" s="8"/>
      <c r="D18" s="15"/>
      <c r="E18" s="15"/>
      <c r="F18" s="14">
        <f t="shared" si="0"/>
        <v>0</v>
      </c>
      <c r="G18" s="15"/>
      <c r="H18" s="15">
        <f t="shared" si="3"/>
        <v>0</v>
      </c>
      <c r="I18" s="45" t="str">
        <f t="shared" si="4"/>
        <v/>
      </c>
      <c r="J18" s="21"/>
      <c r="L18" s="22"/>
      <c r="M18" s="22"/>
      <c r="N18" s="22"/>
      <c r="O18" s="22"/>
      <c r="P18" s="22"/>
      <c r="Q18" s="22"/>
      <c r="R18" s="22"/>
      <c r="S18" s="22"/>
      <c r="T18" s="22"/>
      <c r="U18" s="28"/>
      <c r="V18" s="27"/>
      <c r="W18" s="22"/>
      <c r="X18" s="27"/>
      <c r="Y18" s="27"/>
      <c r="Z18" s="27"/>
      <c r="AA18" s="27"/>
      <c r="AB18" s="27"/>
      <c r="AC18" s="27"/>
      <c r="AD18" s="30" t="str">
        <f t="shared" si="1"/>
        <v/>
      </c>
      <c r="AE18" s="27"/>
      <c r="AF18" s="27"/>
      <c r="AG18" s="27"/>
    </row>
    <row r="19" spans="1:33" ht="15.75" customHeight="1">
      <c r="A19" s="47" t="str">
        <f t="shared" si="2"/>
        <v/>
      </c>
      <c r="B19" s="12"/>
      <c r="C19" s="8"/>
      <c r="D19" s="15"/>
      <c r="E19" s="15"/>
      <c r="F19" s="14">
        <f t="shared" si="0"/>
        <v>0</v>
      </c>
      <c r="G19" s="15"/>
      <c r="H19" s="15">
        <f t="shared" si="3"/>
        <v>0</v>
      </c>
      <c r="I19" s="45" t="str">
        <f t="shared" si="4"/>
        <v/>
      </c>
      <c r="J19" s="21"/>
      <c r="L19" s="22"/>
      <c r="M19" s="22"/>
      <c r="N19" s="22"/>
      <c r="O19" s="22"/>
      <c r="P19" s="22"/>
      <c r="Q19" s="22"/>
      <c r="R19" s="22"/>
      <c r="S19" s="22"/>
      <c r="T19" s="22"/>
      <c r="U19" s="28"/>
      <c r="V19" s="27"/>
      <c r="W19" s="22"/>
      <c r="X19" s="27"/>
      <c r="Y19" s="27"/>
      <c r="Z19" s="27"/>
      <c r="AA19" s="27"/>
      <c r="AB19" s="27"/>
      <c r="AC19" s="27"/>
      <c r="AD19" s="30" t="str">
        <f t="shared" si="1"/>
        <v/>
      </c>
      <c r="AE19" s="27"/>
      <c r="AF19" s="27"/>
      <c r="AG19" s="27"/>
    </row>
    <row r="20" spans="1:33" ht="15.75" customHeight="1">
      <c r="A20" s="47" t="str">
        <f t="shared" si="2"/>
        <v/>
      </c>
      <c r="B20" s="12"/>
      <c r="C20" s="8"/>
      <c r="D20" s="15"/>
      <c r="E20" s="15"/>
      <c r="F20" s="14">
        <f t="shared" si="0"/>
        <v>0</v>
      </c>
      <c r="G20" s="15"/>
      <c r="H20" s="15">
        <f t="shared" si="3"/>
        <v>0</v>
      </c>
      <c r="I20" s="45" t="str">
        <f t="shared" si="4"/>
        <v/>
      </c>
      <c r="J20" s="21"/>
      <c r="L20" s="22"/>
      <c r="M20" s="22"/>
      <c r="N20" s="22"/>
      <c r="O20" s="22"/>
      <c r="P20" s="22"/>
      <c r="Q20" s="22"/>
      <c r="R20" s="22"/>
      <c r="S20" s="22"/>
      <c r="T20" s="22"/>
      <c r="U20" s="28"/>
      <c r="V20" s="27"/>
      <c r="W20" s="22"/>
      <c r="X20" s="27"/>
      <c r="Y20" s="27"/>
      <c r="Z20" s="27"/>
      <c r="AA20" s="27"/>
      <c r="AB20" s="27"/>
      <c r="AC20" s="27"/>
      <c r="AD20" s="30" t="str">
        <f t="shared" si="1"/>
        <v/>
      </c>
      <c r="AE20" s="27"/>
      <c r="AF20" s="27"/>
      <c r="AG20" s="27"/>
    </row>
    <row r="21" spans="1:33" ht="15.75" customHeight="1">
      <c r="A21" s="47" t="str">
        <f t="shared" si="2"/>
        <v/>
      </c>
      <c r="B21" s="12"/>
      <c r="C21" s="8"/>
      <c r="D21" s="15"/>
      <c r="E21" s="15"/>
      <c r="F21" s="14">
        <f t="shared" si="0"/>
        <v>0</v>
      </c>
      <c r="G21" s="15"/>
      <c r="H21" s="15">
        <f t="shared" si="3"/>
        <v>0</v>
      </c>
      <c r="I21" s="45" t="str">
        <f t="shared" si="4"/>
        <v/>
      </c>
      <c r="J21" s="21"/>
      <c r="L21" s="22"/>
      <c r="M21" s="22"/>
      <c r="N21" s="22"/>
      <c r="O21" s="22"/>
      <c r="P21" s="22"/>
      <c r="Q21" s="22"/>
      <c r="R21" s="22"/>
      <c r="S21" s="22"/>
      <c r="T21" s="22"/>
      <c r="U21" s="28"/>
      <c r="V21" s="27"/>
      <c r="W21" s="22"/>
      <c r="X21" s="27"/>
      <c r="Y21" s="27"/>
      <c r="Z21" s="27"/>
      <c r="AA21" s="27"/>
      <c r="AB21" s="27"/>
      <c r="AC21" s="27"/>
      <c r="AD21" s="30" t="str">
        <f t="shared" si="1"/>
        <v/>
      </c>
      <c r="AE21" s="27"/>
      <c r="AF21" s="27"/>
      <c r="AG21" s="27"/>
    </row>
    <row r="22" spans="1:33" ht="15.75" customHeight="1">
      <c r="A22" s="47" t="str">
        <f t="shared" si="2"/>
        <v/>
      </c>
      <c r="B22" s="12"/>
      <c r="C22" s="8"/>
      <c r="D22" s="15"/>
      <c r="E22" s="15"/>
      <c r="F22" s="14">
        <f t="shared" si="0"/>
        <v>0</v>
      </c>
      <c r="G22" s="15"/>
      <c r="H22" s="15">
        <f t="shared" si="3"/>
        <v>0</v>
      </c>
      <c r="I22" s="45" t="str">
        <f t="shared" si="4"/>
        <v/>
      </c>
      <c r="J22" s="21"/>
      <c r="L22" s="22"/>
      <c r="M22" s="22"/>
      <c r="N22" s="22"/>
      <c r="O22" s="22"/>
      <c r="P22" s="22"/>
      <c r="Q22" s="22"/>
      <c r="R22" s="22"/>
      <c r="S22" s="22"/>
      <c r="T22" s="22"/>
      <c r="U22" s="28"/>
      <c r="V22" s="27"/>
      <c r="W22" s="22"/>
      <c r="X22" s="27"/>
      <c r="Y22" s="27"/>
      <c r="Z22" s="27"/>
      <c r="AA22" s="27"/>
      <c r="AB22" s="27"/>
      <c r="AC22" s="27"/>
      <c r="AD22" s="30" t="str">
        <f>IFERROR((AB22-#REF!)/(#REF!)*100,"")</f>
        <v/>
      </c>
      <c r="AE22" s="27"/>
      <c r="AF22" s="27"/>
      <c r="AG22" s="27"/>
    </row>
    <row r="23" spans="1:33" ht="15.75" customHeight="1">
      <c r="A23" s="47" t="str">
        <f t="shared" si="2"/>
        <v/>
      </c>
      <c r="B23" s="12"/>
      <c r="C23" s="8"/>
      <c r="D23" s="15"/>
      <c r="E23" s="15"/>
      <c r="F23" s="14">
        <f t="shared" si="0"/>
        <v>0</v>
      </c>
      <c r="G23" s="15"/>
      <c r="H23" s="15">
        <f t="shared" si="3"/>
        <v>0</v>
      </c>
      <c r="I23" s="45" t="str">
        <f t="shared" si="4"/>
        <v/>
      </c>
      <c r="J23" s="21"/>
      <c r="L23" s="22"/>
      <c r="M23" s="22"/>
      <c r="N23" s="22"/>
      <c r="O23" s="22"/>
      <c r="P23" s="22"/>
      <c r="Q23" s="22"/>
      <c r="R23" s="22"/>
      <c r="S23" s="22"/>
      <c r="T23" s="22"/>
      <c r="U23" s="28"/>
      <c r="V23" s="27"/>
      <c r="W23" s="22"/>
      <c r="X23" s="27"/>
      <c r="Y23" s="27"/>
      <c r="Z23" s="27"/>
      <c r="AA23" s="27"/>
      <c r="AB23" s="27"/>
      <c r="AC23" s="27"/>
      <c r="AD23" s="30" t="str">
        <f>IFERROR((AB23-#REF!)/(#REF!)*100,"")</f>
        <v/>
      </c>
      <c r="AE23" s="27"/>
      <c r="AF23" s="27"/>
      <c r="AG23" s="27"/>
    </row>
    <row r="24" spans="1:33" ht="15.75" customHeight="1">
      <c r="A24" s="526" t="s">
        <v>1381</v>
      </c>
      <c r="B24" s="527"/>
      <c r="C24" s="8"/>
      <c r="D24" s="15">
        <f>SUM(D7:D23)</f>
        <v>0</v>
      </c>
      <c r="E24" s="15">
        <f>SUM(E7:E23)</f>
        <v>0</v>
      </c>
      <c r="F24" s="15">
        <f>SUM(F7:F23)</f>
        <v>0</v>
      </c>
      <c r="G24" s="15">
        <f>SUM(G7:G23)</f>
        <v>0</v>
      </c>
      <c r="H24" s="15">
        <f t="shared" si="3"/>
        <v>0</v>
      </c>
      <c r="I24" s="45" t="str">
        <f t="shared" si="4"/>
        <v/>
      </c>
      <c r="J24" s="21"/>
      <c r="L24" s="22"/>
      <c r="M24" s="22"/>
      <c r="N24" s="22"/>
      <c r="O24" s="22"/>
      <c r="P24" s="22"/>
      <c r="Q24" s="22"/>
      <c r="R24" s="22"/>
      <c r="S24" s="22"/>
      <c r="T24" s="22"/>
      <c r="U24" s="28"/>
      <c r="V24" s="27"/>
      <c r="W24" s="22"/>
      <c r="X24" s="27"/>
      <c r="Y24" s="27"/>
      <c r="Z24" s="27"/>
      <c r="AA24" s="27"/>
      <c r="AB24" s="27"/>
      <c r="AC24" s="27"/>
      <c r="AD24" s="30" t="str">
        <f t="shared" si="1"/>
        <v/>
      </c>
      <c r="AE24" s="27"/>
      <c r="AF24" s="27"/>
      <c r="AG24" s="27"/>
    </row>
    <row r="25" spans="1:33" ht="15.75" customHeight="1">
      <c r="A25" s="526" t="s">
        <v>1382</v>
      </c>
      <c r="B25" s="527"/>
      <c r="C25" s="8"/>
      <c r="D25" s="8"/>
      <c r="E25" s="8"/>
      <c r="F25" s="15"/>
      <c r="G25" s="15"/>
      <c r="H25" s="15">
        <f t="shared" si="3"/>
        <v>0</v>
      </c>
      <c r="I25" s="45" t="str">
        <f t="shared" si="4"/>
        <v/>
      </c>
      <c r="J25" s="21"/>
      <c r="L25" s="22"/>
      <c r="M25" s="22"/>
      <c r="N25" s="22"/>
      <c r="O25" s="22"/>
      <c r="P25" s="22"/>
      <c r="Q25" s="22"/>
      <c r="R25" s="22"/>
      <c r="S25" s="22"/>
      <c r="T25" s="22"/>
      <c r="U25" s="28"/>
      <c r="V25" s="27"/>
      <c r="W25" s="22"/>
      <c r="X25" s="27"/>
      <c r="Y25" s="27"/>
      <c r="Z25" s="27"/>
      <c r="AA25" s="27"/>
      <c r="AB25" s="27"/>
      <c r="AC25" s="27"/>
      <c r="AD25" s="30" t="str">
        <f t="shared" si="1"/>
        <v/>
      </c>
      <c r="AE25" s="27"/>
      <c r="AF25" s="27"/>
      <c r="AG25" s="27"/>
    </row>
    <row r="26" spans="1:33" ht="15.75" customHeight="1">
      <c r="A26" s="526" t="s">
        <v>1383</v>
      </c>
      <c r="B26" s="527"/>
      <c r="C26" s="8"/>
      <c r="D26" s="15">
        <f>D24-D25</f>
        <v>0</v>
      </c>
      <c r="E26" s="15">
        <f>E24-E25</f>
        <v>0</v>
      </c>
      <c r="F26" s="15">
        <f>F24-F25</f>
        <v>0</v>
      </c>
      <c r="G26" s="15">
        <f>G24-G25</f>
        <v>0</v>
      </c>
      <c r="H26" s="15">
        <f t="shared" si="3"/>
        <v>0</v>
      </c>
      <c r="I26" s="45" t="str">
        <f t="shared" si="4"/>
        <v/>
      </c>
      <c r="J26" s="21"/>
    </row>
    <row r="27" spans="1:33" ht="15.75" customHeight="1">
      <c r="A27" s="3" t="str">
        <f>基本信息输入表!$K$6&amp;"填表人："&amp;基本信息输入表!$M$70</f>
        <v>被评估单位填表人：徐刚、杨灵芝</v>
      </c>
      <c r="G27" s="3" t="str">
        <f>"评估人员："&amp;基本信息输入表!$Q$70</f>
        <v>评估人员：雍国锋、路育</v>
      </c>
    </row>
    <row r="28" spans="1:33" ht="15.75" customHeight="1">
      <c r="A28" s="3" t="str">
        <f>"填表日期："&amp;YEAR(基本信息输入表!$O$70)&amp;"年"&amp;MONTH(基本信息输入表!$O$70)&amp;"月"&amp;DAY(基本信息输入表!$O$70)&amp;"日"</f>
        <v>填表日期：2023年2月1日</v>
      </c>
    </row>
    <row r="29" spans="1:33" ht="15.75" customHeight="1">
      <c r="K29" s="23" t="s">
        <v>461</v>
      </c>
    </row>
  </sheetData>
  <mergeCells count="27">
    <mergeCell ref="AG5:AG6"/>
    <mergeCell ref="A26:B26"/>
    <mergeCell ref="L5:L6"/>
    <mergeCell ref="M5:M6"/>
    <mergeCell ref="N5:N6"/>
    <mergeCell ref="O5:O6"/>
    <mergeCell ref="AD4:AG4"/>
    <mergeCell ref="S5:V5"/>
    <mergeCell ref="W5:X5"/>
    <mergeCell ref="A24:B24"/>
    <mergeCell ref="A25:B25"/>
    <mergeCell ref="P5:P6"/>
    <mergeCell ref="Q5:Q6"/>
    <mergeCell ref="R5:R6"/>
    <mergeCell ref="Y5:Y6"/>
    <mergeCell ref="Z5:Z6"/>
    <mergeCell ref="AA5:AA6"/>
    <mergeCell ref="AB5:AB6"/>
    <mergeCell ref="AC5:AC6"/>
    <mergeCell ref="AD5:AD6"/>
    <mergeCell ref="AE5:AE6"/>
    <mergeCell ref="AF5:AF6"/>
    <mergeCell ref="A2:J2"/>
    <mergeCell ref="A3:J3"/>
    <mergeCell ref="L4:R4"/>
    <mergeCell ref="S4:Z4"/>
    <mergeCell ref="AA4:AC4"/>
  </mergeCells>
  <phoneticPr fontId="13" type="noConversion"/>
  <dataValidations count="1">
    <dataValidation type="list" allowBlank="1" showInputMessage="1" showErrorMessage="1" sqref="L7:P25" xr:uid="{00000000-0002-0000-4400-000001000000}">
      <formula1>$A$108:$A$109</formula1>
    </dataValidation>
  </dataValidations>
  <hyperlinks>
    <hyperlink ref="A1" location="索引目录!A1" display="返回索引目录" xr:uid="{00000000-0004-0000-44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400-000000000000}">
          <x14:formula1>
            <xm:f>基本信息输入表!$A$121:$A$123</xm:f>
          </x14:formula1>
          <xm:sqref>W7:W25</xm:sqref>
        </x14:dataValidation>
        <x14:dataValidation type="list" allowBlank="1" showInputMessage="1" showErrorMessage="1" xr:uid="{00000000-0002-0000-4400-000002000000}">
          <x14:formula1>
            <xm:f>基本信息输入表!$A$109:$A$110</xm:f>
          </x14:formula1>
          <xm:sqref>S7:T25</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pageSetUpPr fitToPage="1"/>
  </sheetPr>
  <dimension ref="A1:AR31"/>
  <sheetViews>
    <sheetView showGridLines="0" workbookViewId="0">
      <selection activeCell="F8" sqref="F8"/>
    </sheetView>
  </sheetViews>
  <sheetFormatPr defaultColWidth="9" defaultRowHeight="15.75" customHeight="1" outlineLevelCol="2"/>
  <cols>
    <col min="1" max="1" width="5.08203125" style="3" customWidth="1"/>
    <col min="2" max="2" width="21" style="3" customWidth="1"/>
    <col min="3" max="3" width="7.75" style="3" customWidth="1"/>
    <col min="4" max="4" width="11.25" style="3" customWidth="1"/>
    <col min="5" max="5" width="8.08203125" style="3" customWidth="1"/>
    <col min="6" max="6" width="11.08203125" style="3" customWidth="1"/>
    <col min="7" max="8" width="15.58203125" style="3" hidden="1" customWidth="1" outlineLevel="1"/>
    <col min="9" max="9" width="15.58203125" style="3" customWidth="1" collapsed="1"/>
    <col min="10" max="10" width="15.58203125" style="3" customWidth="1"/>
    <col min="11" max="11" width="9.25" style="3" customWidth="1"/>
    <col min="12" max="12" width="8.08203125" style="3" customWidth="1"/>
    <col min="13" max="13" width="10" style="3" customWidth="1"/>
    <col min="14" max="14" width="9" style="3"/>
    <col min="15" max="19" width="5.58203125" style="4" customWidth="1" outlineLevel="1"/>
    <col min="20" max="20" width="14.75" style="4" customWidth="1" outlineLevel="1"/>
    <col min="21" max="21" width="13.58203125" style="4" customWidth="1"/>
    <col min="22" max="24" width="5.58203125" style="4" customWidth="1" outlineLevel="1"/>
    <col min="25" max="25" width="7.25" style="4" customWidth="1" outlineLevel="1"/>
    <col min="26" max="26" width="5.58203125" style="4" customWidth="1" outlineLevel="1"/>
    <col min="27" max="28" width="8.58203125" style="4" customWidth="1" outlineLevel="1"/>
    <col min="29" max="29" width="14.58203125" style="4" customWidth="1" outlineLevel="1"/>
    <col min="30" max="30" width="13.58203125" style="4" customWidth="1"/>
    <col min="31" max="32" width="8.58203125" style="4" customWidth="1" outlineLevel="2"/>
    <col min="33" max="33" width="11.25" style="4" customWidth="1" outlineLevel="2"/>
    <col min="34" max="38" width="10.75" style="4" customWidth="1" outlineLevel="2"/>
    <col min="39" max="39" width="8.58203125" style="4" customWidth="1" outlineLevel="1"/>
    <col min="40" max="40" width="13.75" style="4" customWidth="1"/>
    <col min="41" max="43" width="13.58203125" style="4" customWidth="1" outlineLevel="1"/>
    <col min="44" max="44" width="13.58203125" style="4" customWidth="1"/>
    <col min="45" max="16384" width="9" style="3"/>
  </cols>
  <sheetData>
    <row r="1" spans="1:44" ht="15.75" customHeight="1">
      <c r="A1" s="5" t="s">
        <v>430</v>
      </c>
    </row>
    <row r="2" spans="1:44" s="1" customFormat="1" ht="30" customHeight="1">
      <c r="A2" s="519" t="s">
        <v>1384</v>
      </c>
      <c r="B2" s="519"/>
      <c r="C2" s="519"/>
      <c r="D2" s="519"/>
      <c r="E2" s="519"/>
      <c r="F2" s="519"/>
      <c r="G2" s="519"/>
      <c r="H2" s="519"/>
      <c r="I2" s="519"/>
      <c r="J2" s="519"/>
      <c r="K2" s="519"/>
      <c r="L2" s="519"/>
      <c r="M2" s="5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pans="1:44" ht="15.75" customHeight="1">
      <c r="A3" s="520" t="str">
        <f>"评估基准日："&amp;TEXT(基本信息输入表!M7,"yyyy年mm月dd日")</f>
        <v>评估基准日：2022年12月31日</v>
      </c>
      <c r="B3" s="520"/>
      <c r="C3" s="520"/>
      <c r="D3" s="520"/>
      <c r="E3" s="520"/>
      <c r="F3" s="520"/>
      <c r="G3" s="520"/>
      <c r="H3" s="520"/>
      <c r="I3" s="520"/>
      <c r="J3" s="520"/>
      <c r="K3" s="520"/>
      <c r="L3" s="520"/>
      <c r="M3" s="52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1:44" ht="14.15" customHeight="1">
      <c r="A4" s="2"/>
      <c r="B4" s="2"/>
      <c r="C4" s="2"/>
      <c r="D4" s="2"/>
      <c r="E4" s="2"/>
      <c r="F4" s="2"/>
      <c r="G4" s="2"/>
      <c r="H4" s="2"/>
      <c r="I4" s="2"/>
      <c r="J4" s="2"/>
      <c r="K4" s="2"/>
      <c r="L4" s="2"/>
      <c r="M4" s="18" t="s">
        <v>1385</v>
      </c>
      <c r="O4" s="531" t="s">
        <v>595</v>
      </c>
      <c r="P4" s="531"/>
      <c r="Q4" s="531"/>
      <c r="R4" s="531"/>
      <c r="S4" s="531"/>
      <c r="T4" s="531"/>
      <c r="U4" s="531"/>
      <c r="V4" s="532" t="s">
        <v>596</v>
      </c>
      <c r="W4" s="533"/>
      <c r="X4" s="533"/>
      <c r="Y4" s="533"/>
      <c r="Z4" s="533"/>
      <c r="AA4" s="533"/>
      <c r="AB4" s="533"/>
      <c r="AC4" s="533"/>
      <c r="AD4" s="534"/>
      <c r="AE4" s="535" t="s">
        <v>597</v>
      </c>
      <c r="AF4" s="536"/>
      <c r="AG4" s="536"/>
      <c r="AH4" s="536"/>
      <c r="AI4" s="536"/>
      <c r="AJ4" s="536"/>
      <c r="AK4" s="536"/>
      <c r="AL4" s="536"/>
      <c r="AM4" s="536"/>
      <c r="AN4" s="537"/>
      <c r="AO4" s="538" t="s">
        <v>598</v>
      </c>
      <c r="AP4" s="538"/>
      <c r="AQ4" s="538"/>
      <c r="AR4" s="538"/>
    </row>
    <row r="5" spans="1:44" ht="15.75" customHeight="1">
      <c r="A5" s="3" t="str">
        <f>基本信息输入表!K6&amp;"："&amp;基本信息输入表!M6</f>
        <v>被评估单位：贵州华能焦化制气股份有限公司</v>
      </c>
      <c r="M5" s="18" t="s">
        <v>464</v>
      </c>
      <c r="O5" s="531" t="s">
        <v>599</v>
      </c>
      <c r="P5" s="553" t="s">
        <v>895</v>
      </c>
      <c r="Q5" s="594" t="s">
        <v>1232</v>
      </c>
      <c r="R5" s="542" t="s">
        <v>627</v>
      </c>
      <c r="S5" s="542" t="s">
        <v>601</v>
      </c>
      <c r="T5" s="531" t="s">
        <v>602</v>
      </c>
      <c r="U5" s="531"/>
      <c r="V5" s="532" t="s">
        <v>603</v>
      </c>
      <c r="W5" s="533"/>
      <c r="X5" s="533"/>
      <c r="Y5" s="533"/>
      <c r="Z5" s="534"/>
      <c r="AA5" s="538" t="s">
        <v>604</v>
      </c>
      <c r="AB5" s="538"/>
      <c r="AC5" s="538" t="s">
        <v>605</v>
      </c>
      <c r="AD5" s="543"/>
      <c r="AE5" s="531" t="s">
        <v>606</v>
      </c>
      <c r="AF5" s="531" t="s">
        <v>654</v>
      </c>
      <c r="AG5" s="531"/>
      <c r="AH5" s="555" t="s">
        <v>655</v>
      </c>
      <c r="AI5" s="556"/>
      <c r="AJ5" s="556"/>
      <c r="AK5" s="556"/>
      <c r="AL5" s="557"/>
      <c r="AM5" s="531" t="s">
        <v>438</v>
      </c>
      <c r="AN5" s="558"/>
      <c r="AO5" s="543" t="s">
        <v>607</v>
      </c>
      <c r="AP5" s="543" t="s">
        <v>608</v>
      </c>
      <c r="AQ5" s="538" t="s">
        <v>609</v>
      </c>
      <c r="AR5" s="543"/>
    </row>
    <row r="6" spans="1:44" s="50" customFormat="1" ht="27.75" customHeight="1">
      <c r="A6" s="51" t="s">
        <v>465</v>
      </c>
      <c r="B6" s="51" t="s">
        <v>1386</v>
      </c>
      <c r="C6" s="51" t="s">
        <v>1335</v>
      </c>
      <c r="D6" s="51" t="s">
        <v>1387</v>
      </c>
      <c r="E6" s="51" t="s">
        <v>1388</v>
      </c>
      <c r="F6" s="51" t="s">
        <v>1389</v>
      </c>
      <c r="G6" s="46" t="s">
        <v>707</v>
      </c>
      <c r="H6" s="46" t="s">
        <v>693</v>
      </c>
      <c r="I6" s="10" t="s">
        <v>437</v>
      </c>
      <c r="J6" s="51" t="s">
        <v>438</v>
      </c>
      <c r="K6" s="51" t="s">
        <v>439</v>
      </c>
      <c r="L6" s="51" t="s">
        <v>440</v>
      </c>
      <c r="M6" s="51" t="s">
        <v>585</v>
      </c>
      <c r="O6" s="531"/>
      <c r="P6" s="531"/>
      <c r="Q6" s="595"/>
      <c r="R6" s="531"/>
      <c r="S6" s="531"/>
      <c r="T6" s="531"/>
      <c r="U6" s="531"/>
      <c r="V6" s="26" t="s">
        <v>614</v>
      </c>
      <c r="W6" s="26" t="s">
        <v>615</v>
      </c>
      <c r="X6" s="40" t="s">
        <v>954</v>
      </c>
      <c r="Y6" s="26" t="s">
        <v>617</v>
      </c>
      <c r="Z6" s="24" t="s">
        <v>618</v>
      </c>
      <c r="AA6" s="26" t="s">
        <v>619</v>
      </c>
      <c r="AB6" s="26" t="s">
        <v>620</v>
      </c>
      <c r="AC6" s="538"/>
      <c r="AD6" s="544"/>
      <c r="AE6" s="531"/>
      <c r="AF6" s="19" t="s">
        <v>666</v>
      </c>
      <c r="AG6" s="19" t="s">
        <v>667</v>
      </c>
      <c r="AH6" s="49" t="s">
        <v>1051</v>
      </c>
      <c r="AI6" s="49" t="s">
        <v>1390</v>
      </c>
      <c r="AJ6" s="49" t="s">
        <v>1391</v>
      </c>
      <c r="AK6" s="49"/>
      <c r="AL6" s="19"/>
      <c r="AM6" s="531"/>
      <c r="AN6" s="559"/>
      <c r="AO6" s="544"/>
      <c r="AP6" s="544"/>
      <c r="AQ6" s="538"/>
      <c r="AR6" s="544"/>
    </row>
    <row r="7" spans="1:44" ht="15.75" customHeight="1">
      <c r="A7" s="47" t="str">
        <f>IF(B7="","",ROW()-6)</f>
        <v/>
      </c>
      <c r="B7" s="12"/>
      <c r="C7" s="8"/>
      <c r="D7" s="15"/>
      <c r="E7" s="8"/>
      <c r="F7" s="8"/>
      <c r="G7" s="14"/>
      <c r="H7" s="14"/>
      <c r="I7" s="14">
        <f t="shared" ref="I7:I9" si="0">G7+H7</f>
        <v>0</v>
      </c>
      <c r="J7" s="15"/>
      <c r="K7" s="15">
        <f t="shared" ref="K7:K28" si="1">J7-I7</f>
        <v>0</v>
      </c>
      <c r="L7" s="45" t="str">
        <f>IF(I7=0,"",K7/I7*100)</f>
        <v/>
      </c>
      <c r="M7" s="21"/>
      <c r="O7" s="22"/>
      <c r="P7" s="22"/>
      <c r="Q7" s="22"/>
      <c r="R7" s="22"/>
      <c r="S7" s="22"/>
      <c r="T7" s="22"/>
      <c r="U7" s="22"/>
      <c r="V7" s="22"/>
      <c r="W7" s="22"/>
      <c r="X7" s="22"/>
      <c r="Y7" s="27"/>
      <c r="Z7" s="27"/>
      <c r="AA7" s="22"/>
      <c r="AB7" s="27"/>
      <c r="AC7" s="27"/>
      <c r="AD7" s="27"/>
      <c r="AE7" s="27"/>
      <c r="AF7" s="27" t="s">
        <v>203</v>
      </c>
      <c r="AG7" s="27"/>
      <c r="AH7" s="27"/>
      <c r="AI7" s="27"/>
      <c r="AJ7" s="27"/>
      <c r="AK7" s="27"/>
      <c r="AL7" s="27"/>
      <c r="AM7" s="27"/>
      <c r="AN7" s="27"/>
      <c r="AO7" s="30" t="str">
        <f t="shared" ref="AO7:AO27" si="2">IFERROR((AM7-I8)/(I8)*100,"")</f>
        <v/>
      </c>
      <c r="AP7" s="27"/>
      <c r="AQ7" s="27"/>
      <c r="AR7" s="27"/>
    </row>
    <row r="8" spans="1:44" ht="15.75" customHeight="1">
      <c r="A8" s="47" t="str">
        <f t="shared" ref="A8:A27" si="3">IF(B8="","",ROW()-6)</f>
        <v/>
      </c>
      <c r="B8" s="12"/>
      <c r="C8" s="8"/>
      <c r="D8" s="15"/>
      <c r="E8" s="8"/>
      <c r="F8" s="8"/>
      <c r="G8" s="15"/>
      <c r="H8" s="15"/>
      <c r="I8" s="14">
        <f t="shared" si="0"/>
        <v>0</v>
      </c>
      <c r="J8" s="15"/>
      <c r="K8" s="15">
        <f t="shared" si="1"/>
        <v>0</v>
      </c>
      <c r="L8" s="45" t="str">
        <f t="shared" ref="L8:L28" si="4">IF(I8=0,"",K8/I8*100)</f>
        <v/>
      </c>
      <c r="M8" s="21"/>
      <c r="O8" s="22"/>
      <c r="P8" s="22"/>
      <c r="Q8" s="22"/>
      <c r="R8" s="22"/>
      <c r="S8" s="22"/>
      <c r="T8" s="22"/>
      <c r="U8" s="22"/>
      <c r="V8" s="22"/>
      <c r="W8" s="22"/>
      <c r="X8" s="22"/>
      <c r="Y8" s="28"/>
      <c r="Z8" s="27"/>
      <c r="AA8" s="22"/>
      <c r="AB8" s="27"/>
      <c r="AC8" s="27"/>
      <c r="AD8" s="27"/>
      <c r="AE8" s="27"/>
      <c r="AF8" s="27"/>
      <c r="AG8" s="27"/>
      <c r="AH8" s="27"/>
      <c r="AI8" s="27"/>
      <c r="AJ8" s="27"/>
      <c r="AK8" s="27"/>
      <c r="AL8" s="27"/>
      <c r="AM8" s="27"/>
      <c r="AN8" s="27"/>
      <c r="AO8" s="30" t="str">
        <f t="shared" si="2"/>
        <v/>
      </c>
      <c r="AP8" s="27"/>
      <c r="AQ8" s="27"/>
      <c r="AR8" s="27"/>
    </row>
    <row r="9" spans="1:44" ht="15.75" customHeight="1">
      <c r="A9" s="47" t="str">
        <f t="shared" si="3"/>
        <v/>
      </c>
      <c r="B9" s="12"/>
      <c r="C9" s="8"/>
      <c r="D9" s="15"/>
      <c r="E9" s="8"/>
      <c r="F9" s="8"/>
      <c r="G9" s="15"/>
      <c r="H9" s="15"/>
      <c r="I9" s="14">
        <f t="shared" si="0"/>
        <v>0</v>
      </c>
      <c r="J9" s="15"/>
      <c r="K9" s="15">
        <f t="shared" si="1"/>
        <v>0</v>
      </c>
      <c r="L9" s="45" t="str">
        <f t="shared" si="4"/>
        <v/>
      </c>
      <c r="M9" s="21"/>
      <c r="O9" s="22"/>
      <c r="P9" s="22"/>
      <c r="Q9" s="22"/>
      <c r="R9" s="22"/>
      <c r="S9" s="22"/>
      <c r="T9" s="22"/>
      <c r="U9" s="22"/>
      <c r="V9" s="22"/>
      <c r="W9" s="22"/>
      <c r="X9" s="22"/>
      <c r="Y9" s="28"/>
      <c r="Z9" s="27"/>
      <c r="AA9" s="22"/>
      <c r="AB9" s="27"/>
      <c r="AC9" s="27"/>
      <c r="AD9" s="27"/>
      <c r="AE9" s="27"/>
      <c r="AF9" s="27"/>
      <c r="AG9" s="27"/>
      <c r="AH9" s="27"/>
      <c r="AI9" s="27"/>
      <c r="AJ9" s="27"/>
      <c r="AK9" s="27"/>
      <c r="AL9" s="27"/>
      <c r="AM9" s="27"/>
      <c r="AN9" s="27"/>
      <c r="AO9" s="30" t="str">
        <f t="shared" si="2"/>
        <v/>
      </c>
      <c r="AP9" s="27"/>
      <c r="AQ9" s="27"/>
      <c r="AR9" s="27"/>
    </row>
    <row r="10" spans="1:44" ht="15.75" customHeight="1">
      <c r="A10" s="47" t="str">
        <f t="shared" si="3"/>
        <v/>
      </c>
      <c r="B10" s="12"/>
      <c r="C10" s="8"/>
      <c r="D10" s="15"/>
      <c r="E10" s="8"/>
      <c r="F10" s="8"/>
      <c r="G10" s="15"/>
      <c r="H10" s="15"/>
      <c r="I10" s="14">
        <f t="shared" ref="I10:I27" si="5">G10+H10</f>
        <v>0</v>
      </c>
      <c r="J10" s="15"/>
      <c r="K10" s="15">
        <f t="shared" si="1"/>
        <v>0</v>
      </c>
      <c r="L10" s="45" t="str">
        <f t="shared" si="4"/>
        <v/>
      </c>
      <c r="M10" s="21"/>
      <c r="O10" s="22"/>
      <c r="P10" s="22"/>
      <c r="Q10" s="22"/>
      <c r="R10" s="22"/>
      <c r="S10" s="22"/>
      <c r="T10" s="22"/>
      <c r="U10" s="22"/>
      <c r="V10" s="22"/>
      <c r="W10" s="22"/>
      <c r="X10" s="22"/>
      <c r="Y10" s="28"/>
      <c r="Z10" s="27"/>
      <c r="AA10" s="22"/>
      <c r="AB10" s="27"/>
      <c r="AC10" s="27"/>
      <c r="AD10" s="27"/>
      <c r="AE10" s="27"/>
      <c r="AF10" s="27"/>
      <c r="AG10" s="27"/>
      <c r="AH10" s="27"/>
      <c r="AI10" s="27"/>
      <c r="AJ10" s="27"/>
      <c r="AK10" s="27"/>
      <c r="AL10" s="27"/>
      <c r="AM10" s="27"/>
      <c r="AN10" s="27"/>
      <c r="AO10" s="30" t="str">
        <f t="shared" si="2"/>
        <v/>
      </c>
      <c r="AP10" s="27"/>
      <c r="AQ10" s="27"/>
      <c r="AR10" s="27"/>
    </row>
    <row r="11" spans="1:44" ht="15.75" customHeight="1">
      <c r="A11" s="47" t="str">
        <f t="shared" si="3"/>
        <v/>
      </c>
      <c r="B11" s="12"/>
      <c r="C11" s="8"/>
      <c r="D11" s="15"/>
      <c r="E11" s="8"/>
      <c r="F11" s="8"/>
      <c r="G11" s="15"/>
      <c r="H11" s="15"/>
      <c r="I11" s="14">
        <f t="shared" si="5"/>
        <v>0</v>
      </c>
      <c r="J11" s="15"/>
      <c r="K11" s="15">
        <f t="shared" si="1"/>
        <v>0</v>
      </c>
      <c r="L11" s="45" t="str">
        <f t="shared" si="4"/>
        <v/>
      </c>
      <c r="M11" s="21"/>
      <c r="O11" s="22"/>
      <c r="P11" s="22"/>
      <c r="Q11" s="22"/>
      <c r="R11" s="22"/>
      <c r="S11" s="22"/>
      <c r="T11" s="22"/>
      <c r="U11" s="22"/>
      <c r="V11" s="22"/>
      <c r="W11" s="22"/>
      <c r="X11" s="22"/>
      <c r="Y11" s="28"/>
      <c r="Z11" s="27"/>
      <c r="AA11" s="22"/>
      <c r="AB11" s="27"/>
      <c r="AC11" s="27"/>
      <c r="AD11" s="27"/>
      <c r="AE11" s="27"/>
      <c r="AF11" s="27"/>
      <c r="AG11" s="27"/>
      <c r="AH11" s="27"/>
      <c r="AI11" s="27"/>
      <c r="AJ11" s="27"/>
      <c r="AK11" s="27"/>
      <c r="AL11" s="27"/>
      <c r="AM11" s="27"/>
      <c r="AN11" s="27"/>
      <c r="AO11" s="30" t="str">
        <f t="shared" si="2"/>
        <v/>
      </c>
      <c r="AP11" s="27"/>
      <c r="AQ11" s="27"/>
      <c r="AR11" s="27"/>
    </row>
    <row r="12" spans="1:44" ht="15.75" customHeight="1">
      <c r="A12" s="47" t="str">
        <f t="shared" si="3"/>
        <v/>
      </c>
      <c r="B12" s="12"/>
      <c r="C12" s="8"/>
      <c r="D12" s="15"/>
      <c r="E12" s="8"/>
      <c r="F12" s="8"/>
      <c r="G12" s="15"/>
      <c r="H12" s="15"/>
      <c r="I12" s="14">
        <f t="shared" si="5"/>
        <v>0</v>
      </c>
      <c r="J12" s="15"/>
      <c r="K12" s="15">
        <f t="shared" si="1"/>
        <v>0</v>
      </c>
      <c r="L12" s="45" t="str">
        <f t="shared" si="4"/>
        <v/>
      </c>
      <c r="M12" s="21"/>
      <c r="O12" s="22"/>
      <c r="P12" s="22"/>
      <c r="Q12" s="22"/>
      <c r="R12" s="22"/>
      <c r="S12" s="22"/>
      <c r="T12" s="22"/>
      <c r="U12" s="22"/>
      <c r="V12" s="22"/>
      <c r="W12" s="22"/>
      <c r="X12" s="22"/>
      <c r="Y12" s="28"/>
      <c r="Z12" s="27"/>
      <c r="AA12" s="22"/>
      <c r="AB12" s="27"/>
      <c r="AC12" s="27"/>
      <c r="AD12" s="27"/>
      <c r="AE12" s="27"/>
      <c r="AF12" s="27"/>
      <c r="AG12" s="27"/>
      <c r="AH12" s="27"/>
      <c r="AI12" s="27"/>
      <c r="AJ12" s="27"/>
      <c r="AK12" s="27"/>
      <c r="AL12" s="27"/>
      <c r="AM12" s="27"/>
      <c r="AN12" s="27"/>
      <c r="AO12" s="30" t="str">
        <f t="shared" si="2"/>
        <v/>
      </c>
      <c r="AP12" s="27"/>
      <c r="AQ12" s="27"/>
      <c r="AR12" s="27"/>
    </row>
    <row r="13" spans="1:44" ht="15.75" customHeight="1">
      <c r="A13" s="47" t="str">
        <f t="shared" si="3"/>
        <v/>
      </c>
      <c r="B13" s="12"/>
      <c r="C13" s="8"/>
      <c r="D13" s="15"/>
      <c r="E13" s="8"/>
      <c r="F13" s="8"/>
      <c r="G13" s="15"/>
      <c r="H13" s="15"/>
      <c r="I13" s="14">
        <f t="shared" si="5"/>
        <v>0</v>
      </c>
      <c r="J13" s="15"/>
      <c r="K13" s="15">
        <f t="shared" si="1"/>
        <v>0</v>
      </c>
      <c r="L13" s="45" t="str">
        <f t="shared" si="4"/>
        <v/>
      </c>
      <c r="M13" s="21"/>
      <c r="O13" s="22"/>
      <c r="P13" s="22"/>
      <c r="Q13" s="22"/>
      <c r="R13" s="22"/>
      <c r="S13" s="22"/>
      <c r="T13" s="22"/>
      <c r="U13" s="22"/>
      <c r="V13" s="22"/>
      <c r="W13" s="22"/>
      <c r="X13" s="22"/>
      <c r="Y13" s="28"/>
      <c r="Z13" s="27"/>
      <c r="AA13" s="22"/>
      <c r="AB13" s="27"/>
      <c r="AC13" s="27"/>
      <c r="AD13" s="27"/>
      <c r="AE13" s="27"/>
      <c r="AF13" s="27"/>
      <c r="AG13" s="27"/>
      <c r="AH13" s="27"/>
      <c r="AI13" s="27"/>
      <c r="AJ13" s="27"/>
      <c r="AK13" s="27"/>
      <c r="AL13" s="27"/>
      <c r="AM13" s="27"/>
      <c r="AN13" s="27"/>
      <c r="AO13" s="30" t="str">
        <f t="shared" si="2"/>
        <v/>
      </c>
      <c r="AP13" s="27"/>
      <c r="AQ13" s="27"/>
      <c r="AR13" s="27"/>
    </row>
    <row r="14" spans="1:44" ht="15.75" customHeight="1">
      <c r="A14" s="47" t="str">
        <f t="shared" si="3"/>
        <v/>
      </c>
      <c r="B14" s="12"/>
      <c r="C14" s="8"/>
      <c r="D14" s="15"/>
      <c r="E14" s="8"/>
      <c r="F14" s="8"/>
      <c r="G14" s="15"/>
      <c r="H14" s="15"/>
      <c r="I14" s="14">
        <f t="shared" si="5"/>
        <v>0</v>
      </c>
      <c r="J14" s="15"/>
      <c r="K14" s="15">
        <f t="shared" si="1"/>
        <v>0</v>
      </c>
      <c r="L14" s="45" t="str">
        <f t="shared" si="4"/>
        <v/>
      </c>
      <c r="M14" s="21"/>
      <c r="O14" s="22"/>
      <c r="P14" s="22"/>
      <c r="Q14" s="22"/>
      <c r="R14" s="22"/>
      <c r="S14" s="22"/>
      <c r="T14" s="22"/>
      <c r="U14" s="22"/>
      <c r="V14" s="22"/>
      <c r="W14" s="22"/>
      <c r="X14" s="22"/>
      <c r="Y14" s="28"/>
      <c r="Z14" s="27"/>
      <c r="AA14" s="22"/>
      <c r="AB14" s="27"/>
      <c r="AC14" s="27"/>
      <c r="AD14" s="27"/>
      <c r="AE14" s="27"/>
      <c r="AF14" s="27"/>
      <c r="AG14" s="27"/>
      <c r="AH14" s="27"/>
      <c r="AI14" s="27"/>
      <c r="AJ14" s="27"/>
      <c r="AK14" s="27"/>
      <c r="AL14" s="27"/>
      <c r="AM14" s="27"/>
      <c r="AN14" s="27"/>
      <c r="AO14" s="30" t="str">
        <f>IFERROR((AM14-I19)/(I19)*100,"")</f>
        <v/>
      </c>
      <c r="AP14" s="27"/>
      <c r="AQ14" s="27"/>
      <c r="AR14" s="27"/>
    </row>
    <row r="15" spans="1:44" ht="15.75" customHeight="1">
      <c r="A15" s="47"/>
      <c r="B15" s="12"/>
      <c r="C15" s="8"/>
      <c r="D15" s="15"/>
      <c r="E15" s="8"/>
      <c r="F15" s="8"/>
      <c r="G15" s="15"/>
      <c r="H15" s="15"/>
      <c r="I15" s="14">
        <f t="shared" ref="I15:I19" si="6">G15+H15</f>
        <v>0</v>
      </c>
      <c r="J15" s="15"/>
      <c r="K15" s="15">
        <f t="shared" ref="K15:K19" si="7">J15-I15</f>
        <v>0</v>
      </c>
      <c r="L15" s="45"/>
      <c r="M15" s="21"/>
      <c r="O15" s="22"/>
      <c r="P15" s="22"/>
      <c r="Q15" s="22"/>
      <c r="R15" s="22"/>
      <c r="S15" s="22"/>
      <c r="T15" s="22"/>
      <c r="U15" s="22"/>
      <c r="V15" s="22"/>
      <c r="W15" s="22"/>
      <c r="X15" s="22"/>
      <c r="Y15" s="28"/>
      <c r="Z15" s="27"/>
      <c r="AA15" s="22"/>
      <c r="AB15" s="27"/>
      <c r="AC15" s="27"/>
      <c r="AD15" s="27"/>
      <c r="AE15" s="27"/>
      <c r="AF15" s="27"/>
      <c r="AG15" s="27"/>
      <c r="AH15" s="27"/>
      <c r="AI15" s="27"/>
      <c r="AJ15" s="27"/>
      <c r="AK15" s="27"/>
      <c r="AL15" s="27"/>
      <c r="AM15" s="27"/>
      <c r="AN15" s="27"/>
      <c r="AO15" s="30"/>
      <c r="AP15" s="27"/>
      <c r="AQ15" s="27"/>
      <c r="AR15" s="27"/>
    </row>
    <row r="16" spans="1:44" ht="15.75" customHeight="1">
      <c r="A16" s="47"/>
      <c r="B16" s="12"/>
      <c r="C16" s="8"/>
      <c r="D16" s="15"/>
      <c r="E16" s="8"/>
      <c r="F16" s="8"/>
      <c r="G16" s="15"/>
      <c r="H16" s="15"/>
      <c r="I16" s="14">
        <f t="shared" si="6"/>
        <v>0</v>
      </c>
      <c r="J16" s="15"/>
      <c r="K16" s="15">
        <f t="shared" si="7"/>
        <v>0</v>
      </c>
      <c r="L16" s="45"/>
      <c r="M16" s="21"/>
      <c r="O16" s="22"/>
      <c r="P16" s="22"/>
      <c r="Q16" s="22"/>
      <c r="R16" s="22"/>
      <c r="S16" s="22"/>
      <c r="T16" s="22"/>
      <c r="U16" s="22"/>
      <c r="V16" s="22"/>
      <c r="W16" s="22"/>
      <c r="X16" s="22"/>
      <c r="Y16" s="28"/>
      <c r="Z16" s="27"/>
      <c r="AA16" s="22"/>
      <c r="AB16" s="27"/>
      <c r="AC16" s="27"/>
      <c r="AD16" s="27"/>
      <c r="AE16" s="27"/>
      <c r="AF16" s="27"/>
      <c r="AG16" s="27"/>
      <c r="AH16" s="27"/>
      <c r="AI16" s="27"/>
      <c r="AJ16" s="27"/>
      <c r="AK16" s="27"/>
      <c r="AL16" s="27"/>
      <c r="AM16" s="27"/>
      <c r="AN16" s="27"/>
      <c r="AO16" s="30"/>
      <c r="AP16" s="27"/>
      <c r="AQ16" s="27"/>
      <c r="AR16" s="27"/>
    </row>
    <row r="17" spans="1:44" ht="15.75" customHeight="1">
      <c r="A17" s="47"/>
      <c r="B17" s="12"/>
      <c r="C17" s="8"/>
      <c r="D17" s="15"/>
      <c r="E17" s="8"/>
      <c r="F17" s="8"/>
      <c r="G17" s="15"/>
      <c r="H17" s="15"/>
      <c r="I17" s="14">
        <f t="shared" si="6"/>
        <v>0</v>
      </c>
      <c r="J17" s="15"/>
      <c r="K17" s="15">
        <f t="shared" si="7"/>
        <v>0</v>
      </c>
      <c r="L17" s="45"/>
      <c r="M17" s="21"/>
      <c r="O17" s="22"/>
      <c r="P17" s="22"/>
      <c r="Q17" s="22"/>
      <c r="R17" s="22"/>
      <c r="S17" s="22"/>
      <c r="T17" s="22"/>
      <c r="U17" s="22"/>
      <c r="V17" s="22"/>
      <c r="W17" s="22"/>
      <c r="X17" s="22"/>
      <c r="Y17" s="28"/>
      <c r="Z17" s="27"/>
      <c r="AA17" s="22"/>
      <c r="AB17" s="27"/>
      <c r="AC17" s="27"/>
      <c r="AD17" s="27"/>
      <c r="AE17" s="27"/>
      <c r="AF17" s="27"/>
      <c r="AG17" s="27"/>
      <c r="AH17" s="27"/>
      <c r="AI17" s="27"/>
      <c r="AJ17" s="27"/>
      <c r="AK17" s="27"/>
      <c r="AL17" s="27"/>
      <c r="AM17" s="27"/>
      <c r="AN17" s="27"/>
      <c r="AO17" s="30"/>
      <c r="AP17" s="27"/>
      <c r="AQ17" s="27"/>
      <c r="AR17" s="27"/>
    </row>
    <row r="18" spans="1:44" ht="15.75" customHeight="1">
      <c r="A18" s="47"/>
      <c r="B18" s="12"/>
      <c r="C18" s="8"/>
      <c r="D18" s="15"/>
      <c r="E18" s="8"/>
      <c r="F18" s="8"/>
      <c r="G18" s="15"/>
      <c r="H18" s="15"/>
      <c r="I18" s="14">
        <f t="shared" si="6"/>
        <v>0</v>
      </c>
      <c r="J18" s="15"/>
      <c r="K18" s="15">
        <f t="shared" si="7"/>
        <v>0</v>
      </c>
      <c r="L18" s="45"/>
      <c r="M18" s="21"/>
      <c r="O18" s="22"/>
      <c r="P18" s="22"/>
      <c r="Q18" s="22"/>
      <c r="R18" s="22"/>
      <c r="S18" s="22"/>
      <c r="T18" s="22"/>
      <c r="U18" s="22"/>
      <c r="V18" s="22"/>
      <c r="W18" s="22"/>
      <c r="X18" s="22"/>
      <c r="Y18" s="28"/>
      <c r="Z18" s="27"/>
      <c r="AA18" s="22"/>
      <c r="AB18" s="27"/>
      <c r="AC18" s="27"/>
      <c r="AD18" s="27"/>
      <c r="AE18" s="27"/>
      <c r="AF18" s="27"/>
      <c r="AG18" s="27"/>
      <c r="AH18" s="27"/>
      <c r="AI18" s="27"/>
      <c r="AJ18" s="27"/>
      <c r="AK18" s="27"/>
      <c r="AL18" s="27"/>
      <c r="AM18" s="27"/>
      <c r="AN18" s="27"/>
      <c r="AO18" s="30"/>
      <c r="AP18" s="27"/>
      <c r="AQ18" s="27"/>
      <c r="AR18" s="27"/>
    </row>
    <row r="19" spans="1:44" ht="15.75" customHeight="1">
      <c r="A19" s="47" t="str">
        <f t="shared" si="3"/>
        <v/>
      </c>
      <c r="B19" s="12"/>
      <c r="C19" s="8"/>
      <c r="D19" s="15"/>
      <c r="E19" s="8"/>
      <c r="F19" s="8"/>
      <c r="G19" s="15"/>
      <c r="H19" s="15"/>
      <c r="I19" s="14">
        <f t="shared" si="6"/>
        <v>0</v>
      </c>
      <c r="J19" s="15"/>
      <c r="K19" s="15">
        <f t="shared" si="7"/>
        <v>0</v>
      </c>
      <c r="L19" s="45" t="str">
        <f t="shared" si="4"/>
        <v/>
      </c>
      <c r="M19" s="21"/>
      <c r="O19" s="22"/>
      <c r="P19" s="22"/>
      <c r="Q19" s="22"/>
      <c r="R19" s="22"/>
      <c r="S19" s="22"/>
      <c r="T19" s="22"/>
      <c r="U19" s="22"/>
      <c r="V19" s="22"/>
      <c r="W19" s="22"/>
      <c r="X19" s="22"/>
      <c r="Y19" s="28"/>
      <c r="Z19" s="27"/>
      <c r="AA19" s="22"/>
      <c r="AB19" s="27"/>
      <c r="AC19" s="27"/>
      <c r="AD19" s="27"/>
      <c r="AE19" s="27"/>
      <c r="AF19" s="27"/>
      <c r="AG19" s="27"/>
      <c r="AH19" s="27"/>
      <c r="AI19" s="27"/>
      <c r="AJ19" s="27"/>
      <c r="AK19" s="27"/>
      <c r="AL19" s="27"/>
      <c r="AM19" s="27"/>
      <c r="AN19" s="27"/>
      <c r="AO19" s="30" t="str">
        <f t="shared" si="2"/>
        <v/>
      </c>
      <c r="AP19" s="27"/>
      <c r="AQ19" s="27"/>
      <c r="AR19" s="27"/>
    </row>
    <row r="20" spans="1:44" ht="15.75" customHeight="1">
      <c r="A20" s="47" t="str">
        <f t="shared" si="3"/>
        <v/>
      </c>
      <c r="B20" s="12"/>
      <c r="C20" s="8"/>
      <c r="D20" s="15"/>
      <c r="E20" s="8"/>
      <c r="F20" s="8"/>
      <c r="G20" s="15"/>
      <c r="H20" s="15"/>
      <c r="I20" s="14">
        <f t="shared" si="5"/>
        <v>0</v>
      </c>
      <c r="J20" s="15"/>
      <c r="K20" s="15">
        <f t="shared" si="1"/>
        <v>0</v>
      </c>
      <c r="L20" s="45" t="str">
        <f t="shared" si="4"/>
        <v/>
      </c>
      <c r="M20" s="21"/>
      <c r="O20" s="22"/>
      <c r="P20" s="22"/>
      <c r="Q20" s="22"/>
      <c r="R20" s="22"/>
      <c r="S20" s="22"/>
      <c r="T20" s="22"/>
      <c r="U20" s="22"/>
      <c r="V20" s="22"/>
      <c r="W20" s="22"/>
      <c r="X20" s="22"/>
      <c r="Y20" s="28"/>
      <c r="Z20" s="27"/>
      <c r="AA20" s="22"/>
      <c r="AB20" s="27"/>
      <c r="AC20" s="27"/>
      <c r="AD20" s="27"/>
      <c r="AE20" s="27"/>
      <c r="AF20" s="27"/>
      <c r="AG20" s="27"/>
      <c r="AH20" s="27"/>
      <c r="AI20" s="27"/>
      <c r="AJ20" s="27"/>
      <c r="AK20" s="27"/>
      <c r="AL20" s="27"/>
      <c r="AM20" s="27"/>
      <c r="AN20" s="27"/>
      <c r="AO20" s="30" t="str">
        <f t="shared" si="2"/>
        <v/>
      </c>
      <c r="AP20" s="27"/>
      <c r="AQ20" s="27"/>
      <c r="AR20" s="27"/>
    </row>
    <row r="21" spans="1:44" ht="15.75" customHeight="1">
      <c r="A21" s="47" t="str">
        <f t="shared" si="3"/>
        <v/>
      </c>
      <c r="B21" s="12"/>
      <c r="C21" s="8"/>
      <c r="D21" s="15"/>
      <c r="E21" s="8"/>
      <c r="F21" s="8"/>
      <c r="G21" s="15"/>
      <c r="H21" s="15"/>
      <c r="I21" s="14">
        <f t="shared" si="5"/>
        <v>0</v>
      </c>
      <c r="J21" s="15"/>
      <c r="K21" s="15">
        <f t="shared" si="1"/>
        <v>0</v>
      </c>
      <c r="L21" s="45" t="str">
        <f t="shared" si="4"/>
        <v/>
      </c>
      <c r="M21" s="21"/>
      <c r="O21" s="22"/>
      <c r="P21" s="22"/>
      <c r="Q21" s="22"/>
      <c r="R21" s="22"/>
      <c r="S21" s="22"/>
      <c r="T21" s="22"/>
      <c r="U21" s="22"/>
      <c r="V21" s="22"/>
      <c r="W21" s="22"/>
      <c r="X21" s="22"/>
      <c r="Y21" s="28"/>
      <c r="Z21" s="27"/>
      <c r="AA21" s="22"/>
      <c r="AB21" s="27"/>
      <c r="AC21" s="27"/>
      <c r="AD21" s="27"/>
      <c r="AE21" s="27"/>
      <c r="AF21" s="27"/>
      <c r="AG21" s="27"/>
      <c r="AH21" s="27"/>
      <c r="AI21" s="27"/>
      <c r="AJ21" s="27"/>
      <c r="AK21" s="27"/>
      <c r="AL21" s="27"/>
      <c r="AM21" s="27"/>
      <c r="AN21" s="27"/>
      <c r="AO21" s="30" t="str">
        <f t="shared" si="2"/>
        <v/>
      </c>
      <c r="AP21" s="27"/>
      <c r="AQ21" s="27"/>
      <c r="AR21" s="27"/>
    </row>
    <row r="22" spans="1:44" ht="15.75" customHeight="1">
      <c r="A22" s="47" t="str">
        <f t="shared" si="3"/>
        <v/>
      </c>
      <c r="B22" s="12"/>
      <c r="C22" s="8"/>
      <c r="D22" s="15"/>
      <c r="E22" s="8"/>
      <c r="F22" s="8"/>
      <c r="G22" s="15"/>
      <c r="H22" s="15"/>
      <c r="I22" s="14">
        <f t="shared" si="5"/>
        <v>0</v>
      </c>
      <c r="J22" s="15"/>
      <c r="K22" s="15">
        <f t="shared" si="1"/>
        <v>0</v>
      </c>
      <c r="L22" s="45" t="str">
        <f t="shared" si="4"/>
        <v/>
      </c>
      <c r="M22" s="21"/>
      <c r="O22" s="22"/>
      <c r="P22" s="22"/>
      <c r="Q22" s="22"/>
      <c r="R22" s="22"/>
      <c r="S22" s="22"/>
      <c r="T22" s="22"/>
      <c r="U22" s="22"/>
      <c r="V22" s="22"/>
      <c r="W22" s="22"/>
      <c r="X22" s="22"/>
      <c r="Y22" s="28"/>
      <c r="Z22" s="27"/>
      <c r="AA22" s="22"/>
      <c r="AB22" s="27"/>
      <c r="AC22" s="27"/>
      <c r="AD22" s="27"/>
      <c r="AE22" s="27"/>
      <c r="AF22" s="27"/>
      <c r="AG22" s="27"/>
      <c r="AH22" s="27"/>
      <c r="AI22" s="27"/>
      <c r="AJ22" s="27"/>
      <c r="AK22" s="27"/>
      <c r="AL22" s="27"/>
      <c r="AM22" s="27"/>
      <c r="AN22" s="27"/>
      <c r="AO22" s="30" t="str">
        <f t="shared" si="2"/>
        <v/>
      </c>
      <c r="AP22" s="27"/>
      <c r="AQ22" s="27"/>
      <c r="AR22" s="27"/>
    </row>
    <row r="23" spans="1:44" ht="15.75" customHeight="1">
      <c r="A23" s="47" t="str">
        <f t="shared" si="3"/>
        <v/>
      </c>
      <c r="B23" s="12"/>
      <c r="C23" s="8"/>
      <c r="D23" s="15"/>
      <c r="E23" s="8"/>
      <c r="F23" s="8"/>
      <c r="G23" s="15"/>
      <c r="H23" s="15"/>
      <c r="I23" s="14">
        <f t="shared" si="5"/>
        <v>0</v>
      </c>
      <c r="J23" s="15"/>
      <c r="K23" s="15">
        <f t="shared" si="1"/>
        <v>0</v>
      </c>
      <c r="L23" s="45" t="str">
        <f t="shared" si="4"/>
        <v/>
      </c>
      <c r="M23" s="21"/>
      <c r="O23" s="22"/>
      <c r="P23" s="22"/>
      <c r="Q23" s="22"/>
      <c r="R23" s="22"/>
      <c r="S23" s="22"/>
      <c r="T23" s="22"/>
      <c r="U23" s="22"/>
      <c r="V23" s="22"/>
      <c r="W23" s="22"/>
      <c r="X23" s="22"/>
      <c r="Y23" s="28"/>
      <c r="Z23" s="27"/>
      <c r="AA23" s="22"/>
      <c r="AB23" s="27"/>
      <c r="AC23" s="27"/>
      <c r="AD23" s="27"/>
      <c r="AE23" s="27"/>
      <c r="AF23" s="27"/>
      <c r="AG23" s="27"/>
      <c r="AH23" s="27"/>
      <c r="AI23" s="27"/>
      <c r="AJ23" s="27"/>
      <c r="AK23" s="27"/>
      <c r="AL23" s="27"/>
      <c r="AM23" s="27"/>
      <c r="AN23" s="27"/>
      <c r="AO23" s="30" t="str">
        <f t="shared" si="2"/>
        <v/>
      </c>
      <c r="AP23" s="27"/>
      <c r="AQ23" s="27"/>
      <c r="AR23" s="27"/>
    </row>
    <row r="24" spans="1:44" ht="15.75" customHeight="1">
      <c r="A24" s="47" t="str">
        <f t="shared" si="3"/>
        <v/>
      </c>
      <c r="B24" s="12"/>
      <c r="C24" s="8"/>
      <c r="D24" s="15"/>
      <c r="E24" s="8"/>
      <c r="F24" s="8"/>
      <c r="G24" s="15"/>
      <c r="H24" s="15"/>
      <c r="I24" s="14">
        <f t="shared" si="5"/>
        <v>0</v>
      </c>
      <c r="J24" s="15"/>
      <c r="K24" s="15">
        <f t="shared" si="1"/>
        <v>0</v>
      </c>
      <c r="L24" s="45" t="str">
        <f t="shared" si="4"/>
        <v/>
      </c>
      <c r="M24" s="21"/>
      <c r="O24" s="22"/>
      <c r="P24" s="22"/>
      <c r="Q24" s="22"/>
      <c r="R24" s="22"/>
      <c r="S24" s="22"/>
      <c r="T24" s="22"/>
      <c r="U24" s="22"/>
      <c r="V24" s="22"/>
      <c r="W24" s="22"/>
      <c r="X24" s="22"/>
      <c r="Y24" s="28"/>
      <c r="Z24" s="27"/>
      <c r="AA24" s="22"/>
      <c r="AB24" s="27"/>
      <c r="AC24" s="27"/>
      <c r="AD24" s="27"/>
      <c r="AE24" s="27"/>
      <c r="AF24" s="27"/>
      <c r="AG24" s="27"/>
      <c r="AH24" s="27"/>
      <c r="AI24" s="27"/>
      <c r="AJ24" s="27"/>
      <c r="AK24" s="27"/>
      <c r="AL24" s="27"/>
      <c r="AM24" s="27"/>
      <c r="AN24" s="27"/>
      <c r="AO24" s="30" t="str">
        <f t="shared" si="2"/>
        <v/>
      </c>
      <c r="AP24" s="27"/>
      <c r="AQ24" s="27"/>
      <c r="AR24" s="27"/>
    </row>
    <row r="25" spans="1:44" ht="15.75" customHeight="1">
      <c r="A25" s="47" t="str">
        <f t="shared" si="3"/>
        <v/>
      </c>
      <c r="B25" s="12"/>
      <c r="C25" s="8"/>
      <c r="D25" s="15"/>
      <c r="E25" s="8"/>
      <c r="F25" s="8"/>
      <c r="G25" s="15"/>
      <c r="H25" s="15"/>
      <c r="I25" s="14">
        <f t="shared" si="5"/>
        <v>0</v>
      </c>
      <c r="J25" s="15"/>
      <c r="K25" s="15">
        <f t="shared" si="1"/>
        <v>0</v>
      </c>
      <c r="L25" s="45" t="str">
        <f t="shared" si="4"/>
        <v/>
      </c>
      <c r="M25" s="21"/>
      <c r="O25" s="22"/>
      <c r="P25" s="22"/>
      <c r="Q25" s="22"/>
      <c r="R25" s="22"/>
      <c r="S25" s="22"/>
      <c r="T25" s="22"/>
      <c r="U25" s="22"/>
      <c r="V25" s="22"/>
      <c r="W25" s="22"/>
      <c r="X25" s="22"/>
      <c r="Y25" s="28"/>
      <c r="Z25" s="27"/>
      <c r="AA25" s="22"/>
      <c r="AB25" s="27"/>
      <c r="AC25" s="27"/>
      <c r="AD25" s="27"/>
      <c r="AE25" s="27"/>
      <c r="AF25" s="27"/>
      <c r="AG25" s="27"/>
      <c r="AH25" s="27"/>
      <c r="AI25" s="27"/>
      <c r="AJ25" s="27"/>
      <c r="AK25" s="27"/>
      <c r="AL25" s="27"/>
      <c r="AM25" s="27"/>
      <c r="AN25" s="27"/>
      <c r="AO25" s="30" t="str">
        <f>IFERROR((AM25-#REF!)/(#REF!)*100,"")</f>
        <v/>
      </c>
      <c r="AP25" s="27"/>
      <c r="AQ25" s="27"/>
      <c r="AR25" s="27"/>
    </row>
    <row r="26" spans="1:44" ht="15.75" customHeight="1">
      <c r="A26" s="47" t="str">
        <f t="shared" si="3"/>
        <v/>
      </c>
      <c r="B26" s="12"/>
      <c r="C26" s="8"/>
      <c r="D26" s="15"/>
      <c r="E26" s="8"/>
      <c r="F26" s="8"/>
      <c r="G26" s="15"/>
      <c r="H26" s="15"/>
      <c r="I26" s="14">
        <f t="shared" si="5"/>
        <v>0</v>
      </c>
      <c r="J26" s="15"/>
      <c r="K26" s="15">
        <f t="shared" si="1"/>
        <v>0</v>
      </c>
      <c r="L26" s="45" t="str">
        <f t="shared" si="4"/>
        <v/>
      </c>
      <c r="M26" s="21"/>
      <c r="O26" s="22"/>
      <c r="P26" s="22"/>
      <c r="Q26" s="22"/>
      <c r="R26" s="22"/>
      <c r="S26" s="22"/>
      <c r="T26" s="22"/>
      <c r="U26" s="22"/>
      <c r="V26" s="22"/>
      <c r="W26" s="22"/>
      <c r="X26" s="22"/>
      <c r="Y26" s="28"/>
      <c r="Z26" s="27"/>
      <c r="AA26" s="22"/>
      <c r="AB26" s="27"/>
      <c r="AC26" s="27"/>
      <c r="AD26" s="27"/>
      <c r="AE26" s="27"/>
      <c r="AF26" s="27"/>
      <c r="AG26" s="27"/>
      <c r="AH26" s="27"/>
      <c r="AI26" s="27"/>
      <c r="AJ26" s="27"/>
      <c r="AK26" s="27"/>
      <c r="AL26" s="27"/>
      <c r="AM26" s="27"/>
      <c r="AN26" s="27"/>
      <c r="AO26" s="30" t="str">
        <f t="shared" si="2"/>
        <v/>
      </c>
      <c r="AP26" s="27"/>
      <c r="AQ26" s="27"/>
      <c r="AR26" s="27"/>
    </row>
    <row r="27" spans="1:44" ht="15.75" customHeight="1">
      <c r="A27" s="47" t="str">
        <f t="shared" si="3"/>
        <v/>
      </c>
      <c r="B27" s="12"/>
      <c r="C27" s="8"/>
      <c r="D27" s="15"/>
      <c r="E27" s="8"/>
      <c r="F27" s="8"/>
      <c r="G27" s="15"/>
      <c r="H27" s="15"/>
      <c r="I27" s="14">
        <f t="shared" si="5"/>
        <v>0</v>
      </c>
      <c r="J27" s="15"/>
      <c r="K27" s="15">
        <f t="shared" si="1"/>
        <v>0</v>
      </c>
      <c r="L27" s="45" t="str">
        <f t="shared" si="4"/>
        <v/>
      </c>
      <c r="M27" s="21"/>
      <c r="O27" s="22"/>
      <c r="P27" s="22"/>
      <c r="Q27" s="22"/>
      <c r="R27" s="22"/>
      <c r="S27" s="22"/>
      <c r="T27" s="22"/>
      <c r="U27" s="22"/>
      <c r="V27" s="22"/>
      <c r="W27" s="22"/>
      <c r="X27" s="22"/>
      <c r="Y27" s="28"/>
      <c r="Z27" s="27"/>
      <c r="AA27" s="22"/>
      <c r="AB27" s="27"/>
      <c r="AC27" s="27"/>
      <c r="AD27" s="27"/>
      <c r="AE27" s="27"/>
      <c r="AF27" s="27"/>
      <c r="AG27" s="27"/>
      <c r="AH27" s="27"/>
      <c r="AI27" s="27"/>
      <c r="AJ27" s="27"/>
      <c r="AK27" s="27"/>
      <c r="AL27" s="27"/>
      <c r="AM27" s="27"/>
      <c r="AN27" s="27"/>
      <c r="AO27" s="30" t="str">
        <f t="shared" si="2"/>
        <v/>
      </c>
      <c r="AP27" s="27"/>
      <c r="AQ27" s="27"/>
      <c r="AR27" s="27"/>
    </row>
    <row r="28" spans="1:44" ht="15.75" customHeight="1">
      <c r="A28" s="526" t="s">
        <v>1392</v>
      </c>
      <c r="B28" s="527"/>
      <c r="C28" s="8"/>
      <c r="D28" s="15"/>
      <c r="E28" s="8"/>
      <c r="F28" s="8"/>
      <c r="G28" s="15">
        <f>SUM(G7:G27)</f>
        <v>0</v>
      </c>
      <c r="H28" s="15">
        <f>SUM(H7:H27)</f>
        <v>0</v>
      </c>
      <c r="I28" s="15">
        <f>SUM(I7:I27)</f>
        <v>0</v>
      </c>
      <c r="J28" s="15">
        <f>SUM(J7:J27)</f>
        <v>0</v>
      </c>
      <c r="K28" s="15">
        <f t="shared" si="1"/>
        <v>0</v>
      </c>
      <c r="L28" s="45" t="str">
        <f t="shared" si="4"/>
        <v/>
      </c>
      <c r="M28" s="21"/>
    </row>
    <row r="29" spans="1:44" ht="15.75" customHeight="1">
      <c r="A29" s="3" t="str">
        <f>基本信息输入表!$K$6&amp;"填表人："&amp;基本信息输入表!$M$71</f>
        <v>被评估单位填表人：徐刚、杨灵芝</v>
      </c>
      <c r="J29" s="3" t="str">
        <f>"评估人员："&amp;基本信息输入表!$Q$71</f>
        <v>评估人员：雍国锋、路育</v>
      </c>
    </row>
    <row r="30" spans="1:44" ht="15.75" customHeight="1">
      <c r="A30" s="3" t="str">
        <f>"填表日期："&amp;YEAR(基本信息输入表!$O$71)&amp;"年"&amp;MONTH(基本信息输入表!$O$71)&amp;"月"&amp;DAY(基本信息输入表!$O$71)&amp;"日"</f>
        <v>填表日期：2023年2月1日</v>
      </c>
    </row>
    <row r="31" spans="1:44" ht="15.75" customHeight="1">
      <c r="N31" s="23" t="s">
        <v>461</v>
      </c>
    </row>
  </sheetData>
  <mergeCells count="27">
    <mergeCell ref="S5:S6"/>
    <mergeCell ref="T5:T6"/>
    <mergeCell ref="U5:U6"/>
    <mergeCell ref="AC5:AC6"/>
    <mergeCell ref="AD5:AD6"/>
    <mergeCell ref="A28:B28"/>
    <mergeCell ref="O5:O6"/>
    <mergeCell ref="P5:P6"/>
    <mergeCell ref="Q5:Q6"/>
    <mergeCell ref="R5:R6"/>
    <mergeCell ref="AO4:AR4"/>
    <mergeCell ref="V5:Z5"/>
    <mergeCell ref="AA5:AB5"/>
    <mergeCell ref="AF5:AG5"/>
    <mergeCell ref="AH5:AL5"/>
    <mergeCell ref="AE5:AE6"/>
    <mergeCell ref="AM5:AM6"/>
    <mergeCell ref="AN5:AN6"/>
    <mergeCell ref="AO5:AO6"/>
    <mergeCell ref="AP5:AP6"/>
    <mergeCell ref="AQ5:AQ6"/>
    <mergeCell ref="AR5:AR6"/>
    <mergeCell ref="A2:M2"/>
    <mergeCell ref="A3:M3"/>
    <mergeCell ref="O4:U4"/>
    <mergeCell ref="V4:AD4"/>
    <mergeCell ref="AE4:AN4"/>
  </mergeCells>
  <phoneticPr fontId="13" type="noConversion"/>
  <dataValidations count="1">
    <dataValidation type="list" allowBlank="1" showInputMessage="1" showErrorMessage="1" sqref="V7:X27" xr:uid="{00000000-0002-0000-4500-000001000000}">
      <formula1>$A$108:$A$109</formula1>
    </dataValidation>
  </dataValidations>
  <hyperlinks>
    <hyperlink ref="A1" location="索引目录!A1" display="返回索引目录" xr:uid="{00000000-0004-0000-4500-000000000000}"/>
  </hyperlinks>
  <printOptions horizontalCentered="1"/>
  <pageMargins left="0.98402777777777795" right="0.98402777777777795" top="0.98402777777777795" bottom="0.98402777777777795" header="0.31388888888888899" footer="0.35416666666666702"/>
  <pageSetup paperSize="9" scale="94"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500-000000000000}">
          <x14:formula1>
            <xm:f>基本信息输入表!$A$121:$A$123</xm:f>
          </x14:formula1>
          <xm:sqref>AA7:AA27</xm:sqref>
        </x14:dataValidation>
        <x14:dataValidation type="list" allowBlank="1" showInputMessage="1" showErrorMessage="1" xr:uid="{00000000-0002-0000-4500-000002000000}">
          <x14:formula1>
            <xm:f>基本信息输入表!$A$109:$A$110</xm:f>
          </x14:formula1>
          <xm:sqref>O7:S27</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pageSetUpPr fitToPage="1"/>
  </sheetPr>
  <dimension ref="A1:AL29"/>
  <sheetViews>
    <sheetView showGridLines="0" topLeftCell="A4" workbookViewId="0">
      <selection activeCell="F8" sqref="F8"/>
    </sheetView>
  </sheetViews>
  <sheetFormatPr defaultColWidth="9" defaultRowHeight="15.75" customHeight="1" outlineLevelCol="2"/>
  <cols>
    <col min="1" max="1" width="8.25" style="3" customWidth="1"/>
    <col min="2" max="2" width="29.75" style="3" customWidth="1"/>
    <col min="3" max="3" width="13.58203125" style="3" customWidth="1"/>
    <col min="4" max="5" width="15.58203125" style="3" hidden="1" customWidth="1" outlineLevel="1"/>
    <col min="6" max="6" width="15.58203125" style="3" customWidth="1" collapsed="1"/>
    <col min="7" max="7" width="15.58203125" style="3" customWidth="1"/>
    <col min="8" max="8" width="16.75" style="3" customWidth="1"/>
    <col min="9" max="9" width="9" style="3"/>
    <col min="10" max="14" width="5.58203125" style="4" customWidth="1" outlineLevel="1"/>
    <col min="15" max="15" width="14.75" style="4" customWidth="1" outlineLevel="1"/>
    <col min="16" max="16" width="13.58203125" style="4" customWidth="1"/>
    <col min="17" max="18" width="5.58203125" style="4" customWidth="1" outlineLevel="1"/>
    <col min="19" max="19" width="7.25" style="4" customWidth="1" outlineLevel="1"/>
    <col min="20" max="20" width="5.58203125" style="4" customWidth="1" outlineLevel="1"/>
    <col min="21" max="22" width="8.58203125" style="4" customWidth="1" outlineLevel="1"/>
    <col min="23" max="23" width="14.58203125" style="4" customWidth="1" outlineLevel="1"/>
    <col min="24" max="24" width="13.58203125" style="4" customWidth="1"/>
    <col min="25" max="26" width="8.58203125" style="4" customWidth="1" outlineLevel="2"/>
    <col min="27" max="27" width="11.25" style="4" customWidth="1" outlineLevel="2"/>
    <col min="28" max="32" width="10.75" style="4" customWidth="1" outlineLevel="2"/>
    <col min="33" max="33" width="8.58203125" style="4" customWidth="1" outlineLevel="1"/>
    <col min="34" max="34" width="13.75" style="4" customWidth="1"/>
    <col min="35" max="37" width="13.58203125" style="4" customWidth="1" outlineLevel="1"/>
    <col min="38" max="38" width="13.58203125" style="4" customWidth="1"/>
    <col min="39" max="16384" width="9" style="3"/>
  </cols>
  <sheetData>
    <row r="1" spans="1:38" ht="15.75" customHeight="1">
      <c r="A1" s="5" t="s">
        <v>430</v>
      </c>
    </row>
    <row r="2" spans="1:38" s="1" customFormat="1" ht="30" customHeight="1">
      <c r="A2" s="519" t="s">
        <v>1393</v>
      </c>
      <c r="B2" s="579"/>
      <c r="C2" s="579"/>
      <c r="D2" s="579"/>
      <c r="E2" s="579"/>
      <c r="F2" s="579"/>
      <c r="G2" s="579"/>
      <c r="H2" s="579"/>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15.75" customHeight="1">
      <c r="A3" s="520" t="str">
        <f>"评估基准日："&amp;TEXT(基本信息输入表!M7,"yyyy年mm月dd日")</f>
        <v>评估基准日：2022年12月31日</v>
      </c>
      <c r="B3" s="520"/>
      <c r="C3" s="520"/>
      <c r="D3" s="520"/>
      <c r="E3" s="520"/>
      <c r="F3" s="520"/>
      <c r="G3" s="520"/>
      <c r="H3" s="520"/>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ht="14.15" customHeight="1">
      <c r="A4" s="2"/>
      <c r="B4" s="2"/>
      <c r="C4" s="2"/>
      <c r="D4" s="2"/>
      <c r="E4" s="2"/>
      <c r="F4" s="2"/>
      <c r="G4" s="2"/>
      <c r="H4" s="18" t="s">
        <v>1394</v>
      </c>
      <c r="J4" s="531" t="s">
        <v>595</v>
      </c>
      <c r="K4" s="531"/>
      <c r="L4" s="531"/>
      <c r="M4" s="531"/>
      <c r="N4" s="531"/>
      <c r="O4" s="531"/>
      <c r="P4" s="531"/>
      <c r="Q4" s="532" t="s">
        <v>596</v>
      </c>
      <c r="R4" s="533"/>
      <c r="S4" s="533"/>
      <c r="T4" s="533"/>
      <c r="U4" s="533"/>
      <c r="V4" s="533"/>
      <c r="W4" s="533"/>
      <c r="X4" s="534"/>
      <c r="Y4" s="535" t="s">
        <v>597</v>
      </c>
      <c r="Z4" s="536"/>
      <c r="AA4" s="536"/>
      <c r="AB4" s="536"/>
      <c r="AC4" s="536"/>
      <c r="AD4" s="536"/>
      <c r="AE4" s="536"/>
      <c r="AF4" s="536"/>
      <c r="AG4" s="536"/>
      <c r="AH4" s="537"/>
      <c r="AI4" s="538" t="s">
        <v>598</v>
      </c>
      <c r="AJ4" s="538"/>
      <c r="AK4" s="538"/>
      <c r="AL4" s="538"/>
    </row>
    <row r="5" spans="1:38" ht="15.75" customHeight="1">
      <c r="A5" s="3" t="str">
        <f>基本信息输入表!K6&amp;"："&amp;基本信息输入表!M6</f>
        <v>被评估单位：贵州华能焦化制气股份有限公司</v>
      </c>
      <c r="H5" s="18" t="s">
        <v>464</v>
      </c>
      <c r="J5" s="531" t="s">
        <v>599</v>
      </c>
      <c r="K5" s="553" t="s">
        <v>895</v>
      </c>
      <c r="L5" s="594" t="s">
        <v>1232</v>
      </c>
      <c r="M5" s="542" t="s">
        <v>627</v>
      </c>
      <c r="N5" s="542" t="s">
        <v>601</v>
      </c>
      <c r="O5" s="531" t="s">
        <v>602</v>
      </c>
      <c r="P5" s="531"/>
      <c r="Q5" s="532" t="s">
        <v>603</v>
      </c>
      <c r="R5" s="533"/>
      <c r="S5" s="533"/>
      <c r="T5" s="534"/>
      <c r="U5" s="538" t="s">
        <v>604</v>
      </c>
      <c r="V5" s="538"/>
      <c r="W5" s="538" t="s">
        <v>605</v>
      </c>
      <c r="X5" s="543"/>
      <c r="Y5" s="531" t="s">
        <v>606</v>
      </c>
      <c r="Z5" s="531" t="s">
        <v>654</v>
      </c>
      <c r="AA5" s="531"/>
      <c r="AB5" s="555" t="s">
        <v>655</v>
      </c>
      <c r="AC5" s="556"/>
      <c r="AD5" s="556"/>
      <c r="AE5" s="556"/>
      <c r="AF5" s="557"/>
      <c r="AG5" s="531" t="s">
        <v>438</v>
      </c>
      <c r="AH5" s="558"/>
      <c r="AI5" s="543" t="s">
        <v>607</v>
      </c>
      <c r="AJ5" s="543" t="s">
        <v>608</v>
      </c>
      <c r="AK5" s="538" t="s">
        <v>609</v>
      </c>
      <c r="AL5" s="543"/>
    </row>
    <row r="6" spans="1:38" s="2" customFormat="1" ht="15.75" customHeight="1">
      <c r="A6" s="8" t="s">
        <v>465</v>
      </c>
      <c r="B6" s="8" t="s">
        <v>1372</v>
      </c>
      <c r="C6" s="8" t="s">
        <v>730</v>
      </c>
      <c r="D6" s="46" t="s">
        <v>707</v>
      </c>
      <c r="E6" s="46" t="s">
        <v>693</v>
      </c>
      <c r="F6" s="10" t="s">
        <v>437</v>
      </c>
      <c r="G6" s="8" t="s">
        <v>438</v>
      </c>
      <c r="H6" s="8" t="s">
        <v>585</v>
      </c>
      <c r="J6" s="531"/>
      <c r="K6" s="531"/>
      <c r="L6" s="595"/>
      <c r="M6" s="531"/>
      <c r="N6" s="531"/>
      <c r="O6" s="531"/>
      <c r="P6" s="531"/>
      <c r="Q6" s="26" t="s">
        <v>614</v>
      </c>
      <c r="R6" s="26" t="s">
        <v>615</v>
      </c>
      <c r="S6" s="26" t="s">
        <v>617</v>
      </c>
      <c r="T6" s="24" t="s">
        <v>618</v>
      </c>
      <c r="U6" s="26" t="s">
        <v>619</v>
      </c>
      <c r="V6" s="26" t="s">
        <v>620</v>
      </c>
      <c r="W6" s="538"/>
      <c r="X6" s="544"/>
      <c r="Y6" s="531"/>
      <c r="Z6" s="19" t="s">
        <v>666</v>
      </c>
      <c r="AA6" s="19" t="s">
        <v>667</v>
      </c>
      <c r="AB6" s="49"/>
      <c r="AC6" s="49"/>
      <c r="AD6" s="49"/>
      <c r="AE6" s="49"/>
      <c r="AF6" s="19"/>
      <c r="AG6" s="531"/>
      <c r="AH6" s="559"/>
      <c r="AI6" s="544"/>
      <c r="AJ6" s="544"/>
      <c r="AK6" s="538"/>
      <c r="AL6" s="544"/>
    </row>
    <row r="7" spans="1:38" ht="15.75" customHeight="1">
      <c r="A7" s="47" t="str">
        <f>IF(B7="","",ROW()-6)</f>
        <v/>
      </c>
      <c r="B7" s="12"/>
      <c r="C7" s="8"/>
      <c r="D7" s="14"/>
      <c r="E7" s="14"/>
      <c r="F7" s="14">
        <f t="shared" ref="F7:F25" si="0">D7+E7</f>
        <v>0</v>
      </c>
      <c r="G7" s="21"/>
      <c r="H7" s="21"/>
      <c r="J7" s="22"/>
      <c r="K7" s="22"/>
      <c r="L7" s="22"/>
      <c r="M7" s="22"/>
      <c r="N7" s="22"/>
      <c r="O7" s="22"/>
      <c r="P7" s="22"/>
      <c r="Q7" s="22"/>
      <c r="R7" s="22"/>
      <c r="S7" s="27"/>
      <c r="T7" s="27"/>
      <c r="U7" s="22"/>
      <c r="V7" s="27"/>
      <c r="W7" s="27"/>
      <c r="X7" s="27"/>
      <c r="Y7" s="27"/>
      <c r="Z7" s="27" t="s">
        <v>203</v>
      </c>
      <c r="AA7" s="27"/>
      <c r="AB7" s="27"/>
      <c r="AC7" s="27"/>
      <c r="AD7" s="27"/>
      <c r="AE7" s="27"/>
      <c r="AF7" s="27"/>
      <c r="AG7" s="27"/>
      <c r="AH7" s="27"/>
      <c r="AI7" s="30" t="str">
        <f t="shared" ref="AI7:AI25" si="1">IFERROR((AG7-F8)/(F8)*100,"")</f>
        <v/>
      </c>
      <c r="AJ7" s="27"/>
      <c r="AK7" s="27"/>
      <c r="AL7" s="27"/>
    </row>
    <row r="8" spans="1:38" ht="15.75" customHeight="1">
      <c r="A8" s="47" t="str">
        <f t="shared" ref="A8:A25" si="2">IF(B8="","",ROW()-6)</f>
        <v/>
      </c>
      <c r="B8" s="12"/>
      <c r="C8" s="8"/>
      <c r="D8" s="15"/>
      <c r="E8" s="15"/>
      <c r="F8" s="14">
        <f t="shared" si="0"/>
        <v>0</v>
      </c>
      <c r="G8" s="21"/>
      <c r="H8" s="21"/>
      <c r="J8" s="22"/>
      <c r="K8" s="22"/>
      <c r="L8" s="22"/>
      <c r="M8" s="22"/>
      <c r="N8" s="22"/>
      <c r="O8" s="22"/>
      <c r="P8" s="22"/>
      <c r="Q8" s="22"/>
      <c r="R8" s="22"/>
      <c r="S8" s="28"/>
      <c r="T8" s="27"/>
      <c r="U8" s="22"/>
      <c r="V8" s="27"/>
      <c r="W8" s="27"/>
      <c r="X8" s="27"/>
      <c r="Y8" s="27"/>
      <c r="Z8" s="27"/>
      <c r="AA8" s="27"/>
      <c r="AB8" s="27"/>
      <c r="AC8" s="27"/>
      <c r="AD8" s="27"/>
      <c r="AE8" s="27"/>
      <c r="AF8" s="27"/>
      <c r="AG8" s="27"/>
      <c r="AH8" s="27"/>
      <c r="AI8" s="30" t="str">
        <f t="shared" si="1"/>
        <v/>
      </c>
      <c r="AJ8" s="27"/>
      <c r="AK8" s="27"/>
      <c r="AL8" s="27"/>
    </row>
    <row r="9" spans="1:38" ht="15.75" customHeight="1">
      <c r="A9" s="47" t="str">
        <f t="shared" si="2"/>
        <v/>
      </c>
      <c r="B9" s="12"/>
      <c r="C9" s="8"/>
      <c r="D9" s="15"/>
      <c r="E9" s="15"/>
      <c r="F9" s="14">
        <f t="shared" si="0"/>
        <v>0</v>
      </c>
      <c r="G9" s="21"/>
      <c r="H9" s="21"/>
      <c r="J9" s="22"/>
      <c r="K9" s="22"/>
      <c r="L9" s="22"/>
      <c r="M9" s="22"/>
      <c r="N9" s="22"/>
      <c r="O9" s="22"/>
      <c r="P9" s="22"/>
      <c r="Q9" s="22"/>
      <c r="R9" s="22"/>
      <c r="S9" s="28"/>
      <c r="T9" s="27"/>
      <c r="U9" s="22"/>
      <c r="V9" s="27"/>
      <c r="W9" s="27"/>
      <c r="X9" s="27"/>
      <c r="Y9" s="27"/>
      <c r="Z9" s="27"/>
      <c r="AA9" s="27"/>
      <c r="AB9" s="27"/>
      <c r="AC9" s="27"/>
      <c r="AD9" s="27"/>
      <c r="AE9" s="27"/>
      <c r="AF9" s="27"/>
      <c r="AG9" s="27"/>
      <c r="AH9" s="27"/>
      <c r="AI9" s="30" t="str">
        <f t="shared" si="1"/>
        <v/>
      </c>
      <c r="AJ9" s="27"/>
      <c r="AK9" s="27"/>
      <c r="AL9" s="27"/>
    </row>
    <row r="10" spans="1:38" ht="15.75" customHeight="1">
      <c r="A10" s="47" t="str">
        <f t="shared" si="2"/>
        <v/>
      </c>
      <c r="B10" s="12"/>
      <c r="C10" s="8"/>
      <c r="D10" s="15"/>
      <c r="E10" s="15"/>
      <c r="F10" s="14">
        <f t="shared" si="0"/>
        <v>0</v>
      </c>
      <c r="G10" s="21"/>
      <c r="H10" s="21"/>
      <c r="J10" s="22"/>
      <c r="K10" s="22"/>
      <c r="L10" s="22"/>
      <c r="M10" s="22"/>
      <c r="N10" s="22"/>
      <c r="O10" s="22"/>
      <c r="P10" s="22"/>
      <c r="Q10" s="22"/>
      <c r="R10" s="22"/>
      <c r="S10" s="28"/>
      <c r="T10" s="27"/>
      <c r="U10" s="22"/>
      <c r="V10" s="27"/>
      <c r="W10" s="27"/>
      <c r="X10" s="27"/>
      <c r="Y10" s="27"/>
      <c r="Z10" s="27"/>
      <c r="AA10" s="27"/>
      <c r="AB10" s="27"/>
      <c r="AC10" s="27"/>
      <c r="AD10" s="27"/>
      <c r="AE10" s="27"/>
      <c r="AF10" s="27"/>
      <c r="AG10" s="27"/>
      <c r="AH10" s="27"/>
      <c r="AI10" s="30" t="str">
        <f>IFERROR((AG10-F13)/(F13)*100,"")</f>
        <v/>
      </c>
      <c r="AJ10" s="27"/>
      <c r="AK10" s="27"/>
      <c r="AL10" s="27"/>
    </row>
    <row r="11" spans="1:38" ht="15.75" customHeight="1">
      <c r="A11" s="47"/>
      <c r="B11" s="12"/>
      <c r="C11" s="8"/>
      <c r="D11" s="15"/>
      <c r="E11" s="15"/>
      <c r="F11" s="14">
        <f t="shared" ref="F11:F13" si="3">D11+E11</f>
        <v>0</v>
      </c>
      <c r="G11" s="21"/>
      <c r="H11" s="21"/>
      <c r="J11" s="22"/>
      <c r="K11" s="22"/>
      <c r="L11" s="22"/>
      <c r="M11" s="22"/>
      <c r="N11" s="22"/>
      <c r="O11" s="22"/>
      <c r="P11" s="22"/>
      <c r="Q11" s="22"/>
      <c r="R11" s="22"/>
      <c r="S11" s="28"/>
      <c r="T11" s="27"/>
      <c r="U11" s="22"/>
      <c r="V11" s="27"/>
      <c r="W11" s="27"/>
      <c r="X11" s="27"/>
      <c r="Y11" s="27"/>
      <c r="Z11" s="27"/>
      <c r="AA11" s="27"/>
      <c r="AB11" s="27"/>
      <c r="AC11" s="27"/>
      <c r="AD11" s="27"/>
      <c r="AE11" s="27"/>
      <c r="AF11" s="27"/>
      <c r="AG11" s="27"/>
      <c r="AH11" s="27"/>
      <c r="AI11" s="30"/>
      <c r="AJ11" s="27"/>
      <c r="AK11" s="27"/>
      <c r="AL11" s="27"/>
    </row>
    <row r="12" spans="1:38" ht="15.75" customHeight="1">
      <c r="A12" s="47"/>
      <c r="B12" s="12"/>
      <c r="C12" s="8"/>
      <c r="D12" s="15"/>
      <c r="E12" s="15"/>
      <c r="F12" s="14">
        <f t="shared" si="3"/>
        <v>0</v>
      </c>
      <c r="G12" s="21"/>
      <c r="H12" s="21"/>
      <c r="J12" s="22"/>
      <c r="K12" s="22"/>
      <c r="L12" s="22"/>
      <c r="M12" s="22"/>
      <c r="N12" s="22"/>
      <c r="O12" s="22"/>
      <c r="P12" s="22"/>
      <c r="Q12" s="22"/>
      <c r="R12" s="22"/>
      <c r="S12" s="28"/>
      <c r="T12" s="27"/>
      <c r="U12" s="22"/>
      <c r="V12" s="27"/>
      <c r="W12" s="27"/>
      <c r="X12" s="27"/>
      <c r="Y12" s="27"/>
      <c r="Z12" s="27"/>
      <c r="AA12" s="27"/>
      <c r="AB12" s="27"/>
      <c r="AC12" s="27"/>
      <c r="AD12" s="27"/>
      <c r="AE12" s="27"/>
      <c r="AF12" s="27"/>
      <c r="AG12" s="27"/>
      <c r="AH12" s="27"/>
      <c r="AI12" s="30"/>
      <c r="AJ12" s="27"/>
      <c r="AK12" s="27"/>
      <c r="AL12" s="27"/>
    </row>
    <row r="13" spans="1:38" ht="15.75" customHeight="1">
      <c r="A13" s="47" t="str">
        <f t="shared" si="2"/>
        <v/>
      </c>
      <c r="B13" s="12"/>
      <c r="C13" s="8"/>
      <c r="D13" s="15"/>
      <c r="E13" s="15"/>
      <c r="F13" s="14">
        <f t="shared" si="3"/>
        <v>0</v>
      </c>
      <c r="G13" s="21"/>
      <c r="H13" s="21"/>
      <c r="J13" s="22"/>
      <c r="K13" s="22"/>
      <c r="L13" s="22"/>
      <c r="M13" s="22"/>
      <c r="N13" s="22"/>
      <c r="O13" s="22"/>
      <c r="P13" s="22"/>
      <c r="Q13" s="22"/>
      <c r="R13" s="22"/>
      <c r="S13" s="28"/>
      <c r="T13" s="27"/>
      <c r="U13" s="22"/>
      <c r="V13" s="27"/>
      <c r="W13" s="27"/>
      <c r="X13" s="27"/>
      <c r="Y13" s="27"/>
      <c r="Z13" s="27"/>
      <c r="AA13" s="27"/>
      <c r="AB13" s="27"/>
      <c r="AC13" s="27"/>
      <c r="AD13" s="27"/>
      <c r="AE13" s="27"/>
      <c r="AF13" s="27"/>
      <c r="AG13" s="27"/>
      <c r="AH13" s="27"/>
      <c r="AI13" s="30" t="str">
        <f t="shared" si="1"/>
        <v/>
      </c>
      <c r="AJ13" s="27"/>
      <c r="AK13" s="27"/>
      <c r="AL13" s="27"/>
    </row>
    <row r="14" spans="1:38" ht="15.75" customHeight="1">
      <c r="A14" s="47" t="str">
        <f t="shared" si="2"/>
        <v/>
      </c>
      <c r="B14" s="12"/>
      <c r="C14" s="8"/>
      <c r="D14" s="15"/>
      <c r="E14" s="15"/>
      <c r="F14" s="14">
        <f t="shared" si="0"/>
        <v>0</v>
      </c>
      <c r="G14" s="21"/>
      <c r="H14" s="21"/>
      <c r="J14" s="22"/>
      <c r="K14" s="22"/>
      <c r="L14" s="22"/>
      <c r="M14" s="22"/>
      <c r="N14" s="22"/>
      <c r="O14" s="22"/>
      <c r="P14" s="22"/>
      <c r="Q14" s="22"/>
      <c r="R14" s="22"/>
      <c r="S14" s="28"/>
      <c r="T14" s="27"/>
      <c r="U14" s="22"/>
      <c r="V14" s="27"/>
      <c r="W14" s="27"/>
      <c r="X14" s="27"/>
      <c r="Y14" s="27"/>
      <c r="Z14" s="27"/>
      <c r="AA14" s="27"/>
      <c r="AB14" s="27"/>
      <c r="AC14" s="27"/>
      <c r="AD14" s="27"/>
      <c r="AE14" s="27"/>
      <c r="AF14" s="27"/>
      <c r="AG14" s="27"/>
      <c r="AH14" s="27"/>
      <c r="AI14" s="30" t="str">
        <f t="shared" si="1"/>
        <v/>
      </c>
      <c r="AJ14" s="27"/>
      <c r="AK14" s="27"/>
      <c r="AL14" s="27"/>
    </row>
    <row r="15" spans="1:38" ht="15.75" customHeight="1">
      <c r="A15" s="47" t="str">
        <f t="shared" si="2"/>
        <v/>
      </c>
      <c r="B15" s="12"/>
      <c r="C15" s="8"/>
      <c r="D15" s="15"/>
      <c r="E15" s="15"/>
      <c r="F15" s="14">
        <f t="shared" si="0"/>
        <v>0</v>
      </c>
      <c r="G15" s="21"/>
      <c r="H15" s="21"/>
      <c r="J15" s="22"/>
      <c r="K15" s="22"/>
      <c r="L15" s="22"/>
      <c r="M15" s="22"/>
      <c r="N15" s="22"/>
      <c r="O15" s="22"/>
      <c r="P15" s="22"/>
      <c r="Q15" s="22"/>
      <c r="R15" s="22"/>
      <c r="S15" s="28"/>
      <c r="T15" s="27"/>
      <c r="U15" s="22"/>
      <c r="V15" s="27"/>
      <c r="W15" s="27"/>
      <c r="X15" s="27"/>
      <c r="Y15" s="27"/>
      <c r="Z15" s="27"/>
      <c r="AA15" s="27"/>
      <c r="AB15" s="27"/>
      <c r="AC15" s="27"/>
      <c r="AD15" s="27"/>
      <c r="AE15" s="27"/>
      <c r="AF15" s="27"/>
      <c r="AG15" s="27"/>
      <c r="AH15" s="27"/>
      <c r="AI15" s="30" t="str">
        <f t="shared" si="1"/>
        <v/>
      </c>
      <c r="AJ15" s="27"/>
      <c r="AK15" s="27"/>
      <c r="AL15" s="27"/>
    </row>
    <row r="16" spans="1:38" ht="15.75" customHeight="1">
      <c r="A16" s="47" t="str">
        <f t="shared" si="2"/>
        <v/>
      </c>
      <c r="B16" s="12"/>
      <c r="C16" s="8"/>
      <c r="D16" s="15"/>
      <c r="E16" s="15"/>
      <c r="F16" s="14">
        <f t="shared" si="0"/>
        <v>0</v>
      </c>
      <c r="G16" s="21"/>
      <c r="H16" s="21"/>
      <c r="J16" s="22"/>
      <c r="K16" s="22"/>
      <c r="L16" s="22"/>
      <c r="M16" s="22"/>
      <c r="N16" s="22"/>
      <c r="O16" s="22"/>
      <c r="P16" s="22"/>
      <c r="Q16" s="22"/>
      <c r="R16" s="22"/>
      <c r="S16" s="28"/>
      <c r="T16" s="27"/>
      <c r="U16" s="22"/>
      <c r="V16" s="27"/>
      <c r="W16" s="27"/>
      <c r="X16" s="27"/>
      <c r="Y16" s="27"/>
      <c r="Z16" s="27"/>
      <c r="AA16" s="27"/>
      <c r="AB16" s="27"/>
      <c r="AC16" s="27"/>
      <c r="AD16" s="27"/>
      <c r="AE16" s="27"/>
      <c r="AF16" s="27"/>
      <c r="AG16" s="27"/>
      <c r="AH16" s="27"/>
      <c r="AI16" s="30" t="str">
        <f t="shared" si="1"/>
        <v/>
      </c>
      <c r="AJ16" s="27"/>
      <c r="AK16" s="27"/>
      <c r="AL16" s="27"/>
    </row>
    <row r="17" spans="1:38" ht="15.75" customHeight="1">
      <c r="A17" s="47" t="str">
        <f t="shared" si="2"/>
        <v/>
      </c>
      <c r="B17" s="12"/>
      <c r="C17" s="8"/>
      <c r="D17" s="15"/>
      <c r="E17" s="15"/>
      <c r="F17" s="14">
        <f t="shared" si="0"/>
        <v>0</v>
      </c>
      <c r="G17" s="21"/>
      <c r="H17" s="21"/>
      <c r="J17" s="22"/>
      <c r="K17" s="22"/>
      <c r="L17" s="22"/>
      <c r="M17" s="22"/>
      <c r="N17" s="22"/>
      <c r="O17" s="22"/>
      <c r="P17" s="22"/>
      <c r="Q17" s="22"/>
      <c r="R17" s="22"/>
      <c r="S17" s="28"/>
      <c r="T17" s="27"/>
      <c r="U17" s="22"/>
      <c r="V17" s="27"/>
      <c r="W17" s="27"/>
      <c r="X17" s="27"/>
      <c r="Y17" s="27"/>
      <c r="Z17" s="27"/>
      <c r="AA17" s="27"/>
      <c r="AB17" s="27"/>
      <c r="AC17" s="27"/>
      <c r="AD17" s="27"/>
      <c r="AE17" s="27"/>
      <c r="AF17" s="27"/>
      <c r="AG17" s="27"/>
      <c r="AH17" s="27"/>
      <c r="AI17" s="30" t="str">
        <f t="shared" si="1"/>
        <v/>
      </c>
      <c r="AJ17" s="27"/>
      <c r="AK17" s="27"/>
      <c r="AL17" s="27"/>
    </row>
    <row r="18" spans="1:38" ht="15.75" customHeight="1">
      <c r="A18" s="47" t="str">
        <f t="shared" si="2"/>
        <v/>
      </c>
      <c r="B18" s="12"/>
      <c r="C18" s="8"/>
      <c r="D18" s="15"/>
      <c r="E18" s="15"/>
      <c r="F18" s="14">
        <f t="shared" si="0"/>
        <v>0</v>
      </c>
      <c r="G18" s="21"/>
      <c r="H18" s="21"/>
      <c r="J18" s="22"/>
      <c r="K18" s="22"/>
      <c r="L18" s="22"/>
      <c r="M18" s="22"/>
      <c r="N18" s="22"/>
      <c r="O18" s="22"/>
      <c r="P18" s="22"/>
      <c r="Q18" s="22"/>
      <c r="R18" s="22"/>
      <c r="S18" s="28"/>
      <c r="T18" s="27"/>
      <c r="U18" s="22"/>
      <c r="V18" s="27"/>
      <c r="W18" s="27"/>
      <c r="X18" s="27"/>
      <c r="Y18" s="27"/>
      <c r="Z18" s="27"/>
      <c r="AA18" s="27"/>
      <c r="AB18" s="27"/>
      <c r="AC18" s="27"/>
      <c r="AD18" s="27"/>
      <c r="AE18" s="27"/>
      <c r="AF18" s="27"/>
      <c r="AG18" s="27"/>
      <c r="AH18" s="27"/>
      <c r="AI18" s="30" t="str">
        <f t="shared" si="1"/>
        <v/>
      </c>
      <c r="AJ18" s="27"/>
      <c r="AK18" s="27"/>
      <c r="AL18" s="27"/>
    </row>
    <row r="19" spans="1:38" ht="15.75" customHeight="1">
      <c r="A19" s="47" t="str">
        <f t="shared" si="2"/>
        <v/>
      </c>
      <c r="B19" s="12"/>
      <c r="C19" s="8"/>
      <c r="D19" s="15"/>
      <c r="E19" s="15"/>
      <c r="F19" s="14">
        <f t="shared" si="0"/>
        <v>0</v>
      </c>
      <c r="G19" s="21"/>
      <c r="H19" s="21"/>
      <c r="J19" s="22"/>
      <c r="K19" s="22"/>
      <c r="L19" s="22"/>
      <c r="M19" s="22"/>
      <c r="N19" s="22"/>
      <c r="O19" s="22"/>
      <c r="P19" s="22"/>
      <c r="Q19" s="22"/>
      <c r="R19" s="22"/>
      <c r="S19" s="28"/>
      <c r="T19" s="27"/>
      <c r="U19" s="22"/>
      <c r="V19" s="27"/>
      <c r="W19" s="27"/>
      <c r="X19" s="27"/>
      <c r="Y19" s="27"/>
      <c r="Z19" s="27"/>
      <c r="AA19" s="27"/>
      <c r="AB19" s="27"/>
      <c r="AC19" s="27"/>
      <c r="AD19" s="27"/>
      <c r="AE19" s="27"/>
      <c r="AF19" s="27"/>
      <c r="AG19" s="27"/>
      <c r="AH19" s="27"/>
      <c r="AI19" s="30" t="str">
        <f t="shared" si="1"/>
        <v/>
      </c>
      <c r="AJ19" s="27"/>
      <c r="AK19" s="27"/>
      <c r="AL19" s="27"/>
    </row>
    <row r="20" spans="1:38" ht="15.75" customHeight="1">
      <c r="A20" s="47" t="str">
        <f t="shared" si="2"/>
        <v/>
      </c>
      <c r="B20" s="12"/>
      <c r="C20" s="8"/>
      <c r="D20" s="15"/>
      <c r="E20" s="15"/>
      <c r="F20" s="14">
        <f t="shared" si="0"/>
        <v>0</v>
      </c>
      <c r="G20" s="21"/>
      <c r="H20" s="21"/>
      <c r="J20" s="22"/>
      <c r="K20" s="22"/>
      <c r="L20" s="22"/>
      <c r="M20" s="22"/>
      <c r="N20" s="22"/>
      <c r="O20" s="22"/>
      <c r="P20" s="22"/>
      <c r="Q20" s="22"/>
      <c r="R20" s="22"/>
      <c r="S20" s="28"/>
      <c r="T20" s="27"/>
      <c r="U20" s="22"/>
      <c r="V20" s="27"/>
      <c r="W20" s="27"/>
      <c r="X20" s="27"/>
      <c r="Y20" s="27"/>
      <c r="Z20" s="27"/>
      <c r="AA20" s="27"/>
      <c r="AB20" s="27"/>
      <c r="AC20" s="27"/>
      <c r="AD20" s="27"/>
      <c r="AE20" s="27"/>
      <c r="AF20" s="27"/>
      <c r="AG20" s="27"/>
      <c r="AH20" s="27"/>
      <c r="AI20" s="30" t="str">
        <f t="shared" si="1"/>
        <v/>
      </c>
      <c r="AJ20" s="27"/>
      <c r="AK20" s="27"/>
      <c r="AL20" s="27"/>
    </row>
    <row r="21" spans="1:38" ht="15.75" customHeight="1">
      <c r="A21" s="47" t="str">
        <f t="shared" si="2"/>
        <v/>
      </c>
      <c r="B21" s="12"/>
      <c r="C21" s="8"/>
      <c r="D21" s="15"/>
      <c r="E21" s="15"/>
      <c r="F21" s="14">
        <f t="shared" si="0"/>
        <v>0</v>
      </c>
      <c r="G21" s="21"/>
      <c r="H21" s="21"/>
      <c r="J21" s="22"/>
      <c r="K21" s="22"/>
      <c r="L21" s="22"/>
      <c r="M21" s="22"/>
      <c r="N21" s="22"/>
      <c r="O21" s="22"/>
      <c r="P21" s="22"/>
      <c r="Q21" s="22"/>
      <c r="R21" s="22"/>
      <c r="S21" s="28"/>
      <c r="T21" s="27"/>
      <c r="U21" s="22"/>
      <c r="V21" s="27"/>
      <c r="W21" s="27"/>
      <c r="X21" s="27"/>
      <c r="Y21" s="27"/>
      <c r="Z21" s="27"/>
      <c r="AA21" s="27"/>
      <c r="AB21" s="27"/>
      <c r="AC21" s="27"/>
      <c r="AD21" s="27"/>
      <c r="AE21" s="27"/>
      <c r="AF21" s="27"/>
      <c r="AG21" s="27"/>
      <c r="AH21" s="27"/>
      <c r="AI21" s="30" t="str">
        <f t="shared" si="1"/>
        <v/>
      </c>
      <c r="AJ21" s="27"/>
      <c r="AK21" s="27"/>
      <c r="AL21" s="27"/>
    </row>
    <row r="22" spans="1:38" ht="15.75" customHeight="1">
      <c r="A22" s="47" t="str">
        <f t="shared" si="2"/>
        <v/>
      </c>
      <c r="B22" s="12"/>
      <c r="C22" s="8"/>
      <c r="D22" s="15"/>
      <c r="E22" s="15"/>
      <c r="F22" s="14">
        <f t="shared" si="0"/>
        <v>0</v>
      </c>
      <c r="G22" s="21"/>
      <c r="H22" s="21"/>
      <c r="J22" s="22"/>
      <c r="K22" s="22"/>
      <c r="L22" s="22"/>
      <c r="M22" s="22"/>
      <c r="N22" s="22"/>
      <c r="O22" s="22"/>
      <c r="P22" s="22"/>
      <c r="Q22" s="22"/>
      <c r="R22" s="22"/>
      <c r="S22" s="28"/>
      <c r="T22" s="27"/>
      <c r="U22" s="22"/>
      <c r="V22" s="27"/>
      <c r="W22" s="27"/>
      <c r="X22" s="27"/>
      <c r="Y22" s="27"/>
      <c r="Z22" s="27"/>
      <c r="AA22" s="27"/>
      <c r="AB22" s="27"/>
      <c r="AC22" s="27"/>
      <c r="AD22" s="27"/>
      <c r="AE22" s="27"/>
      <c r="AF22" s="27"/>
      <c r="AG22" s="27"/>
      <c r="AH22" s="27"/>
      <c r="AI22" s="30" t="str">
        <f>IFERROR((AG22-#REF!)/(#REF!)*100,"")</f>
        <v/>
      </c>
      <c r="AJ22" s="27"/>
      <c r="AK22" s="27"/>
      <c r="AL22" s="27"/>
    </row>
    <row r="23" spans="1:38" ht="15.75" customHeight="1">
      <c r="A23" s="47" t="str">
        <f t="shared" si="2"/>
        <v/>
      </c>
      <c r="B23" s="12"/>
      <c r="C23" s="8"/>
      <c r="D23" s="15"/>
      <c r="E23" s="15"/>
      <c r="F23" s="14">
        <f t="shared" si="0"/>
        <v>0</v>
      </c>
      <c r="G23" s="21"/>
      <c r="H23" s="21"/>
      <c r="J23" s="22"/>
      <c r="K23" s="22"/>
      <c r="L23" s="22"/>
      <c r="M23" s="22"/>
      <c r="N23" s="22"/>
      <c r="O23" s="22"/>
      <c r="P23" s="22"/>
      <c r="Q23" s="22"/>
      <c r="R23" s="22"/>
      <c r="S23" s="28"/>
      <c r="T23" s="27"/>
      <c r="U23" s="22"/>
      <c r="V23" s="27"/>
      <c r="W23" s="27"/>
      <c r="X23" s="27"/>
      <c r="Y23" s="27"/>
      <c r="Z23" s="27"/>
      <c r="AA23" s="27"/>
      <c r="AB23" s="27"/>
      <c r="AC23" s="27"/>
      <c r="AD23" s="27"/>
      <c r="AE23" s="27"/>
      <c r="AF23" s="27"/>
      <c r="AG23" s="27"/>
      <c r="AH23" s="27"/>
      <c r="AI23" s="30" t="str">
        <f t="shared" si="1"/>
        <v/>
      </c>
      <c r="AJ23" s="27"/>
      <c r="AK23" s="27"/>
      <c r="AL23" s="27"/>
    </row>
    <row r="24" spans="1:38" ht="15.75" customHeight="1">
      <c r="A24" s="47" t="str">
        <f t="shared" si="2"/>
        <v/>
      </c>
      <c r="B24" s="12"/>
      <c r="C24" s="8"/>
      <c r="D24" s="15"/>
      <c r="E24" s="15"/>
      <c r="F24" s="14">
        <f t="shared" si="0"/>
        <v>0</v>
      </c>
      <c r="G24" s="21"/>
      <c r="H24" s="21"/>
      <c r="J24" s="22"/>
      <c r="K24" s="22"/>
      <c r="L24" s="22"/>
      <c r="M24" s="22"/>
      <c r="N24" s="22"/>
      <c r="O24" s="22"/>
      <c r="P24" s="22"/>
      <c r="Q24" s="22"/>
      <c r="R24" s="22"/>
      <c r="S24" s="28"/>
      <c r="T24" s="27"/>
      <c r="U24" s="22"/>
      <c r="V24" s="27"/>
      <c r="W24" s="27"/>
      <c r="X24" s="27"/>
      <c r="Y24" s="27"/>
      <c r="Z24" s="27"/>
      <c r="AA24" s="27"/>
      <c r="AB24" s="27"/>
      <c r="AC24" s="27"/>
      <c r="AD24" s="27"/>
      <c r="AE24" s="27"/>
      <c r="AF24" s="27"/>
      <c r="AG24" s="27"/>
      <c r="AH24" s="27"/>
      <c r="AI24" s="30" t="str">
        <f t="shared" si="1"/>
        <v/>
      </c>
      <c r="AJ24" s="27"/>
      <c r="AK24" s="27"/>
      <c r="AL24" s="27"/>
    </row>
    <row r="25" spans="1:38" ht="15.75" customHeight="1">
      <c r="A25" s="47" t="str">
        <f t="shared" si="2"/>
        <v/>
      </c>
      <c r="B25" s="12"/>
      <c r="C25" s="8"/>
      <c r="D25" s="15"/>
      <c r="E25" s="15"/>
      <c r="F25" s="14">
        <f t="shared" si="0"/>
        <v>0</v>
      </c>
      <c r="G25" s="21"/>
      <c r="H25" s="21"/>
      <c r="J25" s="22"/>
      <c r="K25" s="22"/>
      <c r="L25" s="22"/>
      <c r="M25" s="22"/>
      <c r="N25" s="22"/>
      <c r="O25" s="22"/>
      <c r="P25" s="22"/>
      <c r="Q25" s="22"/>
      <c r="R25" s="22"/>
      <c r="S25" s="28"/>
      <c r="T25" s="27"/>
      <c r="U25" s="22"/>
      <c r="V25" s="27"/>
      <c r="W25" s="27"/>
      <c r="X25" s="27"/>
      <c r="Y25" s="27"/>
      <c r="Z25" s="27"/>
      <c r="AA25" s="27"/>
      <c r="AB25" s="27"/>
      <c r="AC25" s="27"/>
      <c r="AD25" s="27"/>
      <c r="AE25" s="27"/>
      <c r="AF25" s="27"/>
      <c r="AG25" s="27"/>
      <c r="AH25" s="27"/>
      <c r="AI25" s="30" t="str">
        <f t="shared" si="1"/>
        <v/>
      </c>
      <c r="AJ25" s="27"/>
      <c r="AK25" s="27"/>
      <c r="AL25" s="27"/>
    </row>
    <row r="26" spans="1:38" ht="15" customHeight="1">
      <c r="A26" s="526" t="s">
        <v>1392</v>
      </c>
      <c r="B26" s="527"/>
      <c r="C26" s="8"/>
      <c r="D26" s="15">
        <f>SUM(D7:D25)</f>
        <v>0</v>
      </c>
      <c r="E26" s="15">
        <f>SUM(E7:E25)</f>
        <v>0</v>
      </c>
      <c r="F26" s="15">
        <f>SUM(F7:F25)</f>
        <v>0</v>
      </c>
      <c r="G26" s="21">
        <f>SUM(G7:G25)</f>
        <v>0</v>
      </c>
      <c r="H26" s="21"/>
    </row>
    <row r="27" spans="1:38" ht="15.75" customHeight="1">
      <c r="A27" s="3" t="str">
        <f>基本信息输入表!$K$6&amp;"填表人："&amp;基本信息输入表!$M$72</f>
        <v>被评估单位填表人：徐刚、杨灵芝</v>
      </c>
      <c r="G27" s="3" t="str">
        <f>"评估人员："&amp;基本信息输入表!$Q$72</f>
        <v>评估人员：雍国锋、路育</v>
      </c>
    </row>
    <row r="28" spans="1:38" ht="15.75" customHeight="1">
      <c r="A28" s="3" t="str">
        <f>"填表日期："&amp;YEAR(基本信息输入表!$O$72)&amp;"年"&amp;MONTH(基本信息输入表!$O$72)&amp;"月"&amp;DAY(基本信息输入表!$O$72)&amp;"日"</f>
        <v>填表日期：2023年2月1日</v>
      </c>
    </row>
    <row r="29" spans="1:38" ht="15.75" customHeight="1">
      <c r="I29" s="23" t="s">
        <v>461</v>
      </c>
    </row>
  </sheetData>
  <mergeCells count="27">
    <mergeCell ref="N5:N6"/>
    <mergeCell ref="O5:O6"/>
    <mergeCell ref="P5:P6"/>
    <mergeCell ref="W5:W6"/>
    <mergeCell ref="X5:X6"/>
    <mergeCell ref="A26:B26"/>
    <mergeCell ref="J5:J6"/>
    <mergeCell ref="K5:K6"/>
    <mergeCell ref="L5:L6"/>
    <mergeCell ref="M5:M6"/>
    <mergeCell ref="AI4:AL4"/>
    <mergeCell ref="Q5:T5"/>
    <mergeCell ref="U5:V5"/>
    <mergeCell ref="Z5:AA5"/>
    <mergeCell ref="AB5:AF5"/>
    <mergeCell ref="Y5:Y6"/>
    <mergeCell ref="AG5:AG6"/>
    <mergeCell ref="AH5:AH6"/>
    <mergeCell ref="AI5:AI6"/>
    <mergeCell ref="AJ5:AJ6"/>
    <mergeCell ref="AK5:AK6"/>
    <mergeCell ref="AL5:AL6"/>
    <mergeCell ref="A2:H2"/>
    <mergeCell ref="A3:H3"/>
    <mergeCell ref="J4:P4"/>
    <mergeCell ref="Q4:X4"/>
    <mergeCell ref="Y4:AH4"/>
  </mergeCells>
  <phoneticPr fontId="13" type="noConversion"/>
  <dataValidations count="1">
    <dataValidation type="list" allowBlank="1" showInputMessage="1" showErrorMessage="1" sqref="Q7:R25" xr:uid="{00000000-0002-0000-4600-000001000000}">
      <formula1>$A$108:$A$109</formula1>
    </dataValidation>
  </dataValidations>
  <hyperlinks>
    <hyperlink ref="A1" location="索引目录!A1" display="返回索引目录" xr:uid="{00000000-0004-0000-46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600-000000000000}">
          <x14:formula1>
            <xm:f>基本信息输入表!$A$121:$A$123</xm:f>
          </x14:formula1>
          <xm:sqref>U7:U25</xm:sqref>
        </x14:dataValidation>
        <x14:dataValidation type="list" allowBlank="1" showInputMessage="1" showErrorMessage="1" xr:uid="{00000000-0002-0000-4600-000002000000}">
          <x14:formula1>
            <xm:f>基本信息输入表!$A$109:$A$110</xm:f>
          </x14:formula1>
          <xm:sqref>J7:N25</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pageSetUpPr fitToPage="1"/>
  </sheetPr>
  <dimension ref="A1:AM29"/>
  <sheetViews>
    <sheetView showGridLines="0" topLeftCell="A10" workbookViewId="0">
      <selection activeCell="F8" sqref="F8"/>
    </sheetView>
  </sheetViews>
  <sheetFormatPr defaultColWidth="9" defaultRowHeight="15.75" customHeight="1" outlineLevelCol="2"/>
  <cols>
    <col min="1" max="1" width="7.58203125" style="3" customWidth="1"/>
    <col min="2" max="2" width="23" style="3" customWidth="1"/>
    <col min="3" max="3" width="11" style="3" customWidth="1"/>
    <col min="4" max="5" width="15.58203125" style="3" hidden="1" customWidth="1" outlineLevel="1"/>
    <col min="6" max="6" width="15.58203125" style="3" customWidth="1" collapsed="1"/>
    <col min="7" max="7" width="15.58203125" style="3" customWidth="1"/>
    <col min="8" max="8" width="12.25" style="3" customWidth="1"/>
    <col min="9" max="9" width="17.25" style="3" customWidth="1"/>
    <col min="10" max="10" width="9" style="3"/>
    <col min="11" max="15" width="5.58203125" style="4" customWidth="1" outlineLevel="1"/>
    <col min="16" max="16" width="14.75" style="4" customWidth="1" outlineLevel="1"/>
    <col min="17" max="17" width="13.58203125" style="4" customWidth="1"/>
    <col min="18" max="19" width="5.58203125" style="4" customWidth="1" outlineLevel="1"/>
    <col min="20" max="20" width="7.25" style="4" customWidth="1" outlineLevel="1"/>
    <col min="21" max="21" width="5.58203125" style="4" customWidth="1" outlineLevel="1"/>
    <col min="22" max="23" width="8.58203125" style="4" customWidth="1" outlineLevel="1"/>
    <col min="24" max="24" width="14.58203125" style="4" customWidth="1" outlineLevel="1"/>
    <col min="25" max="25" width="13.58203125" style="4" customWidth="1"/>
    <col min="26" max="27" width="8.58203125" style="4" customWidth="1" outlineLevel="2"/>
    <col min="28" max="28" width="11.25" style="4" customWidth="1" outlineLevel="2"/>
    <col min="29" max="33" width="10.75" style="4" customWidth="1" outlineLevel="2"/>
    <col min="34" max="34" width="8.58203125" style="4" customWidth="1" outlineLevel="1"/>
    <col min="35" max="35" width="13.75" style="4" customWidth="1"/>
    <col min="36" max="38" width="13.58203125" style="4" customWidth="1" outlineLevel="1"/>
    <col min="39" max="39" width="13.58203125" style="4" customWidth="1"/>
    <col min="40" max="16384" width="9" style="3"/>
  </cols>
  <sheetData>
    <row r="1" spans="1:39" ht="15.75" customHeight="1">
      <c r="A1" s="5" t="s">
        <v>430</v>
      </c>
    </row>
    <row r="2" spans="1:39" s="1" customFormat="1" ht="30" customHeight="1">
      <c r="A2" s="519" t="s">
        <v>1395</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39" ht="14.15" customHeight="1">
      <c r="A4" s="2"/>
      <c r="B4" s="2"/>
      <c r="C4" s="2"/>
      <c r="D4" s="2"/>
      <c r="E4" s="2"/>
      <c r="F4" s="2"/>
      <c r="G4" s="2"/>
      <c r="H4" s="2"/>
      <c r="I4" s="18" t="s">
        <v>1396</v>
      </c>
      <c r="K4" s="531" t="s">
        <v>595</v>
      </c>
      <c r="L4" s="531"/>
      <c r="M4" s="531"/>
      <c r="N4" s="531"/>
      <c r="O4" s="531"/>
      <c r="P4" s="531"/>
      <c r="Q4" s="531"/>
      <c r="R4" s="532" t="s">
        <v>596</v>
      </c>
      <c r="S4" s="533"/>
      <c r="T4" s="533"/>
      <c r="U4" s="533"/>
      <c r="V4" s="533"/>
      <c r="W4" s="533"/>
      <c r="X4" s="533"/>
      <c r="Y4" s="534"/>
      <c r="Z4" s="535" t="s">
        <v>597</v>
      </c>
      <c r="AA4" s="536"/>
      <c r="AB4" s="536"/>
      <c r="AC4" s="536"/>
      <c r="AD4" s="536"/>
      <c r="AE4" s="536"/>
      <c r="AF4" s="536"/>
      <c r="AG4" s="536"/>
      <c r="AH4" s="536"/>
      <c r="AI4" s="537"/>
      <c r="AJ4" s="538" t="s">
        <v>598</v>
      </c>
      <c r="AK4" s="538"/>
      <c r="AL4" s="538"/>
      <c r="AM4" s="538"/>
    </row>
    <row r="5" spans="1:39" ht="15.75" customHeight="1">
      <c r="A5" s="604" t="str">
        <f>基本信息输入表!K6&amp;"："&amp;基本信息输入表!M6</f>
        <v>被评估单位：贵州华能焦化制气股份有限公司</v>
      </c>
      <c r="B5" s="604"/>
      <c r="C5" s="604"/>
      <c r="D5" s="604"/>
      <c r="E5" s="604"/>
      <c r="F5" s="604"/>
      <c r="I5" s="18" t="s">
        <v>464</v>
      </c>
      <c r="K5" s="531" t="s">
        <v>599</v>
      </c>
      <c r="L5" s="553" t="s">
        <v>895</v>
      </c>
      <c r="M5" s="594" t="s">
        <v>1232</v>
      </c>
      <c r="N5" s="542" t="s">
        <v>627</v>
      </c>
      <c r="O5" s="542" t="s">
        <v>601</v>
      </c>
      <c r="P5" s="531" t="s">
        <v>602</v>
      </c>
      <c r="Q5" s="531"/>
      <c r="R5" s="532" t="s">
        <v>603</v>
      </c>
      <c r="S5" s="533"/>
      <c r="T5" s="533"/>
      <c r="U5" s="534"/>
      <c r="V5" s="538" t="s">
        <v>604</v>
      </c>
      <c r="W5" s="538"/>
      <c r="X5" s="538" t="s">
        <v>605</v>
      </c>
      <c r="Y5" s="543"/>
      <c r="Z5" s="531" t="s">
        <v>606</v>
      </c>
      <c r="AA5" s="531" t="s">
        <v>654</v>
      </c>
      <c r="AB5" s="531"/>
      <c r="AC5" s="555" t="s">
        <v>655</v>
      </c>
      <c r="AD5" s="556"/>
      <c r="AE5" s="556"/>
      <c r="AF5" s="556"/>
      <c r="AG5" s="557"/>
      <c r="AH5" s="531" t="s">
        <v>438</v>
      </c>
      <c r="AI5" s="558"/>
      <c r="AJ5" s="543" t="s">
        <v>607</v>
      </c>
      <c r="AK5" s="543" t="s">
        <v>608</v>
      </c>
      <c r="AL5" s="538" t="s">
        <v>609</v>
      </c>
      <c r="AM5" s="543"/>
    </row>
    <row r="6" spans="1:39" s="2" customFormat="1" ht="15.75" customHeight="1">
      <c r="A6" s="8" t="s">
        <v>465</v>
      </c>
      <c r="B6" s="8" t="s">
        <v>1372</v>
      </c>
      <c r="C6" s="8" t="s">
        <v>969</v>
      </c>
      <c r="D6" s="46" t="s">
        <v>707</v>
      </c>
      <c r="E6" s="46" t="s">
        <v>693</v>
      </c>
      <c r="F6" s="10" t="s">
        <v>437</v>
      </c>
      <c r="G6" s="8" t="s">
        <v>438</v>
      </c>
      <c r="H6" s="8" t="s">
        <v>440</v>
      </c>
      <c r="I6" s="8" t="s">
        <v>585</v>
      </c>
      <c r="K6" s="531"/>
      <c r="L6" s="531"/>
      <c r="M6" s="595"/>
      <c r="N6" s="531"/>
      <c r="O6" s="531"/>
      <c r="P6" s="531"/>
      <c r="Q6" s="531"/>
      <c r="R6" s="26" t="s">
        <v>614</v>
      </c>
      <c r="S6" s="26" t="s">
        <v>615</v>
      </c>
      <c r="T6" s="26" t="s">
        <v>617</v>
      </c>
      <c r="U6" s="24" t="s">
        <v>618</v>
      </c>
      <c r="V6" s="26" t="s">
        <v>619</v>
      </c>
      <c r="W6" s="26" t="s">
        <v>620</v>
      </c>
      <c r="X6" s="538"/>
      <c r="Y6" s="544"/>
      <c r="Z6" s="531"/>
      <c r="AA6" s="19" t="s">
        <v>666</v>
      </c>
      <c r="AB6" s="19" t="s">
        <v>667</v>
      </c>
      <c r="AC6" s="49"/>
      <c r="AD6" s="49"/>
      <c r="AE6" s="49"/>
      <c r="AF6" s="49"/>
      <c r="AG6" s="19"/>
      <c r="AH6" s="531"/>
      <c r="AI6" s="559"/>
      <c r="AJ6" s="544"/>
      <c r="AK6" s="544"/>
      <c r="AL6" s="538"/>
      <c r="AM6" s="544"/>
    </row>
    <row r="7" spans="1:39" ht="15.75" customHeight="1">
      <c r="A7" s="47" t="str">
        <f>IF(B7="","",ROW()-6)</f>
        <v/>
      </c>
      <c r="B7" s="12"/>
      <c r="C7" s="8"/>
      <c r="D7" s="14"/>
      <c r="E7" s="14"/>
      <c r="F7" s="14">
        <f t="shared" ref="F7:F25" si="0">D7+E7</f>
        <v>0</v>
      </c>
      <c r="G7" s="15"/>
      <c r="H7" s="45" t="str">
        <f>IF(F7=0,"",(G7-F7)/F7*100)</f>
        <v/>
      </c>
      <c r="I7" s="21"/>
      <c r="K7" s="22"/>
      <c r="L7" s="22"/>
      <c r="M7" s="22"/>
      <c r="N7" s="22"/>
      <c r="O7" s="22"/>
      <c r="P7" s="22"/>
      <c r="Q7" s="22"/>
      <c r="R7" s="22"/>
      <c r="S7" s="22"/>
      <c r="T7" s="27"/>
      <c r="U7" s="27"/>
      <c r="V7" s="22"/>
      <c r="W7" s="27"/>
      <c r="X7" s="27"/>
      <c r="Y7" s="27"/>
      <c r="Z7" s="27"/>
      <c r="AA7" s="27" t="s">
        <v>203</v>
      </c>
      <c r="AB7" s="27"/>
      <c r="AC7" s="27"/>
      <c r="AD7" s="27"/>
      <c r="AE7" s="27"/>
      <c r="AF7" s="27"/>
      <c r="AG7" s="27"/>
      <c r="AH7" s="27"/>
      <c r="AI7" s="27"/>
      <c r="AJ7" s="30" t="str">
        <f t="shared" ref="AJ7:AJ25" si="1">IFERROR((AH7-F8)/(F8)*100,"")</f>
        <v/>
      </c>
      <c r="AK7" s="27"/>
      <c r="AL7" s="27"/>
      <c r="AM7" s="27"/>
    </row>
    <row r="8" spans="1:39" ht="15.75" customHeight="1">
      <c r="A8" s="47" t="str">
        <f t="shared" ref="A8:A25" si="2">IF(B8="","",ROW()-6)</f>
        <v/>
      </c>
      <c r="B8" s="12"/>
      <c r="C8" s="8"/>
      <c r="D8" s="15"/>
      <c r="E8" s="15"/>
      <c r="F8" s="14">
        <f t="shared" si="0"/>
        <v>0</v>
      </c>
      <c r="G8" s="15"/>
      <c r="H8" s="45" t="str">
        <f t="shared" ref="H8:H26" si="3">IF(F8=0,"",(G8-F8)/F8*100)</f>
        <v/>
      </c>
      <c r="I8" s="21"/>
      <c r="K8" s="22"/>
      <c r="L8" s="22"/>
      <c r="M8" s="22"/>
      <c r="N8" s="22"/>
      <c r="O8" s="22"/>
      <c r="P8" s="22"/>
      <c r="Q8" s="22"/>
      <c r="R8" s="22"/>
      <c r="S8" s="22"/>
      <c r="T8" s="28"/>
      <c r="U8" s="27"/>
      <c r="V8" s="22"/>
      <c r="W8" s="27"/>
      <c r="X8" s="27"/>
      <c r="Y8" s="27"/>
      <c r="Z8" s="27"/>
      <c r="AA8" s="27"/>
      <c r="AB8" s="27"/>
      <c r="AC8" s="27"/>
      <c r="AD8" s="27"/>
      <c r="AE8" s="27"/>
      <c r="AF8" s="27"/>
      <c r="AG8" s="27"/>
      <c r="AH8" s="27"/>
      <c r="AI8" s="27"/>
      <c r="AJ8" s="30" t="str">
        <f t="shared" si="1"/>
        <v/>
      </c>
      <c r="AK8" s="27"/>
      <c r="AL8" s="27"/>
      <c r="AM8" s="27"/>
    </row>
    <row r="9" spans="1:39" ht="15.75" customHeight="1">
      <c r="A9" s="47" t="str">
        <f t="shared" si="2"/>
        <v/>
      </c>
      <c r="B9" s="12"/>
      <c r="C9" s="8"/>
      <c r="D9" s="15"/>
      <c r="E9" s="15"/>
      <c r="F9" s="14">
        <f t="shared" si="0"/>
        <v>0</v>
      </c>
      <c r="G9" s="15"/>
      <c r="H9" s="45" t="str">
        <f t="shared" si="3"/>
        <v/>
      </c>
      <c r="I9" s="21"/>
      <c r="K9" s="22"/>
      <c r="L9" s="22"/>
      <c r="M9" s="22"/>
      <c r="N9" s="22"/>
      <c r="O9" s="22"/>
      <c r="P9" s="22"/>
      <c r="Q9" s="22"/>
      <c r="R9" s="22"/>
      <c r="S9" s="22"/>
      <c r="T9" s="28"/>
      <c r="U9" s="27"/>
      <c r="V9" s="22"/>
      <c r="W9" s="27"/>
      <c r="X9" s="27"/>
      <c r="Y9" s="27"/>
      <c r="Z9" s="27"/>
      <c r="AA9" s="27"/>
      <c r="AB9" s="27"/>
      <c r="AC9" s="27"/>
      <c r="AD9" s="27"/>
      <c r="AE9" s="27"/>
      <c r="AF9" s="27"/>
      <c r="AG9" s="27"/>
      <c r="AH9" s="27"/>
      <c r="AI9" s="27"/>
      <c r="AJ9" s="30" t="str">
        <f t="shared" si="1"/>
        <v/>
      </c>
      <c r="AK9" s="27"/>
      <c r="AL9" s="27"/>
      <c r="AM9" s="27"/>
    </row>
    <row r="10" spans="1:39" ht="15.75" customHeight="1">
      <c r="A10" s="47" t="str">
        <f t="shared" si="2"/>
        <v/>
      </c>
      <c r="B10" s="12"/>
      <c r="C10" s="8"/>
      <c r="D10" s="15"/>
      <c r="E10" s="15"/>
      <c r="F10" s="14">
        <f t="shared" si="0"/>
        <v>0</v>
      </c>
      <c r="G10" s="15"/>
      <c r="H10" s="45" t="str">
        <f t="shared" si="3"/>
        <v/>
      </c>
      <c r="I10" s="21"/>
      <c r="K10" s="22"/>
      <c r="L10" s="22"/>
      <c r="M10" s="22"/>
      <c r="N10" s="22"/>
      <c r="O10" s="22"/>
      <c r="P10" s="22"/>
      <c r="Q10" s="22"/>
      <c r="R10" s="22"/>
      <c r="S10" s="22"/>
      <c r="T10" s="28"/>
      <c r="U10" s="27"/>
      <c r="V10" s="22"/>
      <c r="W10" s="27"/>
      <c r="X10" s="27"/>
      <c r="Y10" s="27"/>
      <c r="Z10" s="27"/>
      <c r="AA10" s="27"/>
      <c r="AB10" s="27"/>
      <c r="AC10" s="27"/>
      <c r="AD10" s="27"/>
      <c r="AE10" s="27"/>
      <c r="AF10" s="27"/>
      <c r="AG10" s="27"/>
      <c r="AH10" s="27"/>
      <c r="AI10" s="27"/>
      <c r="AJ10" s="30" t="str">
        <f t="shared" si="1"/>
        <v/>
      </c>
      <c r="AK10" s="27"/>
      <c r="AL10" s="27"/>
      <c r="AM10" s="27"/>
    </row>
    <row r="11" spans="1:39" ht="15.75" customHeight="1">
      <c r="A11" s="47" t="str">
        <f t="shared" si="2"/>
        <v/>
      </c>
      <c r="B11" s="12"/>
      <c r="C11" s="8"/>
      <c r="D11" s="15"/>
      <c r="E11" s="15"/>
      <c r="F11" s="14">
        <f t="shared" si="0"/>
        <v>0</v>
      </c>
      <c r="G11" s="15"/>
      <c r="H11" s="45" t="str">
        <f t="shared" si="3"/>
        <v/>
      </c>
      <c r="I11" s="21"/>
      <c r="K11" s="22"/>
      <c r="L11" s="22"/>
      <c r="M11" s="22"/>
      <c r="N11" s="22"/>
      <c r="O11" s="22"/>
      <c r="P11" s="22"/>
      <c r="Q11" s="22"/>
      <c r="R11" s="22"/>
      <c r="S11" s="22"/>
      <c r="T11" s="28"/>
      <c r="U11" s="27"/>
      <c r="V11" s="22"/>
      <c r="W11" s="27"/>
      <c r="X11" s="27"/>
      <c r="Y11" s="27"/>
      <c r="Z11" s="27"/>
      <c r="AA11" s="27"/>
      <c r="AB11" s="27"/>
      <c r="AC11" s="27"/>
      <c r="AD11" s="27"/>
      <c r="AE11" s="27"/>
      <c r="AF11" s="27"/>
      <c r="AG11" s="27"/>
      <c r="AH11" s="27"/>
      <c r="AI11" s="27"/>
      <c r="AJ11" s="30" t="str">
        <f t="shared" si="1"/>
        <v/>
      </c>
      <c r="AK11" s="27"/>
      <c r="AL11" s="27"/>
      <c r="AM11" s="27"/>
    </row>
    <row r="12" spans="1:39" ht="15.75" customHeight="1">
      <c r="A12" s="47" t="str">
        <f t="shared" si="2"/>
        <v/>
      </c>
      <c r="B12" s="12"/>
      <c r="C12" s="8"/>
      <c r="D12" s="15"/>
      <c r="E12" s="15"/>
      <c r="F12" s="14">
        <f t="shared" si="0"/>
        <v>0</v>
      </c>
      <c r="G12" s="15"/>
      <c r="H12" s="45" t="str">
        <f t="shared" si="3"/>
        <v/>
      </c>
      <c r="I12" s="21"/>
      <c r="K12" s="22"/>
      <c r="L12" s="22"/>
      <c r="M12" s="22"/>
      <c r="N12" s="22"/>
      <c r="O12" s="22"/>
      <c r="P12" s="22"/>
      <c r="Q12" s="22"/>
      <c r="R12" s="22"/>
      <c r="S12" s="22"/>
      <c r="T12" s="28"/>
      <c r="U12" s="27"/>
      <c r="V12" s="22"/>
      <c r="W12" s="27"/>
      <c r="X12" s="27"/>
      <c r="Y12" s="27"/>
      <c r="Z12" s="27"/>
      <c r="AA12" s="27"/>
      <c r="AB12" s="27"/>
      <c r="AC12" s="27"/>
      <c r="AD12" s="27"/>
      <c r="AE12" s="27"/>
      <c r="AF12" s="27"/>
      <c r="AG12" s="27"/>
      <c r="AH12" s="27"/>
      <c r="AI12" s="27"/>
      <c r="AJ12" s="30" t="str">
        <f t="shared" si="1"/>
        <v/>
      </c>
      <c r="AK12" s="27"/>
      <c r="AL12" s="27"/>
      <c r="AM12" s="27"/>
    </row>
    <row r="13" spans="1:39" ht="15.75" customHeight="1">
      <c r="A13" s="47" t="str">
        <f t="shared" si="2"/>
        <v/>
      </c>
      <c r="B13" s="12"/>
      <c r="C13" s="8"/>
      <c r="D13" s="15"/>
      <c r="E13" s="15"/>
      <c r="F13" s="14">
        <f t="shared" si="0"/>
        <v>0</v>
      </c>
      <c r="G13" s="15"/>
      <c r="H13" s="45" t="str">
        <f t="shared" si="3"/>
        <v/>
      </c>
      <c r="I13" s="21"/>
      <c r="K13" s="22"/>
      <c r="L13" s="22"/>
      <c r="M13" s="22"/>
      <c r="N13" s="22"/>
      <c r="O13" s="22"/>
      <c r="P13" s="22"/>
      <c r="Q13" s="22"/>
      <c r="R13" s="22"/>
      <c r="S13" s="22"/>
      <c r="T13" s="28"/>
      <c r="U13" s="27"/>
      <c r="V13" s="22"/>
      <c r="W13" s="27"/>
      <c r="X13" s="27"/>
      <c r="Y13" s="27"/>
      <c r="Z13" s="27"/>
      <c r="AA13" s="27"/>
      <c r="AB13" s="27"/>
      <c r="AC13" s="27"/>
      <c r="AD13" s="27"/>
      <c r="AE13" s="27"/>
      <c r="AF13" s="27"/>
      <c r="AG13" s="27"/>
      <c r="AH13" s="27"/>
      <c r="AI13" s="27"/>
      <c r="AJ13" s="30" t="str">
        <f t="shared" si="1"/>
        <v/>
      </c>
      <c r="AK13" s="27"/>
      <c r="AL13" s="27"/>
      <c r="AM13" s="27"/>
    </row>
    <row r="14" spans="1:39" ht="15.75" customHeight="1">
      <c r="A14" s="47" t="str">
        <f t="shared" si="2"/>
        <v/>
      </c>
      <c r="B14" s="12"/>
      <c r="C14" s="8"/>
      <c r="D14" s="15"/>
      <c r="E14" s="15"/>
      <c r="F14" s="14">
        <f t="shared" si="0"/>
        <v>0</v>
      </c>
      <c r="G14" s="15"/>
      <c r="H14" s="45" t="str">
        <f t="shared" si="3"/>
        <v/>
      </c>
      <c r="I14" s="21"/>
      <c r="K14" s="22"/>
      <c r="L14" s="22"/>
      <c r="M14" s="22"/>
      <c r="N14" s="22"/>
      <c r="O14" s="22"/>
      <c r="P14" s="22"/>
      <c r="Q14" s="22"/>
      <c r="R14" s="22"/>
      <c r="S14" s="22"/>
      <c r="T14" s="28"/>
      <c r="U14" s="27"/>
      <c r="V14" s="22"/>
      <c r="W14" s="27"/>
      <c r="X14" s="27"/>
      <c r="Y14" s="27"/>
      <c r="Z14" s="27"/>
      <c r="AA14" s="27"/>
      <c r="AB14" s="27"/>
      <c r="AC14" s="27"/>
      <c r="AD14" s="27"/>
      <c r="AE14" s="27"/>
      <c r="AF14" s="27"/>
      <c r="AG14" s="27"/>
      <c r="AH14" s="27"/>
      <c r="AI14" s="27"/>
      <c r="AJ14" s="30" t="str">
        <f>IFERROR((AH14-F18)/(F18)*100,"")</f>
        <v/>
      </c>
      <c r="AK14" s="27"/>
      <c r="AL14" s="27"/>
      <c r="AM14" s="27"/>
    </row>
    <row r="15" spans="1:39" ht="15.75" customHeight="1">
      <c r="A15" s="47"/>
      <c r="B15" s="12"/>
      <c r="C15" s="8"/>
      <c r="D15" s="15"/>
      <c r="E15" s="15"/>
      <c r="F15" s="14">
        <f t="shared" ref="F15:F18" si="4">D15+E15</f>
        <v>0</v>
      </c>
      <c r="G15" s="15"/>
      <c r="H15" s="45"/>
      <c r="I15" s="21"/>
      <c r="K15" s="22"/>
      <c r="L15" s="22"/>
      <c r="M15" s="22"/>
      <c r="N15" s="22"/>
      <c r="O15" s="22"/>
      <c r="P15" s="22"/>
      <c r="Q15" s="22"/>
      <c r="R15" s="22"/>
      <c r="S15" s="22"/>
      <c r="T15" s="28"/>
      <c r="U15" s="27"/>
      <c r="V15" s="22"/>
      <c r="W15" s="27"/>
      <c r="X15" s="27"/>
      <c r="Y15" s="27"/>
      <c r="Z15" s="27"/>
      <c r="AA15" s="27"/>
      <c r="AB15" s="27"/>
      <c r="AC15" s="27"/>
      <c r="AD15" s="27"/>
      <c r="AE15" s="27"/>
      <c r="AF15" s="27"/>
      <c r="AG15" s="27"/>
      <c r="AH15" s="27"/>
      <c r="AI15" s="27"/>
      <c r="AJ15" s="30"/>
      <c r="AK15" s="27"/>
      <c r="AL15" s="27"/>
      <c r="AM15" s="27"/>
    </row>
    <row r="16" spans="1:39" ht="15.75" customHeight="1">
      <c r="A16" s="47"/>
      <c r="B16" s="12"/>
      <c r="C16" s="8"/>
      <c r="D16" s="15"/>
      <c r="E16" s="15"/>
      <c r="F16" s="14">
        <f t="shared" si="4"/>
        <v>0</v>
      </c>
      <c r="G16" s="15"/>
      <c r="H16" s="45"/>
      <c r="I16" s="21"/>
      <c r="K16" s="22"/>
      <c r="L16" s="22"/>
      <c r="M16" s="22"/>
      <c r="N16" s="22"/>
      <c r="O16" s="22"/>
      <c r="P16" s="22"/>
      <c r="Q16" s="22"/>
      <c r="R16" s="22"/>
      <c r="S16" s="22"/>
      <c r="T16" s="28"/>
      <c r="U16" s="27"/>
      <c r="V16" s="22"/>
      <c r="W16" s="27"/>
      <c r="X16" s="27"/>
      <c r="Y16" s="27"/>
      <c r="Z16" s="27"/>
      <c r="AA16" s="27"/>
      <c r="AB16" s="27"/>
      <c r="AC16" s="27"/>
      <c r="AD16" s="27"/>
      <c r="AE16" s="27"/>
      <c r="AF16" s="27"/>
      <c r="AG16" s="27"/>
      <c r="AH16" s="27"/>
      <c r="AI16" s="27"/>
      <c r="AJ16" s="30"/>
      <c r="AK16" s="27"/>
      <c r="AL16" s="27"/>
      <c r="AM16" s="27"/>
    </row>
    <row r="17" spans="1:39" ht="15.75" customHeight="1">
      <c r="A17" s="47"/>
      <c r="B17" s="12"/>
      <c r="C17" s="8"/>
      <c r="D17" s="15"/>
      <c r="E17" s="15"/>
      <c r="F17" s="14">
        <f t="shared" si="4"/>
        <v>0</v>
      </c>
      <c r="G17" s="15"/>
      <c r="H17" s="45"/>
      <c r="I17" s="21"/>
      <c r="K17" s="22"/>
      <c r="L17" s="22"/>
      <c r="M17" s="22"/>
      <c r="N17" s="22"/>
      <c r="O17" s="22"/>
      <c r="P17" s="22"/>
      <c r="Q17" s="22"/>
      <c r="R17" s="22"/>
      <c r="S17" s="22"/>
      <c r="T17" s="28"/>
      <c r="U17" s="27"/>
      <c r="V17" s="22"/>
      <c r="W17" s="27"/>
      <c r="X17" s="27"/>
      <c r="Y17" s="27"/>
      <c r="Z17" s="27"/>
      <c r="AA17" s="27"/>
      <c r="AB17" s="27"/>
      <c r="AC17" s="27"/>
      <c r="AD17" s="27"/>
      <c r="AE17" s="27"/>
      <c r="AF17" s="27"/>
      <c r="AG17" s="27"/>
      <c r="AH17" s="27"/>
      <c r="AI17" s="27"/>
      <c r="AJ17" s="30"/>
      <c r="AK17" s="27"/>
      <c r="AL17" s="27"/>
      <c r="AM17" s="27"/>
    </row>
    <row r="18" spans="1:39" ht="15.75" customHeight="1">
      <c r="A18" s="47" t="str">
        <f t="shared" si="2"/>
        <v/>
      </c>
      <c r="B18" s="12"/>
      <c r="C18" s="8"/>
      <c r="D18" s="15"/>
      <c r="E18" s="15"/>
      <c r="F18" s="14">
        <f t="shared" si="4"/>
        <v>0</v>
      </c>
      <c r="G18" s="15"/>
      <c r="H18" s="45" t="str">
        <f t="shared" si="3"/>
        <v/>
      </c>
      <c r="I18" s="21"/>
      <c r="K18" s="22"/>
      <c r="L18" s="22"/>
      <c r="M18" s="22"/>
      <c r="N18" s="22"/>
      <c r="O18" s="22"/>
      <c r="P18" s="22"/>
      <c r="Q18" s="22"/>
      <c r="R18" s="22"/>
      <c r="S18" s="22"/>
      <c r="T18" s="28"/>
      <c r="U18" s="27"/>
      <c r="V18" s="22"/>
      <c r="W18" s="27"/>
      <c r="X18" s="27"/>
      <c r="Y18" s="27"/>
      <c r="Z18" s="27"/>
      <c r="AA18" s="27"/>
      <c r="AB18" s="27"/>
      <c r="AC18" s="27"/>
      <c r="AD18" s="27"/>
      <c r="AE18" s="27"/>
      <c r="AF18" s="27"/>
      <c r="AG18" s="27"/>
      <c r="AH18" s="27"/>
      <c r="AI18" s="27"/>
      <c r="AJ18" s="30" t="str">
        <f t="shared" si="1"/>
        <v/>
      </c>
      <c r="AK18" s="27"/>
      <c r="AL18" s="27"/>
      <c r="AM18" s="27"/>
    </row>
    <row r="19" spans="1:39" ht="15.75" customHeight="1">
      <c r="A19" s="47" t="str">
        <f t="shared" si="2"/>
        <v/>
      </c>
      <c r="B19" s="12"/>
      <c r="C19" s="8"/>
      <c r="D19" s="15"/>
      <c r="E19" s="15"/>
      <c r="F19" s="14">
        <f t="shared" si="0"/>
        <v>0</v>
      </c>
      <c r="G19" s="15"/>
      <c r="H19" s="45" t="str">
        <f t="shared" si="3"/>
        <v/>
      </c>
      <c r="I19" s="21"/>
      <c r="K19" s="22"/>
      <c r="L19" s="22"/>
      <c r="M19" s="22"/>
      <c r="N19" s="22"/>
      <c r="O19" s="22"/>
      <c r="P19" s="22"/>
      <c r="Q19" s="22"/>
      <c r="R19" s="22"/>
      <c r="S19" s="22"/>
      <c r="T19" s="28"/>
      <c r="U19" s="27"/>
      <c r="V19" s="22"/>
      <c r="W19" s="27"/>
      <c r="X19" s="27"/>
      <c r="Y19" s="27"/>
      <c r="Z19" s="27"/>
      <c r="AA19" s="27"/>
      <c r="AB19" s="27"/>
      <c r="AC19" s="27"/>
      <c r="AD19" s="27"/>
      <c r="AE19" s="27"/>
      <c r="AF19" s="27"/>
      <c r="AG19" s="27"/>
      <c r="AH19" s="27"/>
      <c r="AI19" s="27"/>
      <c r="AJ19" s="30" t="str">
        <f t="shared" si="1"/>
        <v/>
      </c>
      <c r="AK19" s="27"/>
      <c r="AL19" s="27"/>
      <c r="AM19" s="27"/>
    </row>
    <row r="20" spans="1:39" ht="15.75" customHeight="1">
      <c r="A20" s="47" t="str">
        <f t="shared" si="2"/>
        <v/>
      </c>
      <c r="B20" s="12"/>
      <c r="C20" s="8"/>
      <c r="D20" s="15"/>
      <c r="E20" s="15"/>
      <c r="F20" s="14">
        <f t="shared" si="0"/>
        <v>0</v>
      </c>
      <c r="G20" s="15"/>
      <c r="H20" s="45" t="str">
        <f t="shared" si="3"/>
        <v/>
      </c>
      <c r="I20" s="21"/>
      <c r="K20" s="22"/>
      <c r="L20" s="22"/>
      <c r="M20" s="22"/>
      <c r="N20" s="22"/>
      <c r="O20" s="22"/>
      <c r="P20" s="22"/>
      <c r="Q20" s="22"/>
      <c r="R20" s="22"/>
      <c r="S20" s="22"/>
      <c r="T20" s="28"/>
      <c r="U20" s="27"/>
      <c r="V20" s="22"/>
      <c r="W20" s="27"/>
      <c r="X20" s="27"/>
      <c r="Y20" s="27"/>
      <c r="Z20" s="27"/>
      <c r="AA20" s="27"/>
      <c r="AB20" s="27"/>
      <c r="AC20" s="27"/>
      <c r="AD20" s="27"/>
      <c r="AE20" s="27"/>
      <c r="AF20" s="27"/>
      <c r="AG20" s="27"/>
      <c r="AH20" s="27"/>
      <c r="AI20" s="27"/>
      <c r="AJ20" s="30" t="str">
        <f t="shared" si="1"/>
        <v/>
      </c>
      <c r="AK20" s="27"/>
      <c r="AL20" s="27"/>
      <c r="AM20" s="27"/>
    </row>
    <row r="21" spans="1:39" ht="15.75" customHeight="1">
      <c r="A21" s="47" t="str">
        <f t="shared" si="2"/>
        <v/>
      </c>
      <c r="B21" s="12"/>
      <c r="C21" s="8"/>
      <c r="D21" s="15"/>
      <c r="E21" s="15"/>
      <c r="F21" s="14">
        <f t="shared" si="0"/>
        <v>0</v>
      </c>
      <c r="G21" s="15"/>
      <c r="H21" s="45" t="str">
        <f t="shared" si="3"/>
        <v/>
      </c>
      <c r="I21" s="21"/>
      <c r="K21" s="22"/>
      <c r="L21" s="22"/>
      <c r="M21" s="22"/>
      <c r="N21" s="22"/>
      <c r="O21" s="22"/>
      <c r="P21" s="22"/>
      <c r="Q21" s="22"/>
      <c r="R21" s="22"/>
      <c r="S21" s="22"/>
      <c r="T21" s="28"/>
      <c r="U21" s="27"/>
      <c r="V21" s="22"/>
      <c r="W21" s="27"/>
      <c r="X21" s="27"/>
      <c r="Y21" s="27"/>
      <c r="Z21" s="27"/>
      <c r="AA21" s="27"/>
      <c r="AB21" s="27"/>
      <c r="AC21" s="27"/>
      <c r="AD21" s="27"/>
      <c r="AE21" s="27"/>
      <c r="AF21" s="27"/>
      <c r="AG21" s="27"/>
      <c r="AH21" s="27"/>
      <c r="AI21" s="27"/>
      <c r="AJ21" s="30" t="str">
        <f t="shared" si="1"/>
        <v/>
      </c>
      <c r="AK21" s="27"/>
      <c r="AL21" s="27"/>
      <c r="AM21" s="27"/>
    </row>
    <row r="22" spans="1:39" ht="15.75" customHeight="1">
      <c r="A22" s="47" t="str">
        <f t="shared" si="2"/>
        <v/>
      </c>
      <c r="B22" s="12"/>
      <c r="C22" s="8"/>
      <c r="D22" s="15"/>
      <c r="E22" s="15"/>
      <c r="F22" s="14">
        <f t="shared" si="0"/>
        <v>0</v>
      </c>
      <c r="G22" s="15"/>
      <c r="H22" s="45" t="str">
        <f t="shared" si="3"/>
        <v/>
      </c>
      <c r="I22" s="21"/>
      <c r="K22" s="22"/>
      <c r="L22" s="22"/>
      <c r="M22" s="22"/>
      <c r="N22" s="22"/>
      <c r="O22" s="22"/>
      <c r="P22" s="22"/>
      <c r="Q22" s="22"/>
      <c r="R22" s="22"/>
      <c r="S22" s="22"/>
      <c r="T22" s="28"/>
      <c r="U22" s="27"/>
      <c r="V22" s="22"/>
      <c r="W22" s="27"/>
      <c r="X22" s="27"/>
      <c r="Y22" s="27"/>
      <c r="Z22" s="27"/>
      <c r="AA22" s="27"/>
      <c r="AB22" s="27"/>
      <c r="AC22" s="27"/>
      <c r="AD22" s="27"/>
      <c r="AE22" s="27"/>
      <c r="AF22" s="27"/>
      <c r="AG22" s="27"/>
      <c r="AH22" s="27"/>
      <c r="AI22" s="27"/>
      <c r="AJ22" s="30" t="str">
        <f>IFERROR((AH22-#REF!)/(#REF!)*100,"")</f>
        <v/>
      </c>
      <c r="AK22" s="27"/>
      <c r="AL22" s="27"/>
      <c r="AM22" s="27"/>
    </row>
    <row r="23" spans="1:39" ht="15.75" customHeight="1">
      <c r="A23" s="47" t="str">
        <f t="shared" si="2"/>
        <v/>
      </c>
      <c r="B23" s="12"/>
      <c r="C23" s="8"/>
      <c r="D23" s="15"/>
      <c r="E23" s="15"/>
      <c r="F23" s="14">
        <f t="shared" si="0"/>
        <v>0</v>
      </c>
      <c r="G23" s="15"/>
      <c r="H23" s="45" t="str">
        <f t="shared" si="3"/>
        <v/>
      </c>
      <c r="I23" s="21"/>
      <c r="K23" s="22"/>
      <c r="L23" s="22"/>
      <c r="M23" s="22"/>
      <c r="N23" s="22"/>
      <c r="O23" s="22"/>
      <c r="P23" s="22"/>
      <c r="Q23" s="22"/>
      <c r="R23" s="22"/>
      <c r="S23" s="22"/>
      <c r="T23" s="28"/>
      <c r="U23" s="27"/>
      <c r="V23" s="22"/>
      <c r="W23" s="27"/>
      <c r="X23" s="27"/>
      <c r="Y23" s="27"/>
      <c r="Z23" s="27"/>
      <c r="AA23" s="27"/>
      <c r="AB23" s="27"/>
      <c r="AC23" s="27"/>
      <c r="AD23" s="27"/>
      <c r="AE23" s="27"/>
      <c r="AF23" s="27"/>
      <c r="AG23" s="27"/>
      <c r="AH23" s="27"/>
      <c r="AI23" s="27"/>
      <c r="AJ23" s="30" t="str">
        <f t="shared" si="1"/>
        <v/>
      </c>
      <c r="AK23" s="27"/>
      <c r="AL23" s="27"/>
      <c r="AM23" s="27"/>
    </row>
    <row r="24" spans="1:39" ht="15.75" customHeight="1">
      <c r="A24" s="47" t="str">
        <f t="shared" si="2"/>
        <v/>
      </c>
      <c r="B24" s="12"/>
      <c r="C24" s="8"/>
      <c r="D24" s="15"/>
      <c r="E24" s="15"/>
      <c r="F24" s="14">
        <f t="shared" si="0"/>
        <v>0</v>
      </c>
      <c r="G24" s="15"/>
      <c r="H24" s="45" t="str">
        <f t="shared" si="3"/>
        <v/>
      </c>
      <c r="I24" s="21"/>
      <c r="K24" s="22"/>
      <c r="L24" s="22"/>
      <c r="M24" s="22"/>
      <c r="N24" s="22"/>
      <c r="O24" s="22"/>
      <c r="P24" s="22"/>
      <c r="Q24" s="22"/>
      <c r="R24" s="22"/>
      <c r="S24" s="22"/>
      <c r="T24" s="28"/>
      <c r="U24" s="27"/>
      <c r="V24" s="22"/>
      <c r="W24" s="27"/>
      <c r="X24" s="27"/>
      <c r="Y24" s="27"/>
      <c r="Z24" s="27"/>
      <c r="AA24" s="27"/>
      <c r="AB24" s="27"/>
      <c r="AC24" s="27"/>
      <c r="AD24" s="27"/>
      <c r="AE24" s="27"/>
      <c r="AF24" s="27"/>
      <c r="AG24" s="27"/>
      <c r="AH24" s="27"/>
      <c r="AI24" s="27"/>
      <c r="AJ24" s="30" t="str">
        <f t="shared" si="1"/>
        <v/>
      </c>
      <c r="AK24" s="27"/>
      <c r="AL24" s="27"/>
      <c r="AM24" s="27"/>
    </row>
    <row r="25" spans="1:39" ht="15.75" customHeight="1">
      <c r="A25" s="47" t="str">
        <f t="shared" si="2"/>
        <v/>
      </c>
      <c r="B25" s="12"/>
      <c r="C25" s="8"/>
      <c r="D25" s="15"/>
      <c r="E25" s="15"/>
      <c r="F25" s="14">
        <f t="shared" si="0"/>
        <v>0</v>
      </c>
      <c r="G25" s="15"/>
      <c r="H25" s="45" t="str">
        <f t="shared" si="3"/>
        <v/>
      </c>
      <c r="I25" s="21"/>
      <c r="K25" s="22"/>
      <c r="L25" s="22"/>
      <c r="M25" s="22"/>
      <c r="N25" s="22"/>
      <c r="O25" s="22"/>
      <c r="P25" s="22"/>
      <c r="Q25" s="22"/>
      <c r="R25" s="22"/>
      <c r="S25" s="22"/>
      <c r="T25" s="28"/>
      <c r="U25" s="27"/>
      <c r="V25" s="22"/>
      <c r="W25" s="27"/>
      <c r="X25" s="27"/>
      <c r="Y25" s="27"/>
      <c r="Z25" s="27"/>
      <c r="AA25" s="27"/>
      <c r="AB25" s="27"/>
      <c r="AC25" s="27"/>
      <c r="AD25" s="27"/>
      <c r="AE25" s="27"/>
      <c r="AF25" s="27"/>
      <c r="AG25" s="27"/>
      <c r="AH25" s="27"/>
      <c r="AI25" s="27"/>
      <c r="AJ25" s="30" t="str">
        <f t="shared" si="1"/>
        <v/>
      </c>
      <c r="AK25" s="27"/>
      <c r="AL25" s="27"/>
      <c r="AM25" s="27"/>
    </row>
    <row r="26" spans="1:39" ht="15.75" customHeight="1">
      <c r="A26" s="526" t="s">
        <v>1392</v>
      </c>
      <c r="B26" s="527"/>
      <c r="C26" s="8"/>
      <c r="D26" s="15">
        <f>SUM(D7:D25)</f>
        <v>0</v>
      </c>
      <c r="E26" s="15">
        <f>SUM(E7:E25)</f>
        <v>0</v>
      </c>
      <c r="F26" s="15">
        <f>SUM(F7:F25)</f>
        <v>0</v>
      </c>
      <c r="G26" s="48">
        <f>SUM(G7:G25)</f>
        <v>0</v>
      </c>
      <c r="H26" s="45" t="str">
        <f t="shared" si="3"/>
        <v/>
      </c>
      <c r="I26" s="21"/>
    </row>
    <row r="27" spans="1:39" ht="15.75" customHeight="1">
      <c r="A27" s="3" t="str">
        <f>基本信息输入表!$K$6&amp;"填表人："&amp;基本信息输入表!$M$73</f>
        <v>被评估单位填表人：徐刚、杨灵芝</v>
      </c>
      <c r="G27" s="3" t="str">
        <f>"评估人员："&amp;基本信息输入表!$Q$73</f>
        <v>评估人员：雍国锋、路育</v>
      </c>
    </row>
    <row r="28" spans="1:39" ht="15.75" customHeight="1">
      <c r="A28" s="3" t="str">
        <f>"填表日期："&amp;YEAR(基本信息输入表!$O$73)&amp;"年"&amp;MONTH(基本信息输入表!$O$73)&amp;"月"&amp;DAY(基本信息输入表!$O$73)&amp;"日"</f>
        <v>填表日期：2023年2月1日</v>
      </c>
    </row>
    <row r="29" spans="1:39" ht="15.75" customHeight="1">
      <c r="J29" s="23" t="s">
        <v>461</v>
      </c>
    </row>
  </sheetData>
  <mergeCells count="28">
    <mergeCell ref="AL5:AL6"/>
    <mergeCell ref="AM5:AM6"/>
    <mergeCell ref="A26:B26"/>
    <mergeCell ref="K5:K6"/>
    <mergeCell ref="L5:L6"/>
    <mergeCell ref="M5:M6"/>
    <mergeCell ref="N5:N6"/>
    <mergeCell ref="AJ4:AM4"/>
    <mergeCell ref="A5:F5"/>
    <mergeCell ref="R5:U5"/>
    <mergeCell ref="V5:W5"/>
    <mergeCell ref="AA5:AB5"/>
    <mergeCell ref="AC5:AG5"/>
    <mergeCell ref="O5:O6"/>
    <mergeCell ref="P5:P6"/>
    <mergeCell ref="Q5:Q6"/>
    <mergeCell ref="X5:X6"/>
    <mergeCell ref="Y5:Y6"/>
    <mergeCell ref="Z5:Z6"/>
    <mergeCell ref="AH5:AH6"/>
    <mergeCell ref="AI5:AI6"/>
    <mergeCell ref="AJ5:AJ6"/>
    <mergeCell ref="AK5:AK6"/>
    <mergeCell ref="A2:I2"/>
    <mergeCell ref="A3:I3"/>
    <mergeCell ref="K4:Q4"/>
    <mergeCell ref="R4:Y4"/>
    <mergeCell ref="Z4:AI4"/>
  </mergeCells>
  <phoneticPr fontId="13" type="noConversion"/>
  <dataValidations count="1">
    <dataValidation type="list" allowBlank="1" showInputMessage="1" showErrorMessage="1" sqref="R7:S25" xr:uid="{00000000-0002-0000-4700-000001000000}">
      <formula1>$A$108:$A$109</formula1>
    </dataValidation>
  </dataValidations>
  <hyperlinks>
    <hyperlink ref="A1" location="索引目录!A1" display="返回索引目录" xr:uid="{00000000-0004-0000-47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700-000000000000}">
          <x14:formula1>
            <xm:f>基本信息输入表!$A$121:$A$123</xm:f>
          </x14:formula1>
          <xm:sqref>V7:V25</xm:sqref>
        </x14:dataValidation>
        <x14:dataValidation type="list" allowBlank="1" showInputMessage="1" showErrorMessage="1" xr:uid="{00000000-0002-0000-4700-000002000000}">
          <x14:formula1>
            <xm:f>基本信息输入表!$A$109:$A$110</xm:f>
          </x14:formula1>
          <xm:sqref>K7:O25</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I30"/>
  <sheetViews>
    <sheetView showGridLines="0" workbookViewId="0">
      <selection activeCell="F8" sqref="F8"/>
    </sheetView>
  </sheetViews>
  <sheetFormatPr defaultColWidth="9" defaultRowHeight="15.5"/>
  <cols>
    <col min="1" max="1" width="9" style="44"/>
    <col min="2" max="2" width="21.75" style="44" customWidth="1"/>
    <col min="3" max="4" width="18.58203125" style="44" hidden="1" customWidth="1"/>
    <col min="5" max="7" width="18.58203125" style="44" customWidth="1"/>
    <col min="8" max="8" width="17" style="44" customWidth="1"/>
    <col min="9" max="16384" width="9" style="44"/>
  </cols>
  <sheetData>
    <row r="1" spans="1:8">
      <c r="A1" s="5" t="s">
        <v>430</v>
      </c>
    </row>
    <row r="2" spans="1:8" s="43" customFormat="1" ht="23">
      <c r="A2" s="519" t="s">
        <v>1397</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c r="A4" s="2"/>
      <c r="B4" s="2"/>
      <c r="C4" s="2"/>
      <c r="D4" s="2"/>
      <c r="E4" s="2"/>
      <c r="F4" s="2"/>
      <c r="G4" s="2"/>
      <c r="H4" s="18" t="s">
        <v>1398</v>
      </c>
    </row>
    <row r="5" spans="1:8">
      <c r="A5" s="604" t="str">
        <f>基本信息输入表!K6&amp;"："&amp;基本信息输入表!M6</f>
        <v>被评估单位：贵州华能焦化制气股份有限公司</v>
      </c>
      <c r="B5" s="604"/>
      <c r="C5" s="604"/>
      <c r="D5" s="604"/>
      <c r="E5" s="604"/>
      <c r="F5" s="3"/>
      <c r="G5" s="3"/>
      <c r="H5" s="41" t="s">
        <v>464</v>
      </c>
    </row>
    <row r="6" spans="1:8">
      <c r="A6" s="8" t="s">
        <v>583</v>
      </c>
      <c r="B6" s="8" t="s">
        <v>584</v>
      </c>
      <c r="C6" s="9" t="s">
        <v>435</v>
      </c>
      <c r="D6" s="9" t="s">
        <v>436</v>
      </c>
      <c r="E6" s="8" t="s">
        <v>437</v>
      </c>
      <c r="F6" s="8" t="s">
        <v>438</v>
      </c>
      <c r="G6" s="16" t="s">
        <v>982</v>
      </c>
      <c r="H6" s="8" t="s">
        <v>440</v>
      </c>
    </row>
    <row r="7" spans="1:8">
      <c r="A7" s="8" t="s">
        <v>1399</v>
      </c>
      <c r="B7" s="31" t="s">
        <v>1400</v>
      </c>
      <c r="C7" s="14">
        <f>'5-1短期借款'!I30</f>
        <v>0</v>
      </c>
      <c r="D7" s="14">
        <f>'5-1短期借款'!J30</f>
        <v>0</v>
      </c>
      <c r="E7" s="14">
        <f>'5-1短期借款'!K30</f>
        <v>0</v>
      </c>
      <c r="F7" s="14">
        <f>'5-1短期借款'!L30</f>
        <v>0</v>
      </c>
      <c r="G7" s="15">
        <f>F7-E7</f>
        <v>0</v>
      </c>
      <c r="H7" s="45" t="str">
        <f>IF(E7=0,"",G7/E7*100)</f>
        <v/>
      </c>
    </row>
    <row r="8" spans="1:8">
      <c r="A8" s="8" t="s">
        <v>1401</v>
      </c>
      <c r="B8" s="31" t="s">
        <v>1402</v>
      </c>
      <c r="C8" s="14">
        <f>'5-2交易性金融负债'!G29</f>
        <v>0</v>
      </c>
      <c r="D8" s="14">
        <f>'5-2交易性金融负债'!H29</f>
        <v>0</v>
      </c>
      <c r="E8" s="14">
        <f>'5-2交易性金融负债'!I29</f>
        <v>0</v>
      </c>
      <c r="F8" s="14">
        <f>'5-2交易性金融负债'!J29</f>
        <v>0</v>
      </c>
      <c r="G8" s="15">
        <f t="shared" ref="G8:G18" si="0">F8-E8</f>
        <v>0</v>
      </c>
      <c r="H8" s="45" t="str">
        <f t="shared" ref="H8:H18" si="1">IF(E8=0,"",G8/E8*100)</f>
        <v/>
      </c>
    </row>
    <row r="9" spans="1:8">
      <c r="A9" s="8" t="s">
        <v>1403</v>
      </c>
      <c r="B9" s="31" t="s">
        <v>1404</v>
      </c>
      <c r="C9" s="14">
        <f>'5-3应付票据'!F26</f>
        <v>0</v>
      </c>
      <c r="D9" s="14">
        <f>'5-3应付票据'!G26</f>
        <v>0</v>
      </c>
      <c r="E9" s="14">
        <f>'5-3应付票据'!H26</f>
        <v>0</v>
      </c>
      <c r="F9" s="14">
        <f>'5-3应付票据'!I26</f>
        <v>0</v>
      </c>
      <c r="G9" s="15">
        <f t="shared" si="0"/>
        <v>0</v>
      </c>
      <c r="H9" s="45" t="str">
        <f t="shared" si="1"/>
        <v/>
      </c>
    </row>
    <row r="10" spans="1:8">
      <c r="A10" s="8" t="s">
        <v>1405</v>
      </c>
      <c r="B10" s="31" t="s">
        <v>1406</v>
      </c>
      <c r="C10" s="14">
        <f>'5-4应付账款'!G29</f>
        <v>0</v>
      </c>
      <c r="D10" s="14">
        <f>'5-4应付账款'!H29</f>
        <v>0</v>
      </c>
      <c r="E10" s="14">
        <f>'5-4应付账款'!I29</f>
        <v>0</v>
      </c>
      <c r="F10" s="14">
        <f>'5-4应付账款'!J29</f>
        <v>0</v>
      </c>
      <c r="G10" s="15">
        <f t="shared" si="0"/>
        <v>0</v>
      </c>
      <c r="H10" s="45" t="str">
        <f t="shared" si="1"/>
        <v/>
      </c>
    </row>
    <row r="11" spans="1:8">
      <c r="A11" s="8" t="s">
        <v>1407</v>
      </c>
      <c r="B11" s="31" t="s">
        <v>1408</v>
      </c>
      <c r="C11" s="14">
        <f>'5-5预收账款'!G27</f>
        <v>0</v>
      </c>
      <c r="D11" s="14">
        <f>'5-5预收账款'!H27</f>
        <v>0</v>
      </c>
      <c r="E11" s="14">
        <f>'5-5预收账款'!I27</f>
        <v>0</v>
      </c>
      <c r="F11" s="14">
        <f>'5-5预收账款'!J27</f>
        <v>0</v>
      </c>
      <c r="G11" s="15">
        <f t="shared" si="0"/>
        <v>0</v>
      </c>
      <c r="H11" s="45" t="str">
        <f t="shared" si="1"/>
        <v/>
      </c>
    </row>
    <row r="12" spans="1:8">
      <c r="A12" s="8" t="s">
        <v>1409</v>
      </c>
      <c r="B12" s="31" t="s">
        <v>1410</v>
      </c>
      <c r="C12" s="14">
        <f>'5-6职工薪酬'!D26</f>
        <v>0</v>
      </c>
      <c r="D12" s="14">
        <f>'5-6职工薪酬'!E26</f>
        <v>0</v>
      </c>
      <c r="E12" s="14">
        <f>'5-6职工薪酬'!F26</f>
        <v>0</v>
      </c>
      <c r="F12" s="14">
        <f>'5-6职工薪酬'!G26</f>
        <v>0</v>
      </c>
      <c r="G12" s="15">
        <f t="shared" si="0"/>
        <v>0</v>
      </c>
      <c r="H12" s="45" t="str">
        <f t="shared" si="1"/>
        <v/>
      </c>
    </row>
    <row r="13" spans="1:8">
      <c r="A13" s="8" t="s">
        <v>1411</v>
      </c>
      <c r="B13" s="31" t="s">
        <v>1412</v>
      </c>
      <c r="C13" s="14">
        <f>'5-7应交税费'!E26</f>
        <v>0</v>
      </c>
      <c r="D13" s="14">
        <f>'5-7应交税费'!F26</f>
        <v>0</v>
      </c>
      <c r="E13" s="14">
        <f>'5-7应交税费'!G26</f>
        <v>0</v>
      </c>
      <c r="F13" s="14">
        <f>'5-7应交税费'!H26</f>
        <v>0</v>
      </c>
      <c r="G13" s="15">
        <f t="shared" si="0"/>
        <v>0</v>
      </c>
      <c r="H13" s="45" t="str">
        <f t="shared" si="1"/>
        <v/>
      </c>
    </row>
    <row r="14" spans="1:8">
      <c r="A14" s="8" t="s">
        <v>1295</v>
      </c>
      <c r="B14" s="31" t="s">
        <v>1413</v>
      </c>
      <c r="C14" s="14">
        <f>'5-8应付利息'!G26</f>
        <v>0</v>
      </c>
      <c r="D14" s="14">
        <f>'5-8应付利息'!H26</f>
        <v>0</v>
      </c>
      <c r="E14" s="14">
        <f>'5-8应付利息'!I26</f>
        <v>0</v>
      </c>
      <c r="F14" s="14">
        <f>'5-8应付利息'!J26</f>
        <v>0</v>
      </c>
      <c r="G14" s="15">
        <f t="shared" si="0"/>
        <v>0</v>
      </c>
      <c r="H14" s="45" t="str">
        <f t="shared" si="1"/>
        <v/>
      </c>
    </row>
    <row r="15" spans="1:8">
      <c r="A15" s="8" t="s">
        <v>1414</v>
      </c>
      <c r="B15" s="31" t="s">
        <v>1415</v>
      </c>
      <c r="C15" s="14">
        <f>'5-9应付股利（利润）'!E26</f>
        <v>0</v>
      </c>
      <c r="D15" s="14">
        <f>'5-9应付股利（利润）'!F26</f>
        <v>0</v>
      </c>
      <c r="E15" s="14">
        <f>'5-9应付股利（利润）'!G26</f>
        <v>0</v>
      </c>
      <c r="F15" s="14">
        <f>'5-9应付股利（利润）'!H26</f>
        <v>0</v>
      </c>
      <c r="G15" s="15">
        <f t="shared" si="0"/>
        <v>0</v>
      </c>
      <c r="H15" s="45" t="str">
        <f t="shared" si="1"/>
        <v/>
      </c>
    </row>
    <row r="16" spans="1:8">
      <c r="A16" s="8" t="s">
        <v>1249</v>
      </c>
      <c r="B16" s="31" t="s">
        <v>1416</v>
      </c>
      <c r="C16" s="14">
        <f>'5-10其他应付款'!G27</f>
        <v>0</v>
      </c>
      <c r="D16" s="14">
        <f>'5-10其他应付款'!H27</f>
        <v>0</v>
      </c>
      <c r="E16" s="14">
        <f>'5-10其他应付款'!I27</f>
        <v>0</v>
      </c>
      <c r="F16" s="14">
        <f>'5-10其他应付款'!J27</f>
        <v>0</v>
      </c>
      <c r="G16" s="15">
        <f t="shared" si="0"/>
        <v>0</v>
      </c>
      <c r="H16" s="45" t="str">
        <f t="shared" si="1"/>
        <v/>
      </c>
    </row>
    <row r="17" spans="1:9">
      <c r="A17" s="8" t="s">
        <v>1417</v>
      </c>
      <c r="B17" s="31" t="s">
        <v>1418</v>
      </c>
      <c r="C17" s="14">
        <f>'5-11一年到期非流动负债'!F26</f>
        <v>0</v>
      </c>
      <c r="D17" s="14">
        <f>'5-11一年到期非流动负债'!G26</f>
        <v>0</v>
      </c>
      <c r="E17" s="14">
        <f>'5-11一年到期非流动负债'!H26</f>
        <v>0</v>
      </c>
      <c r="F17" s="14">
        <f>'5-11一年到期非流动负债'!I26</f>
        <v>0</v>
      </c>
      <c r="G17" s="15">
        <f t="shared" si="0"/>
        <v>0</v>
      </c>
      <c r="H17" s="45" t="str">
        <f t="shared" si="1"/>
        <v/>
      </c>
    </row>
    <row r="18" spans="1:9">
      <c r="A18" s="8" t="s">
        <v>1419</v>
      </c>
      <c r="B18" s="31" t="s">
        <v>1420</v>
      </c>
      <c r="C18" s="14">
        <f>'5-12其他流动负债'!E26</f>
        <v>0</v>
      </c>
      <c r="D18" s="14">
        <f>'5-12其他流动负债'!F26</f>
        <v>0</v>
      </c>
      <c r="E18" s="14">
        <f>'5-12其他流动负债'!G26</f>
        <v>0</v>
      </c>
      <c r="F18" s="14">
        <f>'5-12其他流动负债'!H26</f>
        <v>0</v>
      </c>
      <c r="G18" s="15">
        <f t="shared" si="0"/>
        <v>0</v>
      </c>
      <c r="H18" s="45" t="str">
        <f t="shared" si="1"/>
        <v/>
      </c>
    </row>
    <row r="19" spans="1:9">
      <c r="A19" s="8"/>
      <c r="B19" s="31"/>
      <c r="C19" s="31"/>
      <c r="D19" s="31"/>
      <c r="E19" s="14"/>
      <c r="F19" s="15"/>
      <c r="G19" s="15"/>
      <c r="H19" s="45" t="s">
        <v>579</v>
      </c>
    </row>
    <row r="20" spans="1:9">
      <c r="A20" s="8"/>
      <c r="B20" s="31"/>
      <c r="C20" s="31"/>
      <c r="D20" s="31"/>
      <c r="E20" s="14"/>
      <c r="F20" s="15"/>
      <c r="G20" s="15"/>
      <c r="H20" s="45" t="s">
        <v>579</v>
      </c>
    </row>
    <row r="21" spans="1:9">
      <c r="A21" s="8"/>
      <c r="B21" s="31"/>
      <c r="C21" s="31"/>
      <c r="D21" s="31"/>
      <c r="E21" s="14"/>
      <c r="F21" s="15"/>
      <c r="G21" s="15"/>
      <c r="H21" s="45"/>
    </row>
    <row r="22" spans="1:9">
      <c r="A22" s="8"/>
      <c r="B22" s="31"/>
      <c r="C22" s="31"/>
      <c r="D22" s="31"/>
      <c r="E22" s="14"/>
      <c r="F22" s="15"/>
      <c r="G22" s="15"/>
      <c r="H22" s="45"/>
    </row>
    <row r="23" spans="1:9">
      <c r="A23" s="8"/>
      <c r="B23" s="31"/>
      <c r="C23" s="31"/>
      <c r="D23" s="31"/>
      <c r="E23" s="14"/>
      <c r="F23" s="15"/>
      <c r="G23" s="15"/>
      <c r="H23" s="45" t="s">
        <v>579</v>
      </c>
    </row>
    <row r="24" spans="1:9">
      <c r="A24" s="8"/>
      <c r="B24" s="31"/>
      <c r="C24" s="31"/>
      <c r="D24" s="31"/>
      <c r="E24" s="14"/>
      <c r="F24" s="15"/>
      <c r="G24" s="15"/>
      <c r="H24" s="45" t="s">
        <v>579</v>
      </c>
    </row>
    <row r="25" spans="1:9">
      <c r="A25" s="8"/>
      <c r="B25" s="31"/>
      <c r="C25" s="31"/>
      <c r="D25" s="31"/>
      <c r="E25" s="14"/>
      <c r="F25" s="15"/>
      <c r="G25" s="15"/>
      <c r="H25" s="45" t="s">
        <v>579</v>
      </c>
    </row>
    <row r="26" spans="1:9">
      <c r="A26" s="8"/>
      <c r="B26" s="31"/>
      <c r="C26" s="31"/>
      <c r="D26" s="31"/>
      <c r="E26" s="14"/>
      <c r="F26" s="15"/>
      <c r="G26" s="15"/>
      <c r="H26" s="45" t="s">
        <v>579</v>
      </c>
    </row>
    <row r="27" spans="1:9">
      <c r="A27" s="8"/>
      <c r="B27" s="31"/>
      <c r="C27" s="31"/>
      <c r="D27" s="31"/>
      <c r="E27" s="14"/>
      <c r="F27" s="15"/>
      <c r="G27" s="15"/>
      <c r="H27" s="45" t="s">
        <v>579</v>
      </c>
    </row>
    <row r="28" spans="1:9">
      <c r="A28" s="526" t="s">
        <v>1421</v>
      </c>
      <c r="B28" s="527"/>
      <c r="C28" s="14">
        <f>SUM(C7:C27)</f>
        <v>0</v>
      </c>
      <c r="D28" s="14">
        <f>SUM(D7:D27)</f>
        <v>0</v>
      </c>
      <c r="E28" s="14">
        <f>SUM(E7:E27)</f>
        <v>0</v>
      </c>
      <c r="F28" s="14">
        <f>SUM(F7:F27)</f>
        <v>0</v>
      </c>
      <c r="G28" s="15">
        <f>F28-E28</f>
        <v>0</v>
      </c>
      <c r="H28" s="45" t="str">
        <f>IF(E28=0,"",G28/E28*100)</f>
        <v/>
      </c>
    </row>
    <row r="29" spans="1:9" s="3" customFormat="1" ht="15.75" customHeight="1">
      <c r="F29" s="3" t="str">
        <f>"评估人员："&amp;基本信息输入表!$Q$74</f>
        <v>评估人员：雍国锋、路育</v>
      </c>
    </row>
    <row r="30" spans="1:9" s="3" customFormat="1" ht="15.75" customHeight="1">
      <c r="I30" s="23" t="s">
        <v>461</v>
      </c>
    </row>
  </sheetData>
  <mergeCells count="4">
    <mergeCell ref="A2:H2"/>
    <mergeCell ref="A3:H3"/>
    <mergeCell ref="A5:E5"/>
    <mergeCell ref="A28:B28"/>
  </mergeCells>
  <phoneticPr fontId="13" type="noConversion"/>
  <hyperlinks>
    <hyperlink ref="A1" location="索引目录!A1" display="返回索引目录" xr:uid="{00000000-0004-0000-48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K33"/>
  <sheetViews>
    <sheetView showGridLines="0" workbookViewId="0">
      <selection activeCell="F8" sqref="F8"/>
    </sheetView>
  </sheetViews>
  <sheetFormatPr defaultColWidth="9" defaultRowHeight="15.75" customHeight="1" outlineLevelCol="1"/>
  <cols>
    <col min="1" max="1" width="5.5" style="3" customWidth="1"/>
    <col min="2" max="2" width="19.58203125" style="3" customWidth="1"/>
    <col min="3" max="3" width="9.25" style="3" customWidth="1"/>
    <col min="4" max="4" width="7.5" style="3" customWidth="1"/>
    <col min="5" max="5" width="7.58203125" style="3" customWidth="1"/>
    <col min="6" max="7" width="7.25" style="3" customWidth="1"/>
    <col min="8" max="8" width="10.58203125" style="3" customWidth="1"/>
    <col min="9" max="10" width="15.58203125" style="3" hidden="1" customWidth="1" outlineLevel="1"/>
    <col min="11" max="11" width="15.58203125" style="3" customWidth="1" collapsed="1"/>
    <col min="12" max="12" width="15.58203125" style="3" customWidth="1"/>
    <col min="13" max="13" width="12.75" style="3" customWidth="1"/>
    <col min="14" max="14" width="10.58203125" style="3" customWidth="1"/>
    <col min="15" max="15" width="9" style="3"/>
    <col min="16" max="19" width="5.58203125" style="4" customWidth="1" outlineLevel="1"/>
    <col min="20" max="20" width="14.75" style="4" customWidth="1" outlineLevel="1"/>
    <col min="21" max="21" width="13.58203125" style="4" customWidth="1"/>
    <col min="22" max="24" width="5.58203125" style="4" customWidth="1" outlineLevel="1"/>
    <col min="25" max="25" width="7.25" style="4" customWidth="1" outlineLevel="1"/>
    <col min="26" max="26" width="5.58203125" style="4" customWidth="1" outlineLevel="1"/>
    <col min="27" max="28" width="8.58203125" style="4" customWidth="1" outlineLevel="1"/>
    <col min="29" max="29" width="14.58203125" style="4" customWidth="1" outlineLevel="1"/>
    <col min="30" max="30" width="13.58203125" style="4" customWidth="1"/>
    <col min="31" max="31" width="10.75" style="4" customWidth="1" outlineLevel="1"/>
    <col min="32" max="32" width="8.58203125" style="4" customWidth="1" outlineLevel="1"/>
    <col min="33" max="33" width="13.75" style="4" customWidth="1"/>
    <col min="34" max="36" width="13.58203125" style="4" customWidth="1" outlineLevel="1"/>
    <col min="37" max="37" width="13.58203125" style="4" customWidth="1"/>
    <col min="38" max="16384" width="9" style="3"/>
  </cols>
  <sheetData>
    <row r="1" spans="1:37" ht="15.75" customHeight="1">
      <c r="A1" s="5" t="s">
        <v>430</v>
      </c>
    </row>
    <row r="2" spans="1:37" s="1" customFormat="1" ht="30" customHeight="1">
      <c r="A2" s="519" t="s">
        <v>1422</v>
      </c>
      <c r="B2" s="519"/>
      <c r="C2" s="519"/>
      <c r="D2" s="519"/>
      <c r="E2" s="519"/>
      <c r="F2" s="519"/>
      <c r="G2" s="519"/>
      <c r="H2" s="519"/>
      <c r="I2" s="519"/>
      <c r="J2" s="519"/>
      <c r="K2" s="519"/>
      <c r="L2" s="519"/>
      <c r="M2" s="519"/>
      <c r="N2" s="519"/>
      <c r="P2" s="17"/>
      <c r="Q2" s="17"/>
      <c r="R2" s="17"/>
      <c r="S2" s="17"/>
      <c r="T2" s="17"/>
      <c r="U2" s="17"/>
      <c r="V2" s="17"/>
      <c r="W2" s="17"/>
      <c r="X2" s="17"/>
      <c r="Y2" s="17"/>
      <c r="Z2" s="17"/>
      <c r="AA2" s="17"/>
      <c r="AB2" s="17"/>
      <c r="AC2" s="17"/>
      <c r="AD2" s="17"/>
      <c r="AE2" s="17"/>
      <c r="AF2" s="17"/>
      <c r="AG2" s="17"/>
      <c r="AH2" s="17"/>
      <c r="AI2" s="17"/>
      <c r="AJ2" s="17"/>
      <c r="AK2" s="17"/>
    </row>
    <row r="3" spans="1:37"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P3" s="17"/>
      <c r="Q3" s="17"/>
      <c r="R3" s="17"/>
      <c r="S3" s="17"/>
      <c r="T3" s="17"/>
      <c r="U3" s="17"/>
      <c r="V3" s="17"/>
      <c r="W3" s="17"/>
      <c r="X3" s="17"/>
      <c r="Y3" s="17"/>
      <c r="Z3" s="17"/>
      <c r="AA3" s="17"/>
      <c r="AB3" s="17"/>
      <c r="AC3" s="17"/>
      <c r="AD3" s="17"/>
      <c r="AE3" s="17"/>
      <c r="AF3" s="17"/>
      <c r="AG3" s="17"/>
      <c r="AH3" s="17"/>
      <c r="AI3" s="17"/>
      <c r="AJ3" s="17"/>
      <c r="AK3" s="17"/>
    </row>
    <row r="4" spans="1:37" ht="14.15" customHeight="1">
      <c r="A4" s="2"/>
      <c r="B4" s="2"/>
      <c r="C4" s="2"/>
      <c r="D4" s="2"/>
      <c r="E4" s="2"/>
      <c r="F4" s="2"/>
      <c r="G4" s="2"/>
      <c r="H4" s="2"/>
      <c r="I4" s="2"/>
      <c r="J4" s="2"/>
      <c r="K4" s="2"/>
      <c r="L4" s="2"/>
      <c r="M4" s="2"/>
      <c r="N4" s="18" t="s">
        <v>1423</v>
      </c>
      <c r="P4" s="531" t="s">
        <v>595</v>
      </c>
      <c r="Q4" s="531"/>
      <c r="R4" s="531"/>
      <c r="S4" s="531"/>
      <c r="T4" s="531"/>
      <c r="U4" s="531"/>
      <c r="V4" s="532" t="s">
        <v>596</v>
      </c>
      <c r="W4" s="533"/>
      <c r="X4" s="533"/>
      <c r="Y4" s="533"/>
      <c r="Z4" s="533"/>
      <c r="AA4" s="533"/>
      <c r="AB4" s="533"/>
      <c r="AC4" s="533"/>
      <c r="AD4" s="534"/>
      <c r="AE4" s="536" t="s">
        <v>597</v>
      </c>
      <c r="AF4" s="536"/>
      <c r="AG4" s="537"/>
      <c r="AH4" s="538" t="s">
        <v>598</v>
      </c>
      <c r="AI4" s="538"/>
      <c r="AJ4" s="538"/>
      <c r="AK4" s="538"/>
    </row>
    <row r="5" spans="1:37" ht="15.75" customHeight="1">
      <c r="A5" s="3" t="str">
        <f>基本信息输入表!K6&amp;"："&amp;基本信息输入表!M6</f>
        <v>被评估单位：贵州华能焦化制气股份有限公司</v>
      </c>
      <c r="N5" s="18" t="s">
        <v>464</v>
      </c>
      <c r="P5" s="531" t="s">
        <v>599</v>
      </c>
      <c r="Q5" s="553" t="s">
        <v>895</v>
      </c>
      <c r="R5" s="542" t="s">
        <v>627</v>
      </c>
      <c r="S5" s="542" t="s">
        <v>601</v>
      </c>
      <c r="T5" s="531" t="s">
        <v>602</v>
      </c>
      <c r="U5" s="531"/>
      <c r="V5" s="532" t="s">
        <v>603</v>
      </c>
      <c r="W5" s="533"/>
      <c r="X5" s="533"/>
      <c r="Y5" s="533"/>
      <c r="Z5" s="534"/>
      <c r="AA5" s="538" t="s">
        <v>604</v>
      </c>
      <c r="AB5" s="538"/>
      <c r="AC5" s="538" t="s">
        <v>605</v>
      </c>
      <c r="AD5" s="543"/>
      <c r="AE5" s="594" t="s">
        <v>1424</v>
      </c>
      <c r="AF5" s="531" t="s">
        <v>438</v>
      </c>
      <c r="AG5" s="558"/>
      <c r="AH5" s="543" t="s">
        <v>607</v>
      </c>
      <c r="AI5" s="543" t="s">
        <v>608</v>
      </c>
      <c r="AJ5" s="538" t="s">
        <v>609</v>
      </c>
      <c r="AK5" s="543"/>
    </row>
    <row r="6" spans="1:37" s="2" customFormat="1" ht="15.75" customHeight="1">
      <c r="A6" s="8" t="s">
        <v>465</v>
      </c>
      <c r="B6" s="8" t="s">
        <v>1425</v>
      </c>
      <c r="C6" s="8" t="s">
        <v>1426</v>
      </c>
      <c r="D6" s="8" t="s">
        <v>730</v>
      </c>
      <c r="E6" s="8" t="s">
        <v>903</v>
      </c>
      <c r="F6" s="8" t="s">
        <v>1427</v>
      </c>
      <c r="G6" s="8" t="s">
        <v>611</v>
      </c>
      <c r="H6" s="8" t="s">
        <v>1428</v>
      </c>
      <c r="I6" s="9" t="s">
        <v>435</v>
      </c>
      <c r="J6" s="9" t="s">
        <v>436</v>
      </c>
      <c r="K6" s="10" t="s">
        <v>437</v>
      </c>
      <c r="L6" s="8" t="s">
        <v>438</v>
      </c>
      <c r="M6" s="8" t="s">
        <v>1429</v>
      </c>
      <c r="N6" s="8" t="s">
        <v>585</v>
      </c>
      <c r="P6" s="531"/>
      <c r="Q6" s="531"/>
      <c r="R6" s="531"/>
      <c r="S6" s="531"/>
      <c r="T6" s="531"/>
      <c r="U6" s="531"/>
      <c r="V6" s="26" t="s">
        <v>614</v>
      </c>
      <c r="W6" s="40" t="s">
        <v>1430</v>
      </c>
      <c r="X6" s="26" t="s">
        <v>615</v>
      </c>
      <c r="Y6" s="26" t="s">
        <v>617</v>
      </c>
      <c r="Z6" s="24" t="s">
        <v>618</v>
      </c>
      <c r="AA6" s="26" t="s">
        <v>619</v>
      </c>
      <c r="AB6" s="26" t="s">
        <v>620</v>
      </c>
      <c r="AC6" s="538"/>
      <c r="AD6" s="544"/>
      <c r="AE6" s="546"/>
      <c r="AF6" s="531"/>
      <c r="AG6" s="559"/>
      <c r="AH6" s="544"/>
      <c r="AI6" s="544"/>
      <c r="AJ6" s="538"/>
      <c r="AK6" s="544"/>
    </row>
    <row r="7" spans="1:37" ht="15.75" customHeight="1">
      <c r="A7" s="11" t="str">
        <f>IF(B7="","",ROW()-6)</f>
        <v/>
      </c>
      <c r="B7" s="12"/>
      <c r="C7" s="12"/>
      <c r="D7" s="8"/>
      <c r="E7" s="8"/>
      <c r="F7" s="8"/>
      <c r="G7" s="8"/>
      <c r="H7" s="15"/>
      <c r="I7" s="15"/>
      <c r="J7" s="15"/>
      <c r="K7" s="15"/>
      <c r="L7" s="15"/>
      <c r="M7" s="15"/>
      <c r="N7" s="21"/>
      <c r="P7" s="22"/>
      <c r="Q7" s="22"/>
      <c r="R7" s="22"/>
      <c r="S7" s="22"/>
      <c r="T7" s="22"/>
      <c r="U7" s="22"/>
      <c r="V7" s="22"/>
      <c r="W7" s="22"/>
      <c r="X7" s="22"/>
      <c r="Y7" s="27"/>
      <c r="Z7" s="27"/>
      <c r="AA7" s="22"/>
      <c r="AB7" s="27"/>
      <c r="AC7" s="27"/>
      <c r="AD7" s="27"/>
      <c r="AE7" s="27"/>
      <c r="AF7" s="27"/>
      <c r="AG7" s="27"/>
      <c r="AH7" s="30" t="str">
        <f t="shared" ref="AH7:AH29" si="0">IFERROR((AF7-K8)/(K8)*100,"")</f>
        <v/>
      </c>
      <c r="AI7" s="27"/>
      <c r="AJ7" s="27"/>
      <c r="AK7" s="27"/>
    </row>
    <row r="8" spans="1:37" ht="15.75" customHeight="1">
      <c r="A8" s="11" t="str">
        <f t="shared" ref="A8:A29" si="1">IF(B8="","",ROW()-6)</f>
        <v/>
      </c>
      <c r="B8" s="12"/>
      <c r="C8" s="12"/>
      <c r="D8" s="8"/>
      <c r="E8" s="8"/>
      <c r="F8" s="8" t="s">
        <v>671</v>
      </c>
      <c r="G8" s="8"/>
      <c r="H8" s="15"/>
      <c r="I8" s="15"/>
      <c r="J8" s="15"/>
      <c r="K8" s="15"/>
      <c r="L8" s="15"/>
      <c r="M8" s="15"/>
      <c r="N8" s="21"/>
      <c r="P8" s="22"/>
      <c r="Q8" s="22"/>
      <c r="R8" s="22"/>
      <c r="S8" s="22"/>
      <c r="T8" s="22"/>
      <c r="U8" s="22"/>
      <c r="V8" s="22"/>
      <c r="W8" s="22"/>
      <c r="X8" s="22"/>
      <c r="Y8" s="28"/>
      <c r="Z8" s="27"/>
      <c r="AA8" s="22"/>
      <c r="AB8" s="27"/>
      <c r="AC8" s="27"/>
      <c r="AD8" s="27"/>
      <c r="AE8" s="27"/>
      <c r="AF8" s="27"/>
      <c r="AG8" s="27"/>
      <c r="AH8" s="30" t="str">
        <f t="shared" si="0"/>
        <v/>
      </c>
      <c r="AI8" s="27"/>
      <c r="AJ8" s="27"/>
      <c r="AK8" s="27"/>
    </row>
    <row r="9" spans="1:37" ht="15.75" customHeight="1">
      <c r="A9" s="11" t="str">
        <f t="shared" si="1"/>
        <v/>
      </c>
      <c r="B9" s="12"/>
      <c r="C9" s="12"/>
      <c r="D9" s="8"/>
      <c r="E9" s="8"/>
      <c r="F9" s="8"/>
      <c r="G9" s="8"/>
      <c r="H9" s="15"/>
      <c r="I9" s="15"/>
      <c r="J9" s="15"/>
      <c r="K9" s="15"/>
      <c r="L9" s="15"/>
      <c r="M9" s="15"/>
      <c r="N9" s="21"/>
      <c r="P9" s="22"/>
      <c r="Q9" s="22"/>
      <c r="R9" s="22"/>
      <c r="S9" s="22"/>
      <c r="T9" s="22"/>
      <c r="U9" s="22"/>
      <c r="V9" s="22"/>
      <c r="W9" s="22"/>
      <c r="X9" s="22"/>
      <c r="Y9" s="28"/>
      <c r="Z9" s="27"/>
      <c r="AA9" s="22"/>
      <c r="AB9" s="27"/>
      <c r="AC9" s="27"/>
      <c r="AD9" s="27"/>
      <c r="AE9" s="27"/>
      <c r="AF9" s="27"/>
      <c r="AG9" s="27"/>
      <c r="AH9" s="30" t="str">
        <f t="shared" si="0"/>
        <v/>
      </c>
      <c r="AI9" s="27"/>
      <c r="AJ9" s="27"/>
      <c r="AK9" s="27"/>
    </row>
    <row r="10" spans="1:37" ht="15.75" customHeight="1">
      <c r="A10" s="11" t="str">
        <f t="shared" si="1"/>
        <v/>
      </c>
      <c r="B10" s="12"/>
      <c r="C10" s="12"/>
      <c r="D10" s="8"/>
      <c r="E10" s="8"/>
      <c r="F10" s="8"/>
      <c r="G10" s="8"/>
      <c r="H10" s="15"/>
      <c r="I10" s="15"/>
      <c r="J10" s="15"/>
      <c r="K10" s="15"/>
      <c r="L10" s="15"/>
      <c r="M10" s="15"/>
      <c r="N10" s="21"/>
      <c r="P10" s="22"/>
      <c r="Q10" s="22"/>
      <c r="R10" s="22"/>
      <c r="S10" s="22"/>
      <c r="T10" s="22"/>
      <c r="U10" s="22"/>
      <c r="V10" s="22"/>
      <c r="W10" s="22"/>
      <c r="X10" s="22"/>
      <c r="Y10" s="28"/>
      <c r="Z10" s="27"/>
      <c r="AA10" s="22"/>
      <c r="AB10" s="27"/>
      <c r="AC10" s="27"/>
      <c r="AD10" s="27"/>
      <c r="AE10" s="27"/>
      <c r="AF10" s="27"/>
      <c r="AG10" s="27"/>
      <c r="AH10" s="30" t="str">
        <f t="shared" si="0"/>
        <v/>
      </c>
      <c r="AI10" s="27"/>
      <c r="AJ10" s="27"/>
      <c r="AK10" s="27"/>
    </row>
    <row r="11" spans="1:37" ht="15.75" customHeight="1">
      <c r="A11" s="11" t="str">
        <f t="shared" si="1"/>
        <v/>
      </c>
      <c r="B11" s="12"/>
      <c r="C11" s="12"/>
      <c r="D11" s="8"/>
      <c r="E11" s="8"/>
      <c r="F11" s="8"/>
      <c r="G11" s="8"/>
      <c r="H11" s="15"/>
      <c r="I11" s="15"/>
      <c r="J11" s="15"/>
      <c r="K11" s="15"/>
      <c r="L11" s="15"/>
      <c r="M11" s="15"/>
      <c r="N11" s="21"/>
      <c r="P11" s="22"/>
      <c r="Q11" s="22"/>
      <c r="R11" s="22"/>
      <c r="S11" s="22"/>
      <c r="T11" s="22"/>
      <c r="U11" s="22"/>
      <c r="V11" s="22"/>
      <c r="W11" s="22"/>
      <c r="X11" s="22"/>
      <c r="Y11" s="28"/>
      <c r="Z11" s="27"/>
      <c r="AA11" s="22"/>
      <c r="AB11" s="27"/>
      <c r="AC11" s="27"/>
      <c r="AD11" s="27"/>
      <c r="AE11" s="27"/>
      <c r="AF11" s="27"/>
      <c r="AG11" s="27"/>
      <c r="AH11" s="30" t="str">
        <f t="shared" si="0"/>
        <v/>
      </c>
      <c r="AI11" s="27"/>
      <c r="AJ11" s="27"/>
      <c r="AK11" s="27"/>
    </row>
    <row r="12" spans="1:37" ht="15.75" customHeight="1">
      <c r="A12" s="11" t="str">
        <f t="shared" si="1"/>
        <v/>
      </c>
      <c r="B12" s="12"/>
      <c r="C12" s="12"/>
      <c r="D12" s="8"/>
      <c r="E12" s="8"/>
      <c r="F12" s="8"/>
      <c r="G12" s="8"/>
      <c r="H12" s="15"/>
      <c r="I12" s="15"/>
      <c r="J12" s="15"/>
      <c r="K12" s="15"/>
      <c r="L12" s="15"/>
      <c r="M12" s="15"/>
      <c r="N12" s="21"/>
      <c r="P12" s="22"/>
      <c r="Q12" s="22"/>
      <c r="R12" s="22"/>
      <c r="S12" s="22"/>
      <c r="T12" s="22"/>
      <c r="U12" s="22"/>
      <c r="V12" s="22"/>
      <c r="W12" s="22"/>
      <c r="X12" s="22"/>
      <c r="Y12" s="28"/>
      <c r="Z12" s="27"/>
      <c r="AA12" s="22"/>
      <c r="AB12" s="27"/>
      <c r="AC12" s="27"/>
      <c r="AD12" s="27"/>
      <c r="AE12" s="27"/>
      <c r="AF12" s="27"/>
      <c r="AG12" s="27"/>
      <c r="AH12" s="30" t="str">
        <f t="shared" si="0"/>
        <v/>
      </c>
      <c r="AI12" s="27"/>
      <c r="AJ12" s="27"/>
      <c r="AK12" s="27"/>
    </row>
    <row r="13" spans="1:37" ht="15.75" customHeight="1">
      <c r="A13" s="11" t="str">
        <f t="shared" si="1"/>
        <v/>
      </c>
      <c r="B13" s="12"/>
      <c r="C13" s="12"/>
      <c r="D13" s="8"/>
      <c r="E13" s="8"/>
      <c r="F13" s="8"/>
      <c r="G13" s="8"/>
      <c r="H13" s="15"/>
      <c r="I13" s="15"/>
      <c r="J13" s="15"/>
      <c r="K13" s="15"/>
      <c r="L13" s="15"/>
      <c r="M13" s="15"/>
      <c r="N13" s="21"/>
      <c r="P13" s="22"/>
      <c r="Q13" s="22"/>
      <c r="R13" s="22"/>
      <c r="S13" s="22"/>
      <c r="T13" s="22"/>
      <c r="U13" s="22"/>
      <c r="V13" s="22"/>
      <c r="W13" s="22"/>
      <c r="X13" s="22"/>
      <c r="Y13" s="28"/>
      <c r="Z13" s="27"/>
      <c r="AA13" s="22"/>
      <c r="AB13" s="27"/>
      <c r="AC13" s="27"/>
      <c r="AD13" s="27"/>
      <c r="AE13" s="27"/>
      <c r="AF13" s="27"/>
      <c r="AG13" s="27"/>
      <c r="AH13" s="30" t="str">
        <f t="shared" si="0"/>
        <v/>
      </c>
      <c r="AI13" s="27"/>
      <c r="AJ13" s="27"/>
      <c r="AK13" s="27"/>
    </row>
    <row r="14" spans="1:37" ht="15.75" customHeight="1">
      <c r="A14" s="11" t="str">
        <f t="shared" si="1"/>
        <v/>
      </c>
      <c r="B14" s="12"/>
      <c r="C14" s="12"/>
      <c r="D14" s="8"/>
      <c r="E14" s="8"/>
      <c r="F14" s="8"/>
      <c r="G14" s="8"/>
      <c r="H14" s="15"/>
      <c r="I14" s="15"/>
      <c r="J14" s="15"/>
      <c r="K14" s="15"/>
      <c r="L14" s="15"/>
      <c r="M14" s="15"/>
      <c r="N14" s="21"/>
      <c r="P14" s="22"/>
      <c r="Q14" s="22"/>
      <c r="R14" s="22"/>
      <c r="S14" s="22"/>
      <c r="T14" s="22"/>
      <c r="U14" s="22"/>
      <c r="V14" s="22"/>
      <c r="W14" s="22"/>
      <c r="X14" s="22"/>
      <c r="Y14" s="28"/>
      <c r="Z14" s="27"/>
      <c r="AA14" s="22"/>
      <c r="AB14" s="27"/>
      <c r="AC14" s="27"/>
      <c r="AD14" s="27"/>
      <c r="AE14" s="27"/>
      <c r="AF14" s="27"/>
      <c r="AG14" s="27"/>
      <c r="AH14" s="30" t="str">
        <f>IFERROR((AF14-K18)/(K18)*100,"")</f>
        <v/>
      </c>
      <c r="AI14" s="27"/>
      <c r="AJ14" s="27"/>
      <c r="AK14" s="27"/>
    </row>
    <row r="15" spans="1:37" ht="15.75" customHeight="1">
      <c r="A15" s="11"/>
      <c r="B15" s="12"/>
      <c r="C15" s="12"/>
      <c r="D15" s="8"/>
      <c r="E15" s="8"/>
      <c r="F15" s="8"/>
      <c r="G15" s="8"/>
      <c r="H15" s="15"/>
      <c r="I15" s="15"/>
      <c r="J15" s="15"/>
      <c r="K15" s="15"/>
      <c r="L15" s="15"/>
      <c r="M15" s="15"/>
      <c r="N15" s="21"/>
      <c r="P15" s="22"/>
      <c r="Q15" s="22"/>
      <c r="R15" s="22"/>
      <c r="S15" s="22"/>
      <c r="T15" s="22"/>
      <c r="U15" s="22"/>
      <c r="V15" s="22"/>
      <c r="W15" s="22"/>
      <c r="X15" s="22"/>
      <c r="Y15" s="28"/>
      <c r="Z15" s="27"/>
      <c r="AA15" s="22"/>
      <c r="AB15" s="27"/>
      <c r="AC15" s="27"/>
      <c r="AD15" s="27"/>
      <c r="AE15" s="27"/>
      <c r="AF15" s="27"/>
      <c r="AG15" s="27"/>
      <c r="AH15" s="30"/>
      <c r="AI15" s="27"/>
      <c r="AJ15" s="27"/>
      <c r="AK15" s="27"/>
    </row>
    <row r="16" spans="1:37" ht="15.75" customHeight="1">
      <c r="A16" s="11"/>
      <c r="B16" s="12"/>
      <c r="C16" s="12"/>
      <c r="D16" s="8"/>
      <c r="E16" s="8"/>
      <c r="F16" s="8"/>
      <c r="G16" s="8"/>
      <c r="H16" s="15"/>
      <c r="I16" s="15"/>
      <c r="J16" s="15"/>
      <c r="K16" s="15"/>
      <c r="L16" s="15"/>
      <c r="M16" s="15"/>
      <c r="N16" s="21"/>
      <c r="P16" s="22"/>
      <c r="Q16" s="22"/>
      <c r="R16" s="22"/>
      <c r="S16" s="22"/>
      <c r="T16" s="22"/>
      <c r="U16" s="22"/>
      <c r="V16" s="22"/>
      <c r="W16" s="22"/>
      <c r="X16" s="22"/>
      <c r="Y16" s="28"/>
      <c r="Z16" s="27"/>
      <c r="AA16" s="22"/>
      <c r="AB16" s="27"/>
      <c r="AC16" s="27"/>
      <c r="AD16" s="27"/>
      <c r="AE16" s="27"/>
      <c r="AF16" s="27"/>
      <c r="AG16" s="27"/>
      <c r="AH16" s="30"/>
      <c r="AI16" s="27"/>
      <c r="AJ16" s="27"/>
      <c r="AK16" s="27"/>
    </row>
    <row r="17" spans="1:37" ht="15.75" customHeight="1">
      <c r="A17" s="11"/>
      <c r="B17" s="12"/>
      <c r="C17" s="12"/>
      <c r="D17" s="8"/>
      <c r="E17" s="8"/>
      <c r="F17" s="8"/>
      <c r="G17" s="8"/>
      <c r="H17" s="15"/>
      <c r="I17" s="15"/>
      <c r="J17" s="15"/>
      <c r="K17" s="15"/>
      <c r="L17" s="15"/>
      <c r="M17" s="15"/>
      <c r="N17" s="21"/>
      <c r="P17" s="22"/>
      <c r="Q17" s="22"/>
      <c r="R17" s="22"/>
      <c r="S17" s="22"/>
      <c r="T17" s="22"/>
      <c r="U17" s="22"/>
      <c r="V17" s="22"/>
      <c r="W17" s="22"/>
      <c r="X17" s="22"/>
      <c r="Y17" s="28"/>
      <c r="Z17" s="27"/>
      <c r="AA17" s="22"/>
      <c r="AB17" s="27"/>
      <c r="AC17" s="27"/>
      <c r="AD17" s="27"/>
      <c r="AE17" s="27"/>
      <c r="AF17" s="27"/>
      <c r="AG17" s="27"/>
      <c r="AH17" s="30"/>
      <c r="AI17" s="27"/>
      <c r="AJ17" s="27"/>
      <c r="AK17" s="27"/>
    </row>
    <row r="18" spans="1:37" ht="15.75" customHeight="1">
      <c r="A18" s="11" t="str">
        <f t="shared" si="1"/>
        <v/>
      </c>
      <c r="B18" s="12"/>
      <c r="C18" s="12"/>
      <c r="D18" s="8"/>
      <c r="E18" s="8"/>
      <c r="F18" s="8"/>
      <c r="G18" s="8"/>
      <c r="H18" s="15"/>
      <c r="I18" s="15"/>
      <c r="J18" s="15"/>
      <c r="K18" s="15"/>
      <c r="L18" s="15"/>
      <c r="M18" s="15"/>
      <c r="N18" s="21"/>
      <c r="P18" s="22"/>
      <c r="Q18" s="22"/>
      <c r="R18" s="22"/>
      <c r="S18" s="22"/>
      <c r="T18" s="22"/>
      <c r="U18" s="22"/>
      <c r="V18" s="22"/>
      <c r="W18" s="22"/>
      <c r="X18" s="22"/>
      <c r="Y18" s="28"/>
      <c r="Z18" s="27"/>
      <c r="AA18" s="22"/>
      <c r="AB18" s="27"/>
      <c r="AC18" s="27"/>
      <c r="AD18" s="27"/>
      <c r="AE18" s="27"/>
      <c r="AF18" s="27"/>
      <c r="AG18" s="27"/>
      <c r="AH18" s="30" t="str">
        <f t="shared" si="0"/>
        <v/>
      </c>
      <c r="AI18" s="27"/>
      <c r="AJ18" s="27"/>
      <c r="AK18" s="27"/>
    </row>
    <row r="19" spans="1:37" ht="15.75" customHeight="1">
      <c r="A19" s="11" t="str">
        <f t="shared" si="1"/>
        <v/>
      </c>
      <c r="B19" s="12"/>
      <c r="C19" s="12"/>
      <c r="D19" s="8"/>
      <c r="E19" s="8"/>
      <c r="F19" s="8"/>
      <c r="G19" s="8"/>
      <c r="H19" s="15"/>
      <c r="I19" s="15"/>
      <c r="J19" s="15"/>
      <c r="K19" s="15"/>
      <c r="L19" s="15"/>
      <c r="M19" s="15"/>
      <c r="N19" s="21"/>
      <c r="P19" s="22"/>
      <c r="Q19" s="22"/>
      <c r="R19" s="22"/>
      <c r="S19" s="22"/>
      <c r="T19" s="22"/>
      <c r="U19" s="22"/>
      <c r="V19" s="22"/>
      <c r="W19" s="22"/>
      <c r="X19" s="22"/>
      <c r="Y19" s="28"/>
      <c r="Z19" s="27"/>
      <c r="AA19" s="22"/>
      <c r="AB19" s="27"/>
      <c r="AC19" s="27"/>
      <c r="AD19" s="27"/>
      <c r="AE19" s="27"/>
      <c r="AF19" s="27"/>
      <c r="AG19" s="27"/>
      <c r="AH19" s="30" t="str">
        <f t="shared" si="0"/>
        <v/>
      </c>
      <c r="AI19" s="27"/>
      <c r="AJ19" s="27"/>
      <c r="AK19" s="27"/>
    </row>
    <row r="20" spans="1:37" ht="15.75" customHeight="1">
      <c r="A20" s="11" t="str">
        <f t="shared" si="1"/>
        <v/>
      </c>
      <c r="B20" s="12"/>
      <c r="C20" s="12"/>
      <c r="D20" s="8"/>
      <c r="E20" s="8"/>
      <c r="F20" s="8"/>
      <c r="G20" s="8"/>
      <c r="H20" s="15"/>
      <c r="I20" s="15"/>
      <c r="J20" s="15"/>
      <c r="K20" s="15"/>
      <c r="L20" s="15"/>
      <c r="M20" s="15"/>
      <c r="N20" s="21"/>
      <c r="P20" s="22"/>
      <c r="Q20" s="22"/>
      <c r="R20" s="22"/>
      <c r="S20" s="22"/>
      <c r="T20" s="22"/>
      <c r="U20" s="22"/>
      <c r="V20" s="22"/>
      <c r="W20" s="22"/>
      <c r="X20" s="22"/>
      <c r="Y20" s="28"/>
      <c r="Z20" s="27"/>
      <c r="AA20" s="22"/>
      <c r="AB20" s="27"/>
      <c r="AC20" s="27"/>
      <c r="AD20" s="27"/>
      <c r="AE20" s="27"/>
      <c r="AF20" s="27"/>
      <c r="AG20" s="27"/>
      <c r="AH20" s="30" t="str">
        <f t="shared" si="0"/>
        <v/>
      </c>
      <c r="AI20" s="27"/>
      <c r="AJ20" s="27"/>
      <c r="AK20" s="27"/>
    </row>
    <row r="21" spans="1:37" ht="15.75" customHeight="1">
      <c r="A21" s="11" t="str">
        <f t="shared" si="1"/>
        <v/>
      </c>
      <c r="B21" s="12"/>
      <c r="C21" s="12"/>
      <c r="D21" s="8"/>
      <c r="E21" s="8"/>
      <c r="F21" s="8"/>
      <c r="G21" s="8"/>
      <c r="H21" s="15"/>
      <c r="I21" s="15"/>
      <c r="J21" s="15"/>
      <c r="K21" s="15"/>
      <c r="L21" s="15"/>
      <c r="M21" s="15"/>
      <c r="N21" s="21"/>
      <c r="P21" s="22"/>
      <c r="Q21" s="22"/>
      <c r="R21" s="22"/>
      <c r="S21" s="22"/>
      <c r="T21" s="22"/>
      <c r="U21" s="22"/>
      <c r="V21" s="22"/>
      <c r="W21" s="22"/>
      <c r="X21" s="22"/>
      <c r="Y21" s="28"/>
      <c r="Z21" s="27"/>
      <c r="AA21" s="22"/>
      <c r="AB21" s="27"/>
      <c r="AC21" s="27"/>
      <c r="AD21" s="27"/>
      <c r="AE21" s="27"/>
      <c r="AF21" s="27"/>
      <c r="AG21" s="27"/>
      <c r="AH21" s="30" t="str">
        <f t="shared" si="0"/>
        <v/>
      </c>
      <c r="AI21" s="27"/>
      <c r="AJ21" s="27"/>
      <c r="AK21" s="27"/>
    </row>
    <row r="22" spans="1:37" ht="15.75" customHeight="1">
      <c r="A22" s="11" t="str">
        <f t="shared" si="1"/>
        <v/>
      </c>
      <c r="B22" s="12"/>
      <c r="C22" s="12"/>
      <c r="D22" s="8"/>
      <c r="E22" s="8"/>
      <c r="F22" s="8"/>
      <c r="G22" s="8"/>
      <c r="H22" s="15"/>
      <c r="I22" s="15"/>
      <c r="J22" s="15"/>
      <c r="K22" s="15"/>
      <c r="L22" s="15"/>
      <c r="M22" s="15"/>
      <c r="N22" s="21"/>
      <c r="P22" s="22"/>
      <c r="Q22" s="22"/>
      <c r="R22" s="22"/>
      <c r="S22" s="22"/>
      <c r="T22" s="22"/>
      <c r="U22" s="22"/>
      <c r="V22" s="22"/>
      <c r="W22" s="22"/>
      <c r="X22" s="22"/>
      <c r="Y22" s="28"/>
      <c r="Z22" s="27"/>
      <c r="AA22" s="22"/>
      <c r="AB22" s="27"/>
      <c r="AC22" s="27"/>
      <c r="AD22" s="27"/>
      <c r="AE22" s="27"/>
      <c r="AF22" s="27"/>
      <c r="AG22" s="27"/>
      <c r="AH22" s="30" t="str">
        <f t="shared" si="0"/>
        <v/>
      </c>
      <c r="AI22" s="27"/>
      <c r="AJ22" s="27"/>
      <c r="AK22" s="27"/>
    </row>
    <row r="23" spans="1:37" ht="15.75" customHeight="1">
      <c r="A23" s="11" t="str">
        <f t="shared" si="1"/>
        <v/>
      </c>
      <c r="B23" s="12"/>
      <c r="C23" s="12"/>
      <c r="D23" s="8"/>
      <c r="E23" s="8"/>
      <c r="F23" s="8"/>
      <c r="G23" s="8"/>
      <c r="H23" s="15"/>
      <c r="I23" s="15"/>
      <c r="J23" s="15"/>
      <c r="K23" s="15"/>
      <c r="L23" s="15"/>
      <c r="M23" s="15"/>
      <c r="N23" s="21"/>
      <c r="P23" s="22"/>
      <c r="Q23" s="22"/>
      <c r="R23" s="22"/>
      <c r="S23" s="22"/>
      <c r="T23" s="22"/>
      <c r="U23" s="22"/>
      <c r="V23" s="22"/>
      <c r="W23" s="22"/>
      <c r="X23" s="22"/>
      <c r="Y23" s="28"/>
      <c r="Z23" s="27"/>
      <c r="AA23" s="22"/>
      <c r="AB23" s="27"/>
      <c r="AC23" s="27"/>
      <c r="AD23" s="27"/>
      <c r="AE23" s="27"/>
      <c r="AF23" s="27"/>
      <c r="AG23" s="27"/>
      <c r="AH23" s="30" t="str">
        <f t="shared" si="0"/>
        <v/>
      </c>
      <c r="AI23" s="27"/>
      <c r="AJ23" s="27"/>
      <c r="AK23" s="27"/>
    </row>
    <row r="24" spans="1:37" ht="15.75" customHeight="1">
      <c r="A24" s="11" t="str">
        <f t="shared" si="1"/>
        <v/>
      </c>
      <c r="B24" s="12"/>
      <c r="C24" s="12"/>
      <c r="D24" s="8"/>
      <c r="E24" s="8"/>
      <c r="F24" s="8"/>
      <c r="G24" s="8"/>
      <c r="H24" s="15"/>
      <c r="I24" s="15"/>
      <c r="J24" s="15"/>
      <c r="K24" s="15"/>
      <c r="L24" s="15"/>
      <c r="M24" s="15"/>
      <c r="N24" s="21"/>
      <c r="P24" s="22"/>
      <c r="Q24" s="22"/>
      <c r="R24" s="22"/>
      <c r="S24" s="22"/>
      <c r="T24" s="22"/>
      <c r="U24" s="22"/>
      <c r="V24" s="22"/>
      <c r="W24" s="22"/>
      <c r="X24" s="22"/>
      <c r="Y24" s="28"/>
      <c r="Z24" s="27"/>
      <c r="AA24" s="22"/>
      <c r="AB24" s="27"/>
      <c r="AC24" s="27"/>
      <c r="AD24" s="27"/>
      <c r="AE24" s="27"/>
      <c r="AF24" s="27"/>
      <c r="AG24" s="27"/>
      <c r="AH24" s="30" t="str">
        <f t="shared" si="0"/>
        <v/>
      </c>
      <c r="AI24" s="27"/>
      <c r="AJ24" s="27"/>
      <c r="AK24" s="27"/>
    </row>
    <row r="25" spans="1:37" ht="15.75" customHeight="1">
      <c r="A25" s="11" t="str">
        <f t="shared" si="1"/>
        <v/>
      </c>
      <c r="B25" s="12"/>
      <c r="C25" s="12"/>
      <c r="D25" s="8"/>
      <c r="E25" s="8"/>
      <c r="F25" s="8"/>
      <c r="G25" s="8"/>
      <c r="H25" s="15"/>
      <c r="I25" s="15"/>
      <c r="J25" s="15"/>
      <c r="K25" s="15"/>
      <c r="L25" s="15"/>
      <c r="M25" s="15"/>
      <c r="N25" s="21"/>
      <c r="P25" s="22"/>
      <c r="Q25" s="22"/>
      <c r="R25" s="22"/>
      <c r="S25" s="22"/>
      <c r="T25" s="22"/>
      <c r="U25" s="22"/>
      <c r="V25" s="22"/>
      <c r="W25" s="22"/>
      <c r="X25" s="22"/>
      <c r="Y25" s="28"/>
      <c r="Z25" s="27"/>
      <c r="AA25" s="22"/>
      <c r="AB25" s="27"/>
      <c r="AC25" s="27"/>
      <c r="AD25" s="27"/>
      <c r="AE25" s="27"/>
      <c r="AF25" s="27"/>
      <c r="AG25" s="27"/>
      <c r="AH25" s="30" t="str">
        <f t="shared" si="0"/>
        <v/>
      </c>
      <c r="AI25" s="27"/>
      <c r="AJ25" s="27"/>
      <c r="AK25" s="27"/>
    </row>
    <row r="26" spans="1:37" ht="15.75" customHeight="1">
      <c r="A26" s="11" t="str">
        <f t="shared" si="1"/>
        <v/>
      </c>
      <c r="B26" s="12"/>
      <c r="C26" s="12"/>
      <c r="D26" s="8"/>
      <c r="E26" s="8"/>
      <c r="F26" s="8"/>
      <c r="G26" s="8"/>
      <c r="H26" s="15"/>
      <c r="I26" s="15"/>
      <c r="J26" s="15"/>
      <c r="K26" s="15"/>
      <c r="L26" s="15"/>
      <c r="M26" s="15"/>
      <c r="N26" s="21"/>
      <c r="P26" s="22"/>
      <c r="Q26" s="22"/>
      <c r="R26" s="22"/>
      <c r="S26" s="22"/>
      <c r="T26" s="22"/>
      <c r="U26" s="22"/>
      <c r="V26" s="22"/>
      <c r="W26" s="22"/>
      <c r="X26" s="22"/>
      <c r="Y26" s="28"/>
      <c r="Z26" s="27"/>
      <c r="AA26" s="22"/>
      <c r="AB26" s="27"/>
      <c r="AC26" s="27"/>
      <c r="AD26" s="27"/>
      <c r="AE26" s="27"/>
      <c r="AF26" s="27"/>
      <c r="AG26" s="27"/>
      <c r="AH26" s="30" t="str">
        <f t="shared" si="0"/>
        <v/>
      </c>
      <c r="AI26" s="27"/>
      <c r="AJ26" s="27"/>
      <c r="AK26" s="27"/>
    </row>
    <row r="27" spans="1:37" ht="15.75" customHeight="1">
      <c r="A27" s="11" t="str">
        <f t="shared" si="1"/>
        <v/>
      </c>
      <c r="B27" s="12"/>
      <c r="C27" s="12"/>
      <c r="D27" s="8"/>
      <c r="E27" s="8"/>
      <c r="F27" s="8"/>
      <c r="G27" s="8"/>
      <c r="H27" s="15"/>
      <c r="I27" s="15"/>
      <c r="J27" s="15"/>
      <c r="K27" s="15"/>
      <c r="L27" s="15"/>
      <c r="M27" s="15"/>
      <c r="N27" s="21"/>
      <c r="P27" s="22"/>
      <c r="Q27" s="22"/>
      <c r="R27" s="22"/>
      <c r="S27" s="22"/>
      <c r="T27" s="22"/>
      <c r="U27" s="22"/>
      <c r="V27" s="22"/>
      <c r="W27" s="22"/>
      <c r="X27" s="22"/>
      <c r="Y27" s="28"/>
      <c r="Z27" s="27"/>
      <c r="AA27" s="22"/>
      <c r="AB27" s="27"/>
      <c r="AC27" s="27"/>
      <c r="AD27" s="27"/>
      <c r="AE27" s="27"/>
      <c r="AF27" s="27"/>
      <c r="AG27" s="27"/>
      <c r="AH27" s="30" t="str">
        <f t="shared" si="0"/>
        <v/>
      </c>
      <c r="AI27" s="27"/>
      <c r="AJ27" s="27"/>
      <c r="AK27" s="27"/>
    </row>
    <row r="28" spans="1:37" ht="15.75" customHeight="1">
      <c r="A28" s="11" t="str">
        <f t="shared" si="1"/>
        <v/>
      </c>
      <c r="B28" s="12"/>
      <c r="C28" s="12"/>
      <c r="D28" s="8"/>
      <c r="E28" s="8"/>
      <c r="F28" s="8"/>
      <c r="G28" s="8"/>
      <c r="H28" s="15"/>
      <c r="I28" s="15"/>
      <c r="J28" s="15"/>
      <c r="K28" s="15"/>
      <c r="L28" s="15"/>
      <c r="M28" s="15"/>
      <c r="N28" s="21"/>
      <c r="P28" s="22"/>
      <c r="Q28" s="22"/>
      <c r="R28" s="22"/>
      <c r="S28" s="22"/>
      <c r="T28" s="22"/>
      <c r="U28" s="22"/>
      <c r="V28" s="22"/>
      <c r="W28" s="22"/>
      <c r="X28" s="22"/>
      <c r="Y28" s="28"/>
      <c r="Z28" s="27"/>
      <c r="AA28" s="22"/>
      <c r="AB28" s="27"/>
      <c r="AC28" s="27"/>
      <c r="AD28" s="27"/>
      <c r="AE28" s="27"/>
      <c r="AF28" s="27"/>
      <c r="AG28" s="27"/>
      <c r="AH28" s="30" t="str">
        <f t="shared" si="0"/>
        <v/>
      </c>
      <c r="AI28" s="27"/>
      <c r="AJ28" s="27"/>
      <c r="AK28" s="27"/>
    </row>
    <row r="29" spans="1:37" ht="15.75" customHeight="1">
      <c r="A29" s="11" t="str">
        <f t="shared" si="1"/>
        <v/>
      </c>
      <c r="B29" s="12"/>
      <c r="C29" s="12"/>
      <c r="D29" s="8"/>
      <c r="E29" s="8"/>
      <c r="F29" s="8"/>
      <c r="G29" s="8"/>
      <c r="H29" s="15"/>
      <c r="I29" s="15"/>
      <c r="J29" s="15"/>
      <c r="K29" s="15"/>
      <c r="L29" s="15"/>
      <c r="M29" s="15"/>
      <c r="N29" s="21"/>
      <c r="P29" s="22"/>
      <c r="Q29" s="22"/>
      <c r="R29" s="22"/>
      <c r="S29" s="22"/>
      <c r="T29" s="22"/>
      <c r="U29" s="22"/>
      <c r="V29" s="22"/>
      <c r="W29" s="22"/>
      <c r="X29" s="22"/>
      <c r="Y29" s="28"/>
      <c r="Z29" s="27"/>
      <c r="AA29" s="22"/>
      <c r="AB29" s="27"/>
      <c r="AC29" s="27"/>
      <c r="AD29" s="27"/>
      <c r="AE29" s="27"/>
      <c r="AF29" s="27"/>
      <c r="AG29" s="27"/>
      <c r="AH29" s="30" t="str">
        <f t="shared" si="0"/>
        <v/>
      </c>
      <c r="AI29" s="27"/>
      <c r="AJ29" s="27"/>
      <c r="AK29" s="27"/>
    </row>
    <row r="30" spans="1:37" ht="15.75" customHeight="1">
      <c r="A30" s="526" t="s">
        <v>740</v>
      </c>
      <c r="B30" s="527"/>
      <c r="C30" s="13"/>
      <c r="D30" s="8"/>
      <c r="E30" s="8"/>
      <c r="F30" s="8"/>
      <c r="G30" s="8"/>
      <c r="H30" s="15"/>
      <c r="I30" s="15">
        <f>SUM(I7:I29)</f>
        <v>0</v>
      </c>
      <c r="J30" s="15">
        <f>SUM(J7:J29)</f>
        <v>0</v>
      </c>
      <c r="K30" s="15">
        <f>SUM(K7:K29)</f>
        <v>0</v>
      </c>
      <c r="L30" s="15">
        <f>SUM(L7:L29)</f>
        <v>0</v>
      </c>
      <c r="M30" s="15"/>
      <c r="N30" s="21"/>
    </row>
    <row r="31" spans="1:37" ht="15.75" customHeight="1">
      <c r="A31" s="3" t="str">
        <f>基本信息输入表!$K$6&amp;"填表人："&amp;基本信息输入表!$M$75</f>
        <v>被评估单位填表人：徐刚、杨灵芝</v>
      </c>
      <c r="L31" s="3" t="str">
        <f>"评估人员："&amp;基本信息输入表!$Q$75</f>
        <v>评估人员：雍国锋、路育</v>
      </c>
    </row>
    <row r="32" spans="1:37" ht="15.75" customHeight="1">
      <c r="A32" s="3" t="str">
        <f>"填表日期："&amp;YEAR(基本信息输入表!$O$75)&amp;"年"&amp;MONTH(基本信息输入表!$O$75)&amp;"月"&amp;DAY(基本信息输入表!$O$75)&amp;"日"</f>
        <v>填表日期：2023年2月1日</v>
      </c>
    </row>
    <row r="33" spans="15:15" ht="15.75" customHeight="1">
      <c r="O33" s="23" t="s">
        <v>461</v>
      </c>
    </row>
  </sheetData>
  <mergeCells count="24">
    <mergeCell ref="AI5:AI6"/>
    <mergeCell ref="AJ5:AJ6"/>
    <mergeCell ref="AK5:AK6"/>
    <mergeCell ref="AH4:AK4"/>
    <mergeCell ref="V5:Z5"/>
    <mergeCell ref="AA5:AB5"/>
    <mergeCell ref="A30:B30"/>
    <mergeCell ref="P5:P6"/>
    <mergeCell ref="Q5:Q6"/>
    <mergeCell ref="R5:R6"/>
    <mergeCell ref="S5:S6"/>
    <mergeCell ref="T5:T6"/>
    <mergeCell ref="U5:U6"/>
    <mergeCell ref="AC5:AC6"/>
    <mergeCell ref="AD5:AD6"/>
    <mergeCell ref="AE5:AE6"/>
    <mergeCell ref="AF5:AF6"/>
    <mergeCell ref="AG5:AG6"/>
    <mergeCell ref="AH5:AH6"/>
    <mergeCell ref="A2:N2"/>
    <mergeCell ref="A3:N3"/>
    <mergeCell ref="P4:U4"/>
    <mergeCell ref="V4:AD4"/>
    <mergeCell ref="AE4:AG4"/>
  </mergeCells>
  <phoneticPr fontId="13" type="noConversion"/>
  <dataValidations count="1">
    <dataValidation type="list" allowBlank="1" showInputMessage="1" showErrorMessage="1" sqref="P7:S29" xr:uid="{00000000-0002-0000-4900-000001000000}">
      <formula1>$A$108:$A$109</formula1>
    </dataValidation>
  </dataValidations>
  <hyperlinks>
    <hyperlink ref="A1" location="索引目录!A1" display="返回索引目录" xr:uid="{00000000-0004-0000-4900-000000000000}"/>
  </hyperlinks>
  <printOptions horizontalCentered="1"/>
  <pageMargins left="0.98402777777777795" right="0.98402777777777795" top="0.98402777777777795" bottom="0.98402777777777795" header="0.31388888888888899" footer="0.35416666666666702"/>
  <pageSetup paperSize="9" scale="90"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900-000000000000}">
          <x14:formula1>
            <xm:f>基本信息输入表!$A$121:$A$123</xm:f>
          </x14:formula1>
          <xm:sqref>AA7:AA29</xm:sqref>
        </x14:dataValidation>
        <x14:dataValidation type="list" allowBlank="1" showInputMessage="1" showErrorMessage="1" xr:uid="{00000000-0002-0000-4900-000002000000}">
          <x14:formula1>
            <xm:f>基本信息输入表!$A$109:$A$110</xm:f>
          </x14:formula1>
          <xm:sqref>V7:X29</xm:sqref>
        </x14:dataValidation>
      </x14:dataValidations>
    </ext>
  </extLs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pageSetUpPr fitToPage="1"/>
  </sheetPr>
  <dimension ref="A1:AG32"/>
  <sheetViews>
    <sheetView showGridLines="0" workbookViewId="0">
      <selection activeCell="F8" sqref="F8"/>
    </sheetView>
  </sheetViews>
  <sheetFormatPr defaultColWidth="9" defaultRowHeight="15.75" customHeight="1" outlineLevelCol="1"/>
  <cols>
    <col min="1" max="1" width="5.75" style="3" customWidth="1"/>
    <col min="2" max="2" width="26.08203125" style="3" customWidth="1"/>
    <col min="3" max="3" width="12.25" style="3" customWidth="1"/>
    <col min="4" max="6" width="18" style="3" customWidth="1"/>
    <col min="7" max="8" width="15.58203125" style="3" hidden="1" customWidth="1" outlineLevel="1"/>
    <col min="9" max="9" width="15.58203125" style="3" customWidth="1" collapsed="1"/>
    <col min="10" max="10" width="15.58203125" style="3" customWidth="1"/>
    <col min="11" max="11" width="17.5" style="3" customWidth="1"/>
    <col min="12" max="12" width="16.75" style="3" customWidth="1"/>
    <col min="13" max="13" width="9" style="3"/>
    <col min="14" max="17" width="5.58203125" style="4" customWidth="1" outlineLevel="1"/>
    <col min="18" max="18" width="14.75" style="4" customWidth="1" outlineLevel="1"/>
    <col min="19" max="19" width="13.58203125" style="4" customWidth="1"/>
    <col min="20" max="22" width="5.58203125" style="4" customWidth="1" outlineLevel="1"/>
    <col min="23" max="24" width="8.58203125" style="4" customWidth="1" outlineLevel="1"/>
    <col min="25" max="25" width="14.58203125" style="4" customWidth="1" outlineLevel="1"/>
    <col min="26" max="26" width="13.58203125" style="4" customWidth="1"/>
    <col min="27" max="27" width="10.75" style="4" customWidth="1" outlineLevel="1"/>
    <col min="28" max="28" width="8.58203125" style="4" customWidth="1" outlineLevel="1"/>
    <col min="29" max="29" width="13.75" style="4" customWidth="1"/>
    <col min="30" max="32" width="13.58203125" style="4" customWidth="1" outlineLevel="1"/>
    <col min="33" max="33" width="13.58203125" style="4" customWidth="1"/>
    <col min="34" max="16384" width="9" style="3"/>
  </cols>
  <sheetData>
    <row r="1" spans="1:33" ht="15.75" customHeight="1">
      <c r="A1" s="5" t="s">
        <v>430</v>
      </c>
    </row>
    <row r="2" spans="1:33" s="1" customFormat="1" ht="30" customHeight="1">
      <c r="A2" s="519" t="s">
        <v>1431</v>
      </c>
      <c r="B2" s="519"/>
      <c r="C2" s="519"/>
      <c r="D2" s="519"/>
      <c r="E2" s="519"/>
      <c r="F2" s="519"/>
      <c r="G2" s="519"/>
      <c r="H2" s="519"/>
      <c r="I2" s="519"/>
      <c r="J2" s="519"/>
      <c r="K2" s="519"/>
      <c r="L2" s="519"/>
      <c r="N2" s="17"/>
      <c r="O2" s="17"/>
      <c r="P2" s="17"/>
      <c r="Q2" s="17"/>
      <c r="R2" s="17"/>
      <c r="S2" s="17"/>
      <c r="T2" s="17"/>
      <c r="U2" s="17"/>
      <c r="V2" s="17"/>
      <c r="W2" s="17"/>
      <c r="X2" s="17"/>
      <c r="Y2" s="17"/>
      <c r="Z2" s="17"/>
      <c r="AA2" s="17"/>
      <c r="AB2" s="17"/>
      <c r="AC2" s="17"/>
      <c r="AD2" s="17"/>
      <c r="AE2" s="17"/>
      <c r="AF2" s="17"/>
      <c r="AG2" s="17"/>
    </row>
    <row r="3" spans="1:33" ht="15.75" customHeight="1">
      <c r="A3" s="520" t="str">
        <f>"评估基准日："&amp;TEXT(基本信息输入表!M7,"yyyy年mm月dd日")</f>
        <v>评估基准日：2022年12月31日</v>
      </c>
      <c r="B3" s="520"/>
      <c r="C3" s="520"/>
      <c r="D3" s="520"/>
      <c r="E3" s="520"/>
      <c r="F3" s="520"/>
      <c r="G3" s="520"/>
      <c r="H3" s="520"/>
      <c r="I3" s="520"/>
      <c r="J3" s="520"/>
      <c r="K3" s="520"/>
      <c r="L3" s="520"/>
      <c r="N3" s="17"/>
      <c r="O3" s="17"/>
      <c r="P3" s="17"/>
      <c r="Q3" s="17"/>
      <c r="R3" s="17"/>
      <c r="S3" s="17"/>
      <c r="T3" s="17"/>
      <c r="U3" s="17"/>
      <c r="V3" s="17"/>
      <c r="W3" s="17"/>
      <c r="X3" s="17"/>
      <c r="Y3" s="17"/>
      <c r="Z3" s="17"/>
      <c r="AA3" s="17"/>
      <c r="AB3" s="17"/>
      <c r="AC3" s="17"/>
      <c r="AD3" s="17"/>
      <c r="AE3" s="17"/>
      <c r="AF3" s="17"/>
      <c r="AG3" s="17"/>
    </row>
    <row r="4" spans="1:33" ht="14.15" customHeight="1">
      <c r="A4" s="2"/>
      <c r="B4" s="2"/>
      <c r="C4" s="2"/>
      <c r="D4" s="2"/>
      <c r="E4" s="2"/>
      <c r="F4" s="2"/>
      <c r="G4" s="2"/>
      <c r="H4" s="2"/>
      <c r="I4" s="2"/>
      <c r="J4" s="2"/>
      <c r="K4" s="2"/>
      <c r="L4" s="18" t="s">
        <v>1432</v>
      </c>
      <c r="N4" s="531" t="s">
        <v>595</v>
      </c>
      <c r="O4" s="531"/>
      <c r="P4" s="531"/>
      <c r="Q4" s="531"/>
      <c r="R4" s="531"/>
      <c r="S4" s="531"/>
      <c r="T4" s="532" t="s">
        <v>596</v>
      </c>
      <c r="U4" s="533"/>
      <c r="V4" s="533"/>
      <c r="W4" s="533"/>
      <c r="X4" s="533"/>
      <c r="Y4" s="533"/>
      <c r="Z4" s="534"/>
      <c r="AA4" s="536" t="s">
        <v>597</v>
      </c>
      <c r="AB4" s="536"/>
      <c r="AC4" s="537"/>
      <c r="AD4" s="538" t="s">
        <v>598</v>
      </c>
      <c r="AE4" s="538"/>
      <c r="AF4" s="538"/>
      <c r="AG4" s="538"/>
    </row>
    <row r="5" spans="1:33" ht="15.75" customHeight="1">
      <c r="A5" s="604" t="str">
        <f>基本信息输入表!K6&amp;"："&amp;基本信息输入表!M6</f>
        <v>被评估单位：贵州华能焦化制气股份有限公司</v>
      </c>
      <c r="B5" s="604"/>
      <c r="C5" s="604"/>
      <c r="D5" s="604"/>
      <c r="E5" s="7"/>
      <c r="F5" s="7"/>
      <c r="G5" s="7"/>
      <c r="H5" s="7"/>
      <c r="L5" s="18" t="s">
        <v>464</v>
      </c>
      <c r="N5" s="531" t="s">
        <v>599</v>
      </c>
      <c r="O5" s="553" t="s">
        <v>895</v>
      </c>
      <c r="P5" s="542" t="s">
        <v>627</v>
      </c>
      <c r="Q5" s="542" t="s">
        <v>601</v>
      </c>
      <c r="R5" s="531" t="s">
        <v>602</v>
      </c>
      <c r="S5" s="531"/>
      <c r="T5" s="532" t="s">
        <v>603</v>
      </c>
      <c r="U5" s="533"/>
      <c r="V5" s="534"/>
      <c r="W5" s="538" t="s">
        <v>604</v>
      </c>
      <c r="X5" s="538"/>
      <c r="Y5" s="538" t="s">
        <v>605</v>
      </c>
      <c r="Z5" s="543"/>
      <c r="AA5" s="594" t="s">
        <v>1424</v>
      </c>
      <c r="AB5" s="531" t="s">
        <v>438</v>
      </c>
      <c r="AC5" s="558"/>
      <c r="AD5" s="543" t="s">
        <v>607</v>
      </c>
      <c r="AE5" s="543" t="s">
        <v>608</v>
      </c>
      <c r="AF5" s="538" t="s">
        <v>609</v>
      </c>
      <c r="AG5" s="543"/>
    </row>
    <row r="6" spans="1:33" s="2" customFormat="1" ht="15.75" customHeight="1">
      <c r="A6" s="8" t="s">
        <v>465</v>
      </c>
      <c r="B6" s="8" t="s">
        <v>689</v>
      </c>
      <c r="C6" s="8" t="s">
        <v>730</v>
      </c>
      <c r="D6" s="8" t="s">
        <v>704</v>
      </c>
      <c r="E6" s="8" t="s">
        <v>611</v>
      </c>
      <c r="F6" s="8" t="s">
        <v>1428</v>
      </c>
      <c r="G6" s="9" t="s">
        <v>435</v>
      </c>
      <c r="H6" s="9" t="s">
        <v>436</v>
      </c>
      <c r="I6" s="10" t="s">
        <v>437</v>
      </c>
      <c r="J6" s="8" t="s">
        <v>438</v>
      </c>
      <c r="K6" s="8" t="s">
        <v>1429</v>
      </c>
      <c r="L6" s="8" t="s">
        <v>585</v>
      </c>
      <c r="N6" s="531"/>
      <c r="O6" s="531"/>
      <c r="P6" s="531"/>
      <c r="Q6" s="531"/>
      <c r="R6" s="531"/>
      <c r="S6" s="531"/>
      <c r="T6" s="26" t="s">
        <v>614</v>
      </c>
      <c r="U6" s="26" t="s">
        <v>615</v>
      </c>
      <c r="V6" s="24" t="s">
        <v>618</v>
      </c>
      <c r="W6" s="26" t="s">
        <v>619</v>
      </c>
      <c r="X6" s="26" t="s">
        <v>620</v>
      </c>
      <c r="Y6" s="538"/>
      <c r="Z6" s="544"/>
      <c r="AA6" s="546"/>
      <c r="AB6" s="531"/>
      <c r="AC6" s="559"/>
      <c r="AD6" s="544"/>
      <c r="AE6" s="544"/>
      <c r="AF6" s="538"/>
      <c r="AG6" s="544"/>
    </row>
    <row r="7" spans="1:33" ht="15.75" customHeight="1">
      <c r="A7" s="11" t="str">
        <f>IF(B7="","",ROW()-6)</f>
        <v/>
      </c>
      <c r="B7" s="12"/>
      <c r="C7" s="8"/>
      <c r="D7" s="8"/>
      <c r="E7" s="8"/>
      <c r="F7" s="8"/>
      <c r="G7" s="8"/>
      <c r="H7" s="8"/>
      <c r="I7" s="15"/>
      <c r="J7" s="15">
        <f t="shared" ref="J7:J28" si="0">I7</f>
        <v>0</v>
      </c>
      <c r="K7" s="15"/>
      <c r="L7" s="21"/>
      <c r="N7" s="22"/>
      <c r="O7" s="22"/>
      <c r="P7" s="22"/>
      <c r="Q7" s="22"/>
      <c r="R7" s="22"/>
      <c r="S7" s="22"/>
      <c r="T7" s="22"/>
      <c r="U7" s="22"/>
      <c r="V7" s="27"/>
      <c r="W7" s="22"/>
      <c r="X7" s="27"/>
      <c r="Y7" s="27"/>
      <c r="Z7" s="27"/>
      <c r="AA7" s="27"/>
      <c r="AB7" s="27"/>
      <c r="AC7" s="27"/>
      <c r="AD7" s="30" t="str">
        <f t="shared" ref="AD7:AD28" si="1">IFERROR((AB7-I8)/(I8)*100,"")</f>
        <v/>
      </c>
      <c r="AE7" s="27"/>
      <c r="AF7" s="27"/>
      <c r="AG7" s="27"/>
    </row>
    <row r="8" spans="1:33" ht="15.75" customHeight="1">
      <c r="A8" s="11" t="str">
        <f t="shared" ref="A8:A28" si="2">IF(B8="","",ROW()-6)</f>
        <v/>
      </c>
      <c r="B8" s="12"/>
      <c r="C8" s="8"/>
      <c r="D8" s="8"/>
      <c r="E8" s="8"/>
      <c r="F8" s="8"/>
      <c r="G8" s="8"/>
      <c r="H8" s="8"/>
      <c r="I8" s="15"/>
      <c r="J8" s="15">
        <f t="shared" si="0"/>
        <v>0</v>
      </c>
      <c r="K8" s="15"/>
      <c r="L8" s="21"/>
      <c r="N8" s="22"/>
      <c r="O8" s="22"/>
      <c r="P8" s="22"/>
      <c r="Q8" s="22"/>
      <c r="R8" s="22"/>
      <c r="S8" s="22"/>
      <c r="T8" s="22"/>
      <c r="U8" s="22"/>
      <c r="V8" s="27"/>
      <c r="W8" s="22"/>
      <c r="X8" s="27"/>
      <c r="Y8" s="27"/>
      <c r="Z8" s="27"/>
      <c r="AA8" s="27"/>
      <c r="AB8" s="27"/>
      <c r="AC8" s="27"/>
      <c r="AD8" s="30" t="str">
        <f t="shared" si="1"/>
        <v/>
      </c>
      <c r="AE8" s="27"/>
      <c r="AF8" s="27"/>
      <c r="AG8" s="27"/>
    </row>
    <row r="9" spans="1:33" ht="15.75" customHeight="1">
      <c r="A9" s="11" t="str">
        <f t="shared" si="2"/>
        <v/>
      </c>
      <c r="B9" s="12"/>
      <c r="C9" s="8"/>
      <c r="D9" s="8"/>
      <c r="E9" s="8"/>
      <c r="F9" s="8"/>
      <c r="G9" s="8"/>
      <c r="H9" s="8"/>
      <c r="I9" s="15"/>
      <c r="J9" s="15">
        <f t="shared" si="0"/>
        <v>0</v>
      </c>
      <c r="K9" s="15"/>
      <c r="L9" s="21"/>
      <c r="N9" s="22"/>
      <c r="O9" s="22"/>
      <c r="P9" s="22"/>
      <c r="Q9" s="22"/>
      <c r="R9" s="22"/>
      <c r="S9" s="22"/>
      <c r="T9" s="22"/>
      <c r="U9" s="22"/>
      <c r="V9" s="27"/>
      <c r="W9" s="22"/>
      <c r="X9" s="27"/>
      <c r="Y9" s="27"/>
      <c r="Z9" s="27"/>
      <c r="AA9" s="27"/>
      <c r="AB9" s="27"/>
      <c r="AC9" s="27"/>
      <c r="AD9" s="30" t="str">
        <f t="shared" si="1"/>
        <v/>
      </c>
      <c r="AE9" s="27"/>
      <c r="AF9" s="27"/>
      <c r="AG9" s="27"/>
    </row>
    <row r="10" spans="1:33" ht="15.75" customHeight="1">
      <c r="A10" s="11" t="str">
        <f t="shared" si="2"/>
        <v/>
      </c>
      <c r="B10" s="12"/>
      <c r="C10" s="8"/>
      <c r="D10" s="8"/>
      <c r="E10" s="8"/>
      <c r="F10" s="8"/>
      <c r="G10" s="8"/>
      <c r="H10" s="8"/>
      <c r="I10" s="15"/>
      <c r="J10" s="15">
        <f t="shared" si="0"/>
        <v>0</v>
      </c>
      <c r="K10" s="15"/>
      <c r="L10" s="21"/>
      <c r="N10" s="22"/>
      <c r="O10" s="22"/>
      <c r="P10" s="22"/>
      <c r="Q10" s="22"/>
      <c r="R10" s="22"/>
      <c r="S10" s="22"/>
      <c r="T10" s="22"/>
      <c r="U10" s="22"/>
      <c r="V10" s="27"/>
      <c r="W10" s="22"/>
      <c r="X10" s="27"/>
      <c r="Y10" s="27"/>
      <c r="Z10" s="27"/>
      <c r="AA10" s="27"/>
      <c r="AB10" s="27"/>
      <c r="AC10" s="27"/>
      <c r="AD10" s="30" t="str">
        <f t="shared" si="1"/>
        <v/>
      </c>
      <c r="AE10" s="27"/>
      <c r="AF10" s="27"/>
      <c r="AG10" s="27"/>
    </row>
    <row r="11" spans="1:33" ht="15.75" customHeight="1">
      <c r="A11" s="11" t="str">
        <f t="shared" si="2"/>
        <v/>
      </c>
      <c r="B11" s="12"/>
      <c r="C11" s="8"/>
      <c r="D11" s="8"/>
      <c r="E11" s="8"/>
      <c r="F11" s="8"/>
      <c r="G11" s="8"/>
      <c r="H11" s="8"/>
      <c r="I11" s="15"/>
      <c r="J11" s="15">
        <f t="shared" si="0"/>
        <v>0</v>
      </c>
      <c r="K11" s="15"/>
      <c r="L11" s="21"/>
      <c r="N11" s="22"/>
      <c r="O11" s="22"/>
      <c r="P11" s="22"/>
      <c r="Q11" s="22"/>
      <c r="R11" s="22"/>
      <c r="S11" s="22"/>
      <c r="T11" s="22"/>
      <c r="U11" s="22"/>
      <c r="V11" s="27"/>
      <c r="W11" s="22"/>
      <c r="X11" s="27"/>
      <c r="Y11" s="27"/>
      <c r="Z11" s="27"/>
      <c r="AA11" s="27"/>
      <c r="AB11" s="27"/>
      <c r="AC11" s="27"/>
      <c r="AD11" s="30" t="str">
        <f t="shared" si="1"/>
        <v/>
      </c>
      <c r="AE11" s="27"/>
      <c r="AF11" s="27"/>
      <c r="AG11" s="27"/>
    </row>
    <row r="12" spans="1:33" ht="15.75" customHeight="1">
      <c r="A12" s="11" t="str">
        <f t="shared" si="2"/>
        <v/>
      </c>
      <c r="B12" s="12"/>
      <c r="C12" s="8"/>
      <c r="D12" s="8"/>
      <c r="E12" s="8"/>
      <c r="F12" s="8"/>
      <c r="G12" s="8"/>
      <c r="H12" s="8"/>
      <c r="I12" s="15"/>
      <c r="J12" s="15">
        <f t="shared" si="0"/>
        <v>0</v>
      </c>
      <c r="K12" s="15"/>
      <c r="L12" s="21"/>
      <c r="N12" s="22"/>
      <c r="O12" s="22"/>
      <c r="P12" s="22"/>
      <c r="Q12" s="22"/>
      <c r="R12" s="22"/>
      <c r="S12" s="22"/>
      <c r="T12" s="22"/>
      <c r="U12" s="22"/>
      <c r="V12" s="27"/>
      <c r="W12" s="22"/>
      <c r="X12" s="27"/>
      <c r="Y12" s="27"/>
      <c r="Z12" s="27"/>
      <c r="AA12" s="27"/>
      <c r="AB12" s="27"/>
      <c r="AC12" s="27"/>
      <c r="AD12" s="30" t="str">
        <f t="shared" si="1"/>
        <v/>
      </c>
      <c r="AE12" s="27"/>
      <c r="AF12" s="27"/>
      <c r="AG12" s="27"/>
    </row>
    <row r="13" spans="1:33" ht="15.75" customHeight="1">
      <c r="A13" s="11" t="str">
        <f t="shared" si="2"/>
        <v/>
      </c>
      <c r="B13" s="12"/>
      <c r="C13" s="8"/>
      <c r="D13" s="8"/>
      <c r="E13" s="8"/>
      <c r="F13" s="8"/>
      <c r="G13" s="8"/>
      <c r="H13" s="8"/>
      <c r="I13" s="15"/>
      <c r="J13" s="15">
        <f t="shared" si="0"/>
        <v>0</v>
      </c>
      <c r="K13" s="15"/>
      <c r="L13" s="21"/>
      <c r="N13" s="22"/>
      <c r="O13" s="22"/>
      <c r="P13" s="22"/>
      <c r="Q13" s="22"/>
      <c r="R13" s="22"/>
      <c r="S13" s="22"/>
      <c r="T13" s="22"/>
      <c r="U13" s="22"/>
      <c r="V13" s="27"/>
      <c r="W13" s="22"/>
      <c r="X13" s="27"/>
      <c r="Y13" s="27"/>
      <c r="Z13" s="27"/>
      <c r="AA13" s="27"/>
      <c r="AB13" s="27"/>
      <c r="AC13" s="27"/>
      <c r="AD13" s="30" t="str">
        <f t="shared" si="1"/>
        <v/>
      </c>
      <c r="AE13" s="27"/>
      <c r="AF13" s="27"/>
      <c r="AG13" s="27"/>
    </row>
    <row r="14" spans="1:33" ht="15.75" customHeight="1">
      <c r="A14" s="11" t="str">
        <f t="shared" si="2"/>
        <v/>
      </c>
      <c r="B14" s="12"/>
      <c r="C14" s="8"/>
      <c r="D14" s="8"/>
      <c r="E14" s="8"/>
      <c r="F14" s="8"/>
      <c r="G14" s="8"/>
      <c r="H14" s="8"/>
      <c r="I14" s="15"/>
      <c r="J14" s="15">
        <f t="shared" si="0"/>
        <v>0</v>
      </c>
      <c r="K14" s="15"/>
      <c r="L14" s="21"/>
      <c r="N14" s="22"/>
      <c r="O14" s="22"/>
      <c r="P14" s="22"/>
      <c r="Q14" s="22"/>
      <c r="R14" s="22"/>
      <c r="S14" s="22"/>
      <c r="T14" s="22"/>
      <c r="U14" s="22"/>
      <c r="V14" s="27"/>
      <c r="W14" s="22"/>
      <c r="X14" s="27"/>
      <c r="Y14" s="27"/>
      <c r="Z14" s="27"/>
      <c r="AA14" s="27"/>
      <c r="AB14" s="27"/>
      <c r="AC14" s="27"/>
      <c r="AD14" s="30" t="str">
        <f t="shared" si="1"/>
        <v/>
      </c>
      <c r="AE14" s="27"/>
      <c r="AF14" s="27"/>
      <c r="AG14" s="27"/>
    </row>
    <row r="15" spans="1:33" ht="15.75" customHeight="1">
      <c r="A15" s="11" t="str">
        <f t="shared" si="2"/>
        <v/>
      </c>
      <c r="B15" s="12"/>
      <c r="C15" s="8"/>
      <c r="D15" s="8"/>
      <c r="E15" s="8"/>
      <c r="F15" s="8"/>
      <c r="G15" s="8"/>
      <c r="H15" s="8"/>
      <c r="I15" s="15"/>
      <c r="J15" s="15">
        <f t="shared" si="0"/>
        <v>0</v>
      </c>
      <c r="K15" s="15"/>
      <c r="L15" s="21"/>
      <c r="N15" s="22"/>
      <c r="O15" s="22"/>
      <c r="P15" s="22"/>
      <c r="Q15" s="22"/>
      <c r="R15" s="22"/>
      <c r="S15" s="22"/>
      <c r="T15" s="22"/>
      <c r="U15" s="22"/>
      <c r="V15" s="27"/>
      <c r="W15" s="22"/>
      <c r="X15" s="27"/>
      <c r="Y15" s="27"/>
      <c r="Z15" s="27"/>
      <c r="AA15" s="27"/>
      <c r="AB15" s="27"/>
      <c r="AC15" s="27"/>
      <c r="AD15" s="30" t="str">
        <f t="shared" si="1"/>
        <v/>
      </c>
      <c r="AE15" s="27"/>
      <c r="AF15" s="27"/>
      <c r="AG15" s="27"/>
    </row>
    <row r="16" spans="1:33" ht="15.75" customHeight="1">
      <c r="A16" s="11" t="str">
        <f t="shared" si="2"/>
        <v/>
      </c>
      <c r="B16" s="12"/>
      <c r="C16" s="8"/>
      <c r="D16" s="8"/>
      <c r="E16" s="8"/>
      <c r="F16" s="8"/>
      <c r="G16" s="8"/>
      <c r="H16" s="8"/>
      <c r="I16" s="15"/>
      <c r="J16" s="15">
        <f t="shared" si="0"/>
        <v>0</v>
      </c>
      <c r="K16" s="15"/>
      <c r="L16" s="21"/>
      <c r="N16" s="22"/>
      <c r="O16" s="22"/>
      <c r="P16" s="22"/>
      <c r="Q16" s="22"/>
      <c r="R16" s="22"/>
      <c r="S16" s="22"/>
      <c r="T16" s="22"/>
      <c r="U16" s="22"/>
      <c r="V16" s="27"/>
      <c r="W16" s="22"/>
      <c r="X16" s="27"/>
      <c r="Y16" s="27"/>
      <c r="Z16" s="27"/>
      <c r="AA16" s="27"/>
      <c r="AB16" s="27"/>
      <c r="AC16" s="27"/>
      <c r="AD16" s="30" t="str">
        <f>IFERROR((AB16-I19)/(I19)*100,"")</f>
        <v/>
      </c>
      <c r="AE16" s="27"/>
      <c r="AF16" s="27"/>
      <c r="AG16" s="27"/>
    </row>
    <row r="17" spans="1:33" ht="15.75" customHeight="1">
      <c r="A17" s="11"/>
      <c r="B17" s="12"/>
      <c r="C17" s="8"/>
      <c r="D17" s="8"/>
      <c r="E17" s="8"/>
      <c r="F17" s="8"/>
      <c r="G17" s="8"/>
      <c r="H17" s="8"/>
      <c r="I17" s="15"/>
      <c r="J17" s="15">
        <f t="shared" si="0"/>
        <v>0</v>
      </c>
      <c r="K17" s="15"/>
      <c r="L17" s="21"/>
      <c r="N17" s="22"/>
      <c r="O17" s="22"/>
      <c r="P17" s="22"/>
      <c r="Q17" s="22"/>
      <c r="R17" s="22"/>
      <c r="S17" s="22"/>
      <c r="T17" s="22"/>
      <c r="U17" s="22"/>
      <c r="V17" s="27"/>
      <c r="W17" s="22"/>
      <c r="X17" s="27"/>
      <c r="Y17" s="27"/>
      <c r="Z17" s="27"/>
      <c r="AA17" s="27"/>
      <c r="AB17" s="27"/>
      <c r="AC17" s="27"/>
      <c r="AD17" s="30"/>
      <c r="AE17" s="27"/>
      <c r="AF17" s="27"/>
      <c r="AG17" s="27"/>
    </row>
    <row r="18" spans="1:33" ht="15.75" customHeight="1">
      <c r="A18" s="11"/>
      <c r="B18" s="12"/>
      <c r="C18" s="8"/>
      <c r="D18" s="8"/>
      <c r="E18" s="8"/>
      <c r="F18" s="8"/>
      <c r="G18" s="8"/>
      <c r="H18" s="8"/>
      <c r="I18" s="15"/>
      <c r="J18" s="15">
        <f t="shared" si="0"/>
        <v>0</v>
      </c>
      <c r="K18" s="15"/>
      <c r="L18" s="21"/>
      <c r="N18" s="22"/>
      <c r="O18" s="22"/>
      <c r="P18" s="22"/>
      <c r="Q18" s="22"/>
      <c r="R18" s="22"/>
      <c r="S18" s="22"/>
      <c r="T18" s="22"/>
      <c r="U18" s="22"/>
      <c r="V18" s="27"/>
      <c r="W18" s="22"/>
      <c r="X18" s="27"/>
      <c r="Y18" s="27"/>
      <c r="Z18" s="27"/>
      <c r="AA18" s="27"/>
      <c r="AB18" s="27"/>
      <c r="AC18" s="27"/>
      <c r="AD18" s="30"/>
      <c r="AE18" s="27"/>
      <c r="AF18" s="27"/>
      <c r="AG18" s="27"/>
    </row>
    <row r="19" spans="1:33" ht="15.75" customHeight="1">
      <c r="A19" s="11" t="str">
        <f t="shared" si="2"/>
        <v/>
      </c>
      <c r="B19" s="12"/>
      <c r="C19" s="8"/>
      <c r="D19" s="8"/>
      <c r="E19" s="8"/>
      <c r="F19" s="8"/>
      <c r="G19" s="8"/>
      <c r="H19" s="8"/>
      <c r="I19" s="15"/>
      <c r="J19" s="15">
        <f t="shared" si="0"/>
        <v>0</v>
      </c>
      <c r="K19" s="15"/>
      <c r="L19" s="21"/>
      <c r="N19" s="22"/>
      <c r="O19" s="22"/>
      <c r="P19" s="22"/>
      <c r="Q19" s="22"/>
      <c r="R19" s="22"/>
      <c r="S19" s="22"/>
      <c r="T19" s="22"/>
      <c r="U19" s="22"/>
      <c r="V19" s="27"/>
      <c r="W19" s="22"/>
      <c r="X19" s="27"/>
      <c r="Y19" s="27"/>
      <c r="Z19" s="27"/>
      <c r="AA19" s="27"/>
      <c r="AB19" s="27"/>
      <c r="AC19" s="27"/>
      <c r="AD19" s="30" t="str">
        <f t="shared" si="1"/>
        <v/>
      </c>
      <c r="AE19" s="27"/>
      <c r="AF19" s="27"/>
      <c r="AG19" s="27"/>
    </row>
    <row r="20" spans="1:33" ht="15.75" customHeight="1">
      <c r="A20" s="11" t="str">
        <f t="shared" si="2"/>
        <v/>
      </c>
      <c r="B20" s="12"/>
      <c r="C20" s="8"/>
      <c r="D20" s="8"/>
      <c r="E20" s="8"/>
      <c r="F20" s="8"/>
      <c r="G20" s="8"/>
      <c r="H20" s="8"/>
      <c r="I20" s="15"/>
      <c r="J20" s="15">
        <f t="shared" si="0"/>
        <v>0</v>
      </c>
      <c r="K20" s="15"/>
      <c r="L20" s="21"/>
      <c r="N20" s="22"/>
      <c r="O20" s="22"/>
      <c r="P20" s="22"/>
      <c r="Q20" s="22"/>
      <c r="R20" s="22"/>
      <c r="S20" s="22"/>
      <c r="T20" s="22"/>
      <c r="U20" s="22"/>
      <c r="V20" s="27"/>
      <c r="W20" s="22"/>
      <c r="X20" s="27"/>
      <c r="Y20" s="27"/>
      <c r="Z20" s="27"/>
      <c r="AA20" s="27"/>
      <c r="AB20" s="27"/>
      <c r="AC20" s="27"/>
      <c r="AD20" s="30" t="str">
        <f t="shared" si="1"/>
        <v/>
      </c>
      <c r="AE20" s="27"/>
      <c r="AF20" s="27"/>
      <c r="AG20" s="27"/>
    </row>
    <row r="21" spans="1:33" ht="15.75" customHeight="1">
      <c r="A21" s="11" t="str">
        <f t="shared" si="2"/>
        <v/>
      </c>
      <c r="B21" s="12"/>
      <c r="C21" s="8"/>
      <c r="D21" s="8"/>
      <c r="E21" s="8"/>
      <c r="F21" s="8"/>
      <c r="G21" s="8"/>
      <c r="H21" s="8"/>
      <c r="I21" s="15"/>
      <c r="J21" s="15">
        <f t="shared" si="0"/>
        <v>0</v>
      </c>
      <c r="K21" s="15"/>
      <c r="L21" s="21"/>
      <c r="N21" s="22"/>
      <c r="O21" s="22"/>
      <c r="P21" s="22"/>
      <c r="Q21" s="22"/>
      <c r="R21" s="22"/>
      <c r="S21" s="22"/>
      <c r="T21" s="22"/>
      <c r="U21" s="22"/>
      <c r="V21" s="27"/>
      <c r="W21" s="22"/>
      <c r="X21" s="27"/>
      <c r="Y21" s="27"/>
      <c r="Z21" s="27"/>
      <c r="AA21" s="27"/>
      <c r="AB21" s="27"/>
      <c r="AC21" s="27"/>
      <c r="AD21" s="30" t="str">
        <f t="shared" si="1"/>
        <v/>
      </c>
      <c r="AE21" s="27"/>
      <c r="AF21" s="27"/>
      <c r="AG21" s="27"/>
    </row>
    <row r="22" spans="1:33" ht="15.75" customHeight="1">
      <c r="A22" s="11" t="str">
        <f t="shared" si="2"/>
        <v/>
      </c>
      <c r="B22" s="12"/>
      <c r="C22" s="8"/>
      <c r="D22" s="8"/>
      <c r="E22" s="8"/>
      <c r="F22" s="8"/>
      <c r="G22" s="8"/>
      <c r="H22" s="8"/>
      <c r="I22" s="15"/>
      <c r="J22" s="15">
        <f t="shared" si="0"/>
        <v>0</v>
      </c>
      <c r="K22" s="15"/>
      <c r="L22" s="21"/>
      <c r="N22" s="22"/>
      <c r="O22" s="22"/>
      <c r="P22" s="22"/>
      <c r="Q22" s="22"/>
      <c r="R22" s="22"/>
      <c r="S22" s="22"/>
      <c r="T22" s="22"/>
      <c r="U22" s="22"/>
      <c r="V22" s="27"/>
      <c r="W22" s="22"/>
      <c r="X22" s="27"/>
      <c r="Y22" s="27"/>
      <c r="Z22" s="27"/>
      <c r="AA22" s="27"/>
      <c r="AB22" s="27"/>
      <c r="AC22" s="27"/>
      <c r="AD22" s="30" t="str">
        <f t="shared" si="1"/>
        <v/>
      </c>
      <c r="AE22" s="27"/>
      <c r="AF22" s="27"/>
      <c r="AG22" s="27"/>
    </row>
    <row r="23" spans="1:33" ht="15.75" customHeight="1">
      <c r="A23" s="11" t="str">
        <f t="shared" si="2"/>
        <v/>
      </c>
      <c r="B23" s="12"/>
      <c r="C23" s="8"/>
      <c r="D23" s="8"/>
      <c r="E23" s="8"/>
      <c r="F23" s="8"/>
      <c r="G23" s="8"/>
      <c r="H23" s="8"/>
      <c r="I23" s="15"/>
      <c r="J23" s="15">
        <f t="shared" si="0"/>
        <v>0</v>
      </c>
      <c r="K23" s="15"/>
      <c r="L23" s="21"/>
      <c r="N23" s="22"/>
      <c r="O23" s="22"/>
      <c r="P23" s="22"/>
      <c r="Q23" s="22"/>
      <c r="R23" s="22"/>
      <c r="S23" s="22"/>
      <c r="T23" s="22"/>
      <c r="U23" s="22"/>
      <c r="V23" s="27"/>
      <c r="W23" s="22"/>
      <c r="X23" s="27"/>
      <c r="Y23" s="27"/>
      <c r="Z23" s="27"/>
      <c r="AA23" s="27"/>
      <c r="AB23" s="27"/>
      <c r="AC23" s="27"/>
      <c r="AD23" s="30" t="str">
        <f t="shared" si="1"/>
        <v/>
      </c>
      <c r="AE23" s="27"/>
      <c r="AF23" s="27"/>
      <c r="AG23" s="27"/>
    </row>
    <row r="24" spans="1:33" ht="15.75" customHeight="1">
      <c r="A24" s="11" t="str">
        <f t="shared" si="2"/>
        <v/>
      </c>
      <c r="B24" s="12"/>
      <c r="C24" s="8"/>
      <c r="D24" s="8"/>
      <c r="E24" s="8"/>
      <c r="F24" s="8"/>
      <c r="G24" s="8"/>
      <c r="H24" s="8"/>
      <c r="I24" s="15"/>
      <c r="J24" s="15">
        <f t="shared" si="0"/>
        <v>0</v>
      </c>
      <c r="K24" s="15"/>
      <c r="L24" s="21"/>
      <c r="N24" s="22"/>
      <c r="O24" s="22"/>
      <c r="P24" s="22"/>
      <c r="Q24" s="22"/>
      <c r="R24" s="22"/>
      <c r="S24" s="22"/>
      <c r="T24" s="22"/>
      <c r="U24" s="22"/>
      <c r="V24" s="27"/>
      <c r="W24" s="22"/>
      <c r="X24" s="27"/>
      <c r="Y24" s="27"/>
      <c r="Z24" s="27"/>
      <c r="AA24" s="27"/>
      <c r="AB24" s="27"/>
      <c r="AC24" s="27"/>
      <c r="AD24" s="30" t="str">
        <f t="shared" si="1"/>
        <v/>
      </c>
      <c r="AE24" s="27"/>
      <c r="AF24" s="27"/>
      <c r="AG24" s="27"/>
    </row>
    <row r="25" spans="1:33" ht="15.75" customHeight="1">
      <c r="A25" s="11" t="str">
        <f t="shared" si="2"/>
        <v/>
      </c>
      <c r="B25" s="12"/>
      <c r="C25" s="8"/>
      <c r="D25" s="8"/>
      <c r="E25" s="8"/>
      <c r="F25" s="8"/>
      <c r="G25" s="8"/>
      <c r="H25" s="8"/>
      <c r="I25" s="15"/>
      <c r="J25" s="15">
        <f t="shared" si="0"/>
        <v>0</v>
      </c>
      <c r="K25" s="15"/>
      <c r="L25" s="21"/>
      <c r="N25" s="22"/>
      <c r="O25" s="22"/>
      <c r="P25" s="22"/>
      <c r="Q25" s="22"/>
      <c r="R25" s="22"/>
      <c r="S25" s="22"/>
      <c r="T25" s="22"/>
      <c r="U25" s="22"/>
      <c r="V25" s="27"/>
      <c r="W25" s="22"/>
      <c r="X25" s="27"/>
      <c r="Y25" s="27"/>
      <c r="Z25" s="27"/>
      <c r="AA25" s="27"/>
      <c r="AB25" s="27"/>
      <c r="AC25" s="27"/>
      <c r="AD25" s="30" t="str">
        <f t="shared" si="1"/>
        <v/>
      </c>
      <c r="AE25" s="27"/>
      <c r="AF25" s="27"/>
      <c r="AG25" s="27"/>
    </row>
    <row r="26" spans="1:33" ht="15.75" customHeight="1">
      <c r="A26" s="11" t="str">
        <f t="shared" si="2"/>
        <v/>
      </c>
      <c r="B26" s="12"/>
      <c r="C26" s="8"/>
      <c r="D26" s="8"/>
      <c r="E26" s="8"/>
      <c r="F26" s="8"/>
      <c r="G26" s="8"/>
      <c r="H26" s="8"/>
      <c r="I26" s="15"/>
      <c r="J26" s="15">
        <f t="shared" si="0"/>
        <v>0</v>
      </c>
      <c r="K26" s="15"/>
      <c r="L26" s="21"/>
      <c r="N26" s="22"/>
      <c r="O26" s="22"/>
      <c r="P26" s="22"/>
      <c r="Q26" s="22"/>
      <c r="R26" s="22"/>
      <c r="S26" s="22"/>
      <c r="T26" s="22"/>
      <c r="U26" s="22"/>
      <c r="V26" s="27"/>
      <c r="W26" s="22"/>
      <c r="X26" s="27"/>
      <c r="Y26" s="27"/>
      <c r="Z26" s="27"/>
      <c r="AA26" s="27"/>
      <c r="AB26" s="27"/>
      <c r="AC26" s="27"/>
      <c r="AD26" s="30" t="str">
        <f t="shared" si="1"/>
        <v/>
      </c>
      <c r="AE26" s="27"/>
      <c r="AF26" s="27"/>
      <c r="AG26" s="27"/>
    </row>
    <row r="27" spans="1:33" ht="15.75" customHeight="1">
      <c r="A27" s="11" t="str">
        <f t="shared" si="2"/>
        <v/>
      </c>
      <c r="B27" s="12"/>
      <c r="C27" s="8"/>
      <c r="D27" s="8"/>
      <c r="E27" s="8"/>
      <c r="F27" s="8"/>
      <c r="G27" s="8"/>
      <c r="H27" s="8"/>
      <c r="I27" s="15"/>
      <c r="J27" s="15">
        <f t="shared" si="0"/>
        <v>0</v>
      </c>
      <c r="K27" s="15"/>
      <c r="L27" s="21"/>
      <c r="N27" s="22"/>
      <c r="O27" s="22"/>
      <c r="P27" s="22"/>
      <c r="Q27" s="22"/>
      <c r="R27" s="22"/>
      <c r="S27" s="22"/>
      <c r="T27" s="22"/>
      <c r="U27" s="22"/>
      <c r="V27" s="27"/>
      <c r="W27" s="22"/>
      <c r="X27" s="27"/>
      <c r="Y27" s="27"/>
      <c r="Z27" s="27"/>
      <c r="AA27" s="27"/>
      <c r="AB27" s="27"/>
      <c r="AC27" s="27"/>
      <c r="AD27" s="30" t="str">
        <f t="shared" si="1"/>
        <v/>
      </c>
      <c r="AE27" s="27"/>
      <c r="AF27" s="27"/>
      <c r="AG27" s="27"/>
    </row>
    <row r="28" spans="1:33" ht="15.75" customHeight="1">
      <c r="A28" s="11" t="str">
        <f t="shared" si="2"/>
        <v/>
      </c>
      <c r="B28" s="12"/>
      <c r="C28" s="8"/>
      <c r="D28" s="8"/>
      <c r="E28" s="8"/>
      <c r="F28" s="8"/>
      <c r="G28" s="8"/>
      <c r="H28" s="8"/>
      <c r="I28" s="15"/>
      <c r="J28" s="15">
        <f t="shared" si="0"/>
        <v>0</v>
      </c>
      <c r="K28" s="15"/>
      <c r="L28" s="21"/>
      <c r="N28" s="22"/>
      <c r="O28" s="22"/>
      <c r="P28" s="22"/>
      <c r="Q28" s="22"/>
      <c r="R28" s="22"/>
      <c r="S28" s="22"/>
      <c r="T28" s="22"/>
      <c r="U28" s="22"/>
      <c r="V28" s="27"/>
      <c r="W28" s="22"/>
      <c r="X28" s="27"/>
      <c r="Y28" s="27"/>
      <c r="Z28" s="27"/>
      <c r="AA28" s="27"/>
      <c r="AB28" s="27"/>
      <c r="AC28" s="27"/>
      <c r="AD28" s="30" t="str">
        <f t="shared" si="1"/>
        <v/>
      </c>
      <c r="AE28" s="27"/>
      <c r="AF28" s="27"/>
      <c r="AG28" s="27"/>
    </row>
    <row r="29" spans="1:33" ht="15.75" customHeight="1">
      <c r="A29" s="526" t="s">
        <v>740</v>
      </c>
      <c r="B29" s="527"/>
      <c r="C29" s="8"/>
      <c r="D29" s="8"/>
      <c r="E29" s="8"/>
      <c r="F29" s="8"/>
      <c r="G29" s="15">
        <f>SUM(G7:G28)</f>
        <v>0</v>
      </c>
      <c r="H29" s="15">
        <f>SUM(H7:H28)</f>
        <v>0</v>
      </c>
      <c r="I29" s="15">
        <f>SUM(I7:I28)</f>
        <v>0</v>
      </c>
      <c r="J29" s="15">
        <f>SUM(J7:J28)</f>
        <v>0</v>
      </c>
      <c r="K29" s="15"/>
      <c r="L29" s="21"/>
    </row>
    <row r="30" spans="1:33" ht="15.75" customHeight="1">
      <c r="A30" s="3" t="str">
        <f>基本信息输入表!$K$6&amp;"填表人："&amp;基本信息输入表!$M$76</f>
        <v>被评估单位填表人：徐刚、杨灵芝</v>
      </c>
      <c r="J30" s="3" t="str">
        <f>"评估人员："&amp;基本信息输入表!$Q$76</f>
        <v>评估人员：雍国锋、路育</v>
      </c>
    </row>
    <row r="31" spans="1:33" ht="15.75" customHeight="1">
      <c r="A31" s="3" t="str">
        <f>"填表日期："&amp;YEAR(基本信息输入表!$O$76)&amp;"年"&amp;MONTH(基本信息输入表!$O$76)&amp;"月"&amp;DAY(基本信息输入表!$O$76)&amp;"日"</f>
        <v>填表日期：2023年2月1日</v>
      </c>
    </row>
    <row r="32" spans="1:33" ht="15.75" customHeight="1">
      <c r="M32" s="23" t="s">
        <v>461</v>
      </c>
    </row>
  </sheetData>
  <mergeCells count="25">
    <mergeCell ref="AD5:AD6"/>
    <mergeCell ref="AE5:AE6"/>
    <mergeCell ref="AF5:AF6"/>
    <mergeCell ref="AG5:AG6"/>
    <mergeCell ref="AD4:AG4"/>
    <mergeCell ref="A5:D5"/>
    <mergeCell ref="T5:V5"/>
    <mergeCell ref="W5:X5"/>
    <mergeCell ref="A29:B29"/>
    <mergeCell ref="N5:N6"/>
    <mergeCell ref="O5:O6"/>
    <mergeCell ref="P5:P6"/>
    <mergeCell ref="Q5:Q6"/>
    <mergeCell ref="R5:R6"/>
    <mergeCell ref="S5:S6"/>
    <mergeCell ref="Y5:Y6"/>
    <mergeCell ref="Z5:Z6"/>
    <mergeCell ref="AA5:AA6"/>
    <mergeCell ref="AB5:AB6"/>
    <mergeCell ref="AC5:AC6"/>
    <mergeCell ref="A2:L2"/>
    <mergeCell ref="A3:L3"/>
    <mergeCell ref="N4:S4"/>
    <mergeCell ref="T4:Z4"/>
    <mergeCell ref="AA4:AC4"/>
  </mergeCells>
  <phoneticPr fontId="13" type="noConversion"/>
  <dataValidations count="1">
    <dataValidation type="list" allowBlank="1" showInputMessage="1" showErrorMessage="1" sqref="N7:Q28" xr:uid="{00000000-0002-0000-4A00-000001000000}">
      <formula1>$A$108:$A$109</formula1>
    </dataValidation>
  </dataValidations>
  <hyperlinks>
    <hyperlink ref="A1" location="索引目录!A1" display="返回索引目录" xr:uid="{00000000-0004-0000-4A00-000000000000}"/>
  </hyperlinks>
  <printOptions horizontalCentered="1"/>
  <pageMargins left="0.98402777777777795" right="0.98402777777777795" top="0.98402777777777795" bottom="0.98402777777777795" header="0.31388888888888899" footer="0.35416666666666702"/>
  <pageSetup paperSize="9" scale="71"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A00-000000000000}">
          <x14:formula1>
            <xm:f>基本信息输入表!$A$121:$A$123</xm:f>
          </x14:formula1>
          <xm:sqref>W7:W28</xm:sqref>
        </x14:dataValidation>
        <x14:dataValidation type="list" allowBlank="1" showInputMessage="1" showErrorMessage="1" xr:uid="{00000000-0002-0000-4A00-000002000000}">
          <x14:formula1>
            <xm:f>基本信息输入表!$A$109:$A$110</xm:f>
          </x14:formula1>
          <xm:sqref>T7:U28</xm:sqref>
        </x14:dataValidation>
      </x14:dataValidations>
    </ext>
  </extLs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pageSetUpPr fitToPage="1"/>
  </sheetPr>
  <dimension ref="A1:AE29"/>
  <sheetViews>
    <sheetView showGridLines="0" workbookViewId="0">
      <selection activeCell="F8" sqref="F8"/>
    </sheetView>
  </sheetViews>
  <sheetFormatPr defaultColWidth="9" defaultRowHeight="15.75" customHeight="1" outlineLevelCol="1"/>
  <cols>
    <col min="1" max="1" width="6.25" style="3" customWidth="1"/>
    <col min="2" max="2" width="23.25" style="3" customWidth="1"/>
    <col min="3" max="3" width="11" style="3" customWidth="1"/>
    <col min="4" max="4" width="11.75" style="3" customWidth="1"/>
    <col min="5" max="5" width="10" style="3" customWidth="1"/>
    <col min="6" max="7" width="15.58203125" style="3" hidden="1" customWidth="1" outlineLevel="1"/>
    <col min="8" max="8" width="15.58203125" style="3" customWidth="1" collapsed="1"/>
    <col min="9" max="9" width="15.58203125" style="3" customWidth="1"/>
    <col min="10" max="10" width="16.25" style="3" customWidth="1"/>
    <col min="11" max="11" width="9" style="3"/>
    <col min="12" max="15" width="5.58203125" style="4" customWidth="1" outlineLevel="1"/>
    <col min="16" max="16" width="14.75" style="4" customWidth="1" outlineLevel="1"/>
    <col min="17" max="17" width="13.58203125" style="4" customWidth="1"/>
    <col min="18" max="20" width="5.58203125" style="4" customWidth="1" outlineLevel="1"/>
    <col min="21" max="22" width="8.58203125" style="4" customWidth="1" outlineLevel="1"/>
    <col min="23" max="23" width="14.58203125" style="4" customWidth="1" outlineLevel="1"/>
    <col min="24" max="24" width="13.58203125" style="4" customWidth="1"/>
    <col min="25" max="25" width="10.75" style="4" customWidth="1" outlineLevel="1"/>
    <col min="26" max="26" width="8.58203125" style="4" customWidth="1" outlineLevel="1"/>
    <col min="27" max="27" width="13.75" style="4" customWidth="1"/>
    <col min="28" max="30" width="13.58203125" style="4" customWidth="1" outlineLevel="1"/>
    <col min="31" max="31" width="13.58203125" style="4" customWidth="1"/>
    <col min="32" max="16384" width="9" style="3"/>
  </cols>
  <sheetData>
    <row r="1" spans="1:31" ht="15.75" customHeight="1">
      <c r="A1" s="5" t="s">
        <v>430</v>
      </c>
    </row>
    <row r="2" spans="1:31" s="1" customFormat="1" ht="30" customHeight="1">
      <c r="A2" s="519" t="s">
        <v>1433</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row>
    <row r="3" spans="1:31" ht="15.75" customHeight="1">
      <c r="A3" s="520" t="str">
        <f>"评估基准日："&amp;TEXT(基本信息输入表!M7,"yyyy年mm月dd日")</f>
        <v>评估基准日：2022年12月31日</v>
      </c>
      <c r="B3" s="520"/>
      <c r="C3" s="520"/>
      <c r="D3" s="520"/>
      <c r="E3" s="520"/>
      <c r="F3" s="520"/>
      <c r="G3" s="520"/>
      <c r="H3" s="520"/>
      <c r="I3" s="520"/>
      <c r="J3" s="520"/>
      <c r="L3" s="17"/>
      <c r="M3" s="17"/>
      <c r="N3" s="17"/>
      <c r="O3" s="17"/>
      <c r="P3" s="17"/>
      <c r="Q3" s="17"/>
      <c r="R3" s="17"/>
      <c r="S3" s="17"/>
      <c r="T3" s="17"/>
      <c r="U3" s="17"/>
      <c r="V3" s="17"/>
      <c r="W3" s="17"/>
      <c r="X3" s="17"/>
      <c r="Y3" s="17"/>
      <c r="Z3" s="17"/>
      <c r="AA3" s="17"/>
      <c r="AB3" s="17"/>
      <c r="AC3" s="17"/>
      <c r="AD3" s="17"/>
      <c r="AE3" s="17"/>
    </row>
    <row r="4" spans="1:31" ht="14.15" customHeight="1">
      <c r="A4" s="2"/>
      <c r="B4" s="2"/>
      <c r="C4" s="2"/>
      <c r="D4" s="2"/>
      <c r="E4" s="2"/>
      <c r="F4" s="2"/>
      <c r="G4" s="2"/>
      <c r="H4" s="2"/>
      <c r="I4" s="2"/>
      <c r="J4" s="18" t="s">
        <v>1434</v>
      </c>
      <c r="L4" s="531" t="s">
        <v>595</v>
      </c>
      <c r="M4" s="531"/>
      <c r="N4" s="531"/>
      <c r="O4" s="531"/>
      <c r="P4" s="531"/>
      <c r="Q4" s="531"/>
      <c r="R4" s="532" t="s">
        <v>596</v>
      </c>
      <c r="S4" s="533"/>
      <c r="T4" s="533"/>
      <c r="U4" s="533"/>
      <c r="V4" s="533"/>
      <c r="W4" s="533"/>
      <c r="X4" s="534"/>
      <c r="Y4" s="536" t="s">
        <v>597</v>
      </c>
      <c r="Z4" s="536"/>
      <c r="AA4" s="537"/>
      <c r="AB4" s="538" t="s">
        <v>598</v>
      </c>
      <c r="AC4" s="538"/>
      <c r="AD4" s="538"/>
      <c r="AE4" s="538"/>
    </row>
    <row r="5" spans="1:31" ht="15.75" customHeight="1">
      <c r="A5" s="604" t="str">
        <f>基本信息输入表!K6&amp;"："&amp;基本信息输入表!M6</f>
        <v>被评估单位：贵州华能焦化制气股份有限公司</v>
      </c>
      <c r="B5" s="604"/>
      <c r="C5" s="604"/>
      <c r="J5" s="18" t="s">
        <v>464</v>
      </c>
      <c r="L5" s="531" t="s">
        <v>599</v>
      </c>
      <c r="M5" s="553" t="s">
        <v>895</v>
      </c>
      <c r="N5" s="542" t="s">
        <v>627</v>
      </c>
      <c r="O5" s="542" t="s">
        <v>601</v>
      </c>
      <c r="P5" s="531" t="s">
        <v>602</v>
      </c>
      <c r="Q5" s="531"/>
      <c r="R5" s="532" t="s">
        <v>603</v>
      </c>
      <c r="S5" s="533"/>
      <c r="T5" s="534"/>
      <c r="U5" s="538" t="s">
        <v>604</v>
      </c>
      <c r="V5" s="538"/>
      <c r="W5" s="538" t="s">
        <v>605</v>
      </c>
      <c r="X5" s="543"/>
      <c r="Y5" s="594" t="s">
        <v>1424</v>
      </c>
      <c r="Z5" s="531" t="s">
        <v>438</v>
      </c>
      <c r="AA5" s="558"/>
      <c r="AB5" s="543" t="s">
        <v>607</v>
      </c>
      <c r="AC5" s="543" t="s">
        <v>608</v>
      </c>
      <c r="AD5" s="538" t="s">
        <v>609</v>
      </c>
      <c r="AE5" s="543"/>
    </row>
    <row r="6" spans="1:31" s="2" customFormat="1" ht="15.75" customHeight="1">
      <c r="A6" s="8" t="s">
        <v>465</v>
      </c>
      <c r="B6" s="8" t="s">
        <v>689</v>
      </c>
      <c r="C6" s="8" t="s">
        <v>730</v>
      </c>
      <c r="D6" s="8" t="s">
        <v>903</v>
      </c>
      <c r="E6" s="8" t="s">
        <v>678</v>
      </c>
      <c r="F6" s="9" t="s">
        <v>435</v>
      </c>
      <c r="G6" s="9" t="s">
        <v>436</v>
      </c>
      <c r="H6" s="10" t="s">
        <v>437</v>
      </c>
      <c r="I6" s="8" t="s">
        <v>438</v>
      </c>
      <c r="J6" s="8" t="s">
        <v>585</v>
      </c>
      <c r="L6" s="531"/>
      <c r="M6" s="531"/>
      <c r="N6" s="531"/>
      <c r="O6" s="531"/>
      <c r="P6" s="531"/>
      <c r="Q6" s="531"/>
      <c r="R6" s="26" t="s">
        <v>614</v>
      </c>
      <c r="S6" s="26" t="s">
        <v>615</v>
      </c>
      <c r="T6" s="24" t="s">
        <v>618</v>
      </c>
      <c r="U6" s="26" t="s">
        <v>619</v>
      </c>
      <c r="V6" s="26" t="s">
        <v>620</v>
      </c>
      <c r="W6" s="538"/>
      <c r="X6" s="544"/>
      <c r="Y6" s="546"/>
      <c r="Z6" s="531"/>
      <c r="AA6" s="559"/>
      <c r="AB6" s="544"/>
      <c r="AC6" s="544"/>
      <c r="AD6" s="538"/>
      <c r="AE6" s="544"/>
    </row>
    <row r="7" spans="1:31" ht="15.75" customHeight="1">
      <c r="A7" s="11" t="str">
        <f>IF(B7="","",ROW()-6)</f>
        <v/>
      </c>
      <c r="B7" s="12"/>
      <c r="C7" s="8"/>
      <c r="D7" s="8"/>
      <c r="E7" s="8"/>
      <c r="F7" s="8"/>
      <c r="G7" s="8"/>
      <c r="H7" s="15"/>
      <c r="I7" s="15"/>
      <c r="J7" s="21"/>
      <c r="L7" s="22"/>
      <c r="M7" s="22"/>
      <c r="N7" s="22"/>
      <c r="O7" s="22"/>
      <c r="P7" s="22"/>
      <c r="Q7" s="22"/>
      <c r="R7" s="22"/>
      <c r="S7" s="22"/>
      <c r="T7" s="27"/>
      <c r="U7" s="22"/>
      <c r="V7" s="27"/>
      <c r="W7" s="27"/>
      <c r="X7" s="27"/>
      <c r="Y7" s="27"/>
      <c r="Z7" s="27"/>
      <c r="AA7" s="27"/>
      <c r="AB7" s="30" t="str">
        <f t="shared" ref="AB7:AB25" si="0">IFERROR((Z7-H8)/(H8)*100,"")</f>
        <v/>
      </c>
      <c r="AC7" s="27"/>
      <c r="AD7" s="27"/>
      <c r="AE7" s="27"/>
    </row>
    <row r="8" spans="1:31" ht="15.75" customHeight="1">
      <c r="A8" s="11" t="str">
        <f t="shared" ref="A8:A25" si="1">IF(B8="","",ROW()-6)</f>
        <v/>
      </c>
      <c r="B8" s="12"/>
      <c r="C8" s="8"/>
      <c r="D8" s="8"/>
      <c r="E8" s="8"/>
      <c r="F8" s="8"/>
      <c r="G8" s="8"/>
      <c r="H8" s="15"/>
      <c r="I8" s="15"/>
      <c r="J8" s="21"/>
      <c r="L8" s="22"/>
      <c r="M8" s="22"/>
      <c r="N8" s="22"/>
      <c r="O8" s="22"/>
      <c r="P8" s="22"/>
      <c r="Q8" s="22"/>
      <c r="R8" s="22"/>
      <c r="S8" s="22"/>
      <c r="T8" s="27"/>
      <c r="U8" s="22"/>
      <c r="V8" s="27"/>
      <c r="W8" s="27"/>
      <c r="X8" s="27"/>
      <c r="Y8" s="27"/>
      <c r="Z8" s="27"/>
      <c r="AA8" s="27"/>
      <c r="AB8" s="30" t="str">
        <f t="shared" si="0"/>
        <v/>
      </c>
      <c r="AC8" s="27"/>
      <c r="AD8" s="27"/>
      <c r="AE8" s="27"/>
    </row>
    <row r="9" spans="1:31" ht="15.75" customHeight="1">
      <c r="A9" s="11" t="str">
        <f t="shared" si="1"/>
        <v/>
      </c>
      <c r="B9" s="12"/>
      <c r="C9" s="8"/>
      <c r="D9" s="8"/>
      <c r="E9" s="8"/>
      <c r="F9" s="8"/>
      <c r="G9" s="8"/>
      <c r="H9" s="15"/>
      <c r="I9" s="15"/>
      <c r="J9" s="21"/>
      <c r="L9" s="22"/>
      <c r="M9" s="22"/>
      <c r="N9" s="22"/>
      <c r="O9" s="22"/>
      <c r="P9" s="22"/>
      <c r="Q9" s="22"/>
      <c r="R9" s="22"/>
      <c r="S9" s="22"/>
      <c r="T9" s="27"/>
      <c r="U9" s="22"/>
      <c r="V9" s="27"/>
      <c r="W9" s="27"/>
      <c r="X9" s="27"/>
      <c r="Y9" s="27"/>
      <c r="Z9" s="27"/>
      <c r="AA9" s="27"/>
      <c r="AB9" s="30" t="str">
        <f t="shared" si="0"/>
        <v/>
      </c>
      <c r="AC9" s="27"/>
      <c r="AD9" s="27"/>
      <c r="AE9" s="27"/>
    </row>
    <row r="10" spans="1:31" ht="15.75" customHeight="1">
      <c r="A10" s="11" t="str">
        <f t="shared" si="1"/>
        <v/>
      </c>
      <c r="B10" s="12"/>
      <c r="C10" s="8"/>
      <c r="D10" s="8"/>
      <c r="E10" s="8"/>
      <c r="F10" s="8"/>
      <c r="G10" s="8"/>
      <c r="H10" s="15"/>
      <c r="I10" s="15"/>
      <c r="J10" s="21"/>
      <c r="L10" s="22"/>
      <c r="M10" s="22"/>
      <c r="N10" s="22"/>
      <c r="O10" s="22"/>
      <c r="P10" s="22"/>
      <c r="Q10" s="22"/>
      <c r="R10" s="22"/>
      <c r="S10" s="22"/>
      <c r="T10" s="27"/>
      <c r="U10" s="22"/>
      <c r="V10" s="27"/>
      <c r="W10" s="27"/>
      <c r="X10" s="27"/>
      <c r="Y10" s="27"/>
      <c r="Z10" s="27"/>
      <c r="AA10" s="27"/>
      <c r="AB10" s="30" t="str">
        <f t="shared" si="0"/>
        <v/>
      </c>
      <c r="AC10" s="27"/>
      <c r="AD10" s="27"/>
      <c r="AE10" s="27"/>
    </row>
    <row r="11" spans="1:31" ht="15.75" customHeight="1">
      <c r="A11" s="11" t="str">
        <f t="shared" si="1"/>
        <v/>
      </c>
      <c r="B11" s="12"/>
      <c r="C11" s="8"/>
      <c r="D11" s="8"/>
      <c r="E11" s="8"/>
      <c r="F11" s="8"/>
      <c r="G11" s="8"/>
      <c r="H11" s="15"/>
      <c r="I11" s="15"/>
      <c r="J11" s="21"/>
      <c r="L11" s="22"/>
      <c r="M11" s="22"/>
      <c r="N11" s="22"/>
      <c r="O11" s="22"/>
      <c r="P11" s="22"/>
      <c r="Q11" s="22"/>
      <c r="R11" s="22"/>
      <c r="S11" s="22"/>
      <c r="T11" s="27"/>
      <c r="U11" s="22"/>
      <c r="V11" s="27"/>
      <c r="W11" s="27"/>
      <c r="X11" s="27"/>
      <c r="Y11" s="27"/>
      <c r="Z11" s="27"/>
      <c r="AA11" s="27"/>
      <c r="AB11" s="30" t="str">
        <f t="shared" si="0"/>
        <v/>
      </c>
      <c r="AC11" s="27"/>
      <c r="AD11" s="27"/>
      <c r="AE11" s="27"/>
    </row>
    <row r="12" spans="1:31" ht="15.75" customHeight="1">
      <c r="A12" s="11" t="str">
        <f t="shared" si="1"/>
        <v/>
      </c>
      <c r="B12" s="12"/>
      <c r="C12" s="8"/>
      <c r="D12" s="8"/>
      <c r="E12" s="8"/>
      <c r="F12" s="8"/>
      <c r="G12" s="8"/>
      <c r="H12" s="15"/>
      <c r="I12" s="15"/>
      <c r="J12" s="21"/>
      <c r="L12" s="22"/>
      <c r="M12" s="22"/>
      <c r="N12" s="22"/>
      <c r="O12" s="22"/>
      <c r="P12" s="22"/>
      <c r="Q12" s="22"/>
      <c r="R12" s="22"/>
      <c r="S12" s="22"/>
      <c r="T12" s="27"/>
      <c r="U12" s="22"/>
      <c r="V12" s="27"/>
      <c r="W12" s="27"/>
      <c r="X12" s="27"/>
      <c r="Y12" s="27"/>
      <c r="Z12" s="27"/>
      <c r="AA12" s="27"/>
      <c r="AB12" s="30" t="str">
        <f t="shared" si="0"/>
        <v/>
      </c>
      <c r="AC12" s="27"/>
      <c r="AD12" s="27"/>
      <c r="AE12" s="27"/>
    </row>
    <row r="13" spans="1:31" ht="15.75" customHeight="1">
      <c r="A13" s="11" t="str">
        <f t="shared" si="1"/>
        <v/>
      </c>
      <c r="B13" s="12"/>
      <c r="C13" s="8"/>
      <c r="D13" s="8"/>
      <c r="E13" s="8"/>
      <c r="F13" s="8"/>
      <c r="G13" s="8"/>
      <c r="H13" s="15"/>
      <c r="I13" s="15"/>
      <c r="J13" s="21"/>
      <c r="L13" s="22"/>
      <c r="M13" s="22"/>
      <c r="N13" s="22"/>
      <c r="O13" s="22"/>
      <c r="P13" s="22"/>
      <c r="Q13" s="22"/>
      <c r="R13" s="22"/>
      <c r="S13" s="22"/>
      <c r="T13" s="27"/>
      <c r="U13" s="22"/>
      <c r="V13" s="27"/>
      <c r="W13" s="27"/>
      <c r="X13" s="27"/>
      <c r="Y13" s="27"/>
      <c r="Z13" s="27"/>
      <c r="AA13" s="27"/>
      <c r="AB13" s="30" t="str">
        <f t="shared" si="0"/>
        <v/>
      </c>
      <c r="AC13" s="27"/>
      <c r="AD13" s="27"/>
      <c r="AE13" s="27"/>
    </row>
    <row r="14" spans="1:31" ht="15.75" customHeight="1">
      <c r="A14" s="11" t="str">
        <f t="shared" si="1"/>
        <v/>
      </c>
      <c r="B14" s="12"/>
      <c r="C14" s="8"/>
      <c r="D14" s="8"/>
      <c r="E14" s="8"/>
      <c r="F14" s="8"/>
      <c r="G14" s="8"/>
      <c r="H14" s="15"/>
      <c r="I14" s="15"/>
      <c r="J14" s="21"/>
      <c r="L14" s="22"/>
      <c r="M14" s="22"/>
      <c r="N14" s="22"/>
      <c r="O14" s="22"/>
      <c r="P14" s="22"/>
      <c r="Q14" s="22"/>
      <c r="R14" s="22"/>
      <c r="S14" s="22"/>
      <c r="T14" s="27"/>
      <c r="U14" s="22"/>
      <c r="V14" s="27"/>
      <c r="W14" s="27"/>
      <c r="X14" s="27"/>
      <c r="Y14" s="27"/>
      <c r="Z14" s="27"/>
      <c r="AA14" s="27"/>
      <c r="AB14" s="30" t="str">
        <f t="shared" si="0"/>
        <v/>
      </c>
      <c r="AC14" s="27"/>
      <c r="AD14" s="27"/>
      <c r="AE14" s="27"/>
    </row>
    <row r="15" spans="1:31" ht="15.75" customHeight="1">
      <c r="A15" s="11" t="str">
        <f t="shared" si="1"/>
        <v/>
      </c>
      <c r="B15" s="12"/>
      <c r="C15" s="8"/>
      <c r="D15" s="8"/>
      <c r="E15" s="8"/>
      <c r="F15" s="8"/>
      <c r="G15" s="8"/>
      <c r="H15" s="15"/>
      <c r="I15" s="15"/>
      <c r="J15" s="21"/>
      <c r="L15" s="22"/>
      <c r="M15" s="22"/>
      <c r="N15" s="22"/>
      <c r="O15" s="22"/>
      <c r="P15" s="22"/>
      <c r="Q15" s="22"/>
      <c r="R15" s="22"/>
      <c r="S15" s="22"/>
      <c r="T15" s="27"/>
      <c r="U15" s="22"/>
      <c r="V15" s="27"/>
      <c r="W15" s="27"/>
      <c r="X15" s="27"/>
      <c r="Y15" s="27"/>
      <c r="Z15" s="27"/>
      <c r="AA15" s="27"/>
      <c r="AB15" s="30" t="str">
        <f t="shared" si="0"/>
        <v/>
      </c>
      <c r="AC15" s="27"/>
      <c r="AD15" s="27"/>
      <c r="AE15" s="27"/>
    </row>
    <row r="16" spans="1:31" ht="15.75" customHeight="1">
      <c r="A16" s="11" t="str">
        <f t="shared" si="1"/>
        <v/>
      </c>
      <c r="B16" s="12"/>
      <c r="C16" s="8"/>
      <c r="D16" s="8"/>
      <c r="E16" s="8"/>
      <c r="F16" s="8"/>
      <c r="G16" s="8"/>
      <c r="H16" s="15"/>
      <c r="I16" s="15"/>
      <c r="J16" s="21"/>
      <c r="L16" s="22"/>
      <c r="M16" s="22"/>
      <c r="N16" s="22"/>
      <c r="O16" s="22"/>
      <c r="P16" s="22"/>
      <c r="Q16" s="22"/>
      <c r="R16" s="22"/>
      <c r="S16" s="22"/>
      <c r="T16" s="27"/>
      <c r="U16" s="22"/>
      <c r="V16" s="27"/>
      <c r="W16" s="27"/>
      <c r="X16" s="27"/>
      <c r="Y16" s="27"/>
      <c r="Z16" s="27"/>
      <c r="AA16" s="27"/>
      <c r="AB16" s="30" t="str">
        <f t="shared" si="0"/>
        <v/>
      </c>
      <c r="AC16" s="27"/>
      <c r="AD16" s="27"/>
      <c r="AE16" s="27"/>
    </row>
    <row r="17" spans="1:31" ht="15.75" customHeight="1">
      <c r="A17" s="11" t="str">
        <f t="shared" si="1"/>
        <v/>
      </c>
      <c r="B17" s="12"/>
      <c r="C17" s="8"/>
      <c r="D17" s="8"/>
      <c r="E17" s="8"/>
      <c r="F17" s="8"/>
      <c r="G17" s="8"/>
      <c r="H17" s="15"/>
      <c r="I17" s="15"/>
      <c r="J17" s="21"/>
      <c r="L17" s="22"/>
      <c r="M17" s="22"/>
      <c r="N17" s="22"/>
      <c r="O17" s="22"/>
      <c r="P17" s="22"/>
      <c r="Q17" s="22"/>
      <c r="R17" s="22"/>
      <c r="S17" s="22"/>
      <c r="T17" s="27"/>
      <c r="U17" s="22"/>
      <c r="V17" s="27"/>
      <c r="W17" s="27"/>
      <c r="X17" s="27"/>
      <c r="Y17" s="27"/>
      <c r="Z17" s="27"/>
      <c r="AA17" s="27"/>
      <c r="AB17" s="30" t="str">
        <f>IFERROR((Z17-H20)/(H20)*100,"")</f>
        <v/>
      </c>
      <c r="AC17" s="27"/>
      <c r="AD17" s="27"/>
      <c r="AE17" s="27"/>
    </row>
    <row r="18" spans="1:31" ht="15.75" customHeight="1">
      <c r="A18" s="11"/>
      <c r="B18" s="12"/>
      <c r="C18" s="8"/>
      <c r="D18" s="8"/>
      <c r="E18" s="8"/>
      <c r="F18" s="8"/>
      <c r="G18" s="8"/>
      <c r="H18" s="15"/>
      <c r="I18" s="15"/>
      <c r="J18" s="21"/>
      <c r="L18" s="22"/>
      <c r="M18" s="22"/>
      <c r="N18" s="22"/>
      <c r="O18" s="22"/>
      <c r="P18" s="22"/>
      <c r="Q18" s="22"/>
      <c r="R18" s="22"/>
      <c r="S18" s="22"/>
      <c r="T18" s="27"/>
      <c r="U18" s="22"/>
      <c r="V18" s="27"/>
      <c r="W18" s="27"/>
      <c r="X18" s="27"/>
      <c r="Y18" s="27"/>
      <c r="Z18" s="27"/>
      <c r="AA18" s="27"/>
      <c r="AB18" s="30"/>
      <c r="AC18" s="27"/>
      <c r="AD18" s="27"/>
      <c r="AE18" s="27"/>
    </row>
    <row r="19" spans="1:31" ht="15.75" customHeight="1">
      <c r="A19" s="11"/>
      <c r="B19" s="12"/>
      <c r="C19" s="8"/>
      <c r="D19" s="8"/>
      <c r="E19" s="8"/>
      <c r="F19" s="8"/>
      <c r="G19" s="8"/>
      <c r="H19" s="15"/>
      <c r="I19" s="15"/>
      <c r="J19" s="21"/>
      <c r="L19" s="22"/>
      <c r="M19" s="22"/>
      <c r="N19" s="22"/>
      <c r="O19" s="22"/>
      <c r="P19" s="22"/>
      <c r="Q19" s="22"/>
      <c r="R19" s="22"/>
      <c r="S19" s="22"/>
      <c r="T19" s="27"/>
      <c r="U19" s="22"/>
      <c r="V19" s="27"/>
      <c r="W19" s="27"/>
      <c r="X19" s="27"/>
      <c r="Y19" s="27"/>
      <c r="Z19" s="27"/>
      <c r="AA19" s="27"/>
      <c r="AB19" s="30"/>
      <c r="AC19" s="27"/>
      <c r="AD19" s="27"/>
      <c r="AE19" s="27"/>
    </row>
    <row r="20" spans="1:31" ht="15.75" customHeight="1">
      <c r="A20" s="11" t="str">
        <f t="shared" si="1"/>
        <v/>
      </c>
      <c r="B20" s="12"/>
      <c r="C20" s="8"/>
      <c r="D20" s="8"/>
      <c r="E20" s="8"/>
      <c r="F20" s="8"/>
      <c r="G20" s="8"/>
      <c r="H20" s="15"/>
      <c r="I20" s="15"/>
      <c r="J20" s="21"/>
      <c r="L20" s="22"/>
      <c r="M20" s="22"/>
      <c r="N20" s="22"/>
      <c r="O20" s="22"/>
      <c r="P20" s="22"/>
      <c r="Q20" s="22"/>
      <c r="R20" s="22"/>
      <c r="S20" s="22"/>
      <c r="T20" s="27"/>
      <c r="U20" s="22"/>
      <c r="V20" s="27"/>
      <c r="W20" s="27"/>
      <c r="X20" s="27"/>
      <c r="Y20" s="27"/>
      <c r="Z20" s="27"/>
      <c r="AA20" s="27"/>
      <c r="AB20" s="30" t="str">
        <f t="shared" si="0"/>
        <v/>
      </c>
      <c r="AC20" s="27"/>
      <c r="AD20" s="27"/>
      <c r="AE20" s="27"/>
    </row>
    <row r="21" spans="1:31" ht="15.75" customHeight="1">
      <c r="A21" s="11" t="str">
        <f t="shared" si="1"/>
        <v/>
      </c>
      <c r="B21" s="12"/>
      <c r="C21" s="8"/>
      <c r="D21" s="8"/>
      <c r="E21" s="8"/>
      <c r="F21" s="8"/>
      <c r="G21" s="8"/>
      <c r="H21" s="15"/>
      <c r="I21" s="15"/>
      <c r="J21" s="21"/>
      <c r="L21" s="22"/>
      <c r="M21" s="22"/>
      <c r="N21" s="22"/>
      <c r="O21" s="22"/>
      <c r="P21" s="22"/>
      <c r="Q21" s="22"/>
      <c r="R21" s="22"/>
      <c r="S21" s="22"/>
      <c r="T21" s="27"/>
      <c r="U21" s="22"/>
      <c r="V21" s="27"/>
      <c r="W21" s="27"/>
      <c r="X21" s="27"/>
      <c r="Y21" s="27"/>
      <c r="Z21" s="27"/>
      <c r="AA21" s="27"/>
      <c r="AB21" s="30" t="str">
        <f t="shared" si="0"/>
        <v/>
      </c>
      <c r="AC21" s="27"/>
      <c r="AD21" s="27"/>
      <c r="AE21" s="27"/>
    </row>
    <row r="22" spans="1:31" ht="15.75" customHeight="1">
      <c r="A22" s="11" t="str">
        <f t="shared" si="1"/>
        <v/>
      </c>
      <c r="B22" s="12"/>
      <c r="C22" s="8"/>
      <c r="D22" s="8"/>
      <c r="E22" s="8"/>
      <c r="F22" s="8"/>
      <c r="G22" s="8"/>
      <c r="H22" s="15"/>
      <c r="I22" s="15"/>
      <c r="J22" s="21"/>
      <c r="L22" s="22"/>
      <c r="M22" s="22"/>
      <c r="N22" s="22"/>
      <c r="O22" s="22"/>
      <c r="P22" s="22"/>
      <c r="Q22" s="22"/>
      <c r="R22" s="22"/>
      <c r="S22" s="22"/>
      <c r="T22" s="27"/>
      <c r="U22" s="22"/>
      <c r="V22" s="27"/>
      <c r="W22" s="27"/>
      <c r="X22" s="27"/>
      <c r="Y22" s="27"/>
      <c r="Z22" s="27"/>
      <c r="AA22" s="27"/>
      <c r="AB22" s="30" t="str">
        <f t="shared" si="0"/>
        <v/>
      </c>
      <c r="AC22" s="27"/>
      <c r="AD22" s="27"/>
      <c r="AE22" s="27"/>
    </row>
    <row r="23" spans="1:31" ht="15.75" customHeight="1">
      <c r="A23" s="11" t="str">
        <f t="shared" si="1"/>
        <v/>
      </c>
      <c r="B23" s="12"/>
      <c r="C23" s="8"/>
      <c r="D23" s="8"/>
      <c r="E23" s="8"/>
      <c r="F23" s="8"/>
      <c r="G23" s="8"/>
      <c r="H23" s="15"/>
      <c r="I23" s="15"/>
      <c r="J23" s="21"/>
      <c r="L23" s="22"/>
      <c r="M23" s="22"/>
      <c r="N23" s="22"/>
      <c r="O23" s="22"/>
      <c r="P23" s="22"/>
      <c r="Q23" s="22"/>
      <c r="R23" s="22"/>
      <c r="S23" s="22"/>
      <c r="T23" s="27"/>
      <c r="U23" s="22"/>
      <c r="V23" s="27"/>
      <c r="W23" s="27"/>
      <c r="X23" s="27"/>
      <c r="Y23" s="27"/>
      <c r="Z23" s="27"/>
      <c r="AA23" s="27"/>
      <c r="AB23" s="30" t="str">
        <f>IFERROR((Z23-#REF!)/(#REF!)*100,"")</f>
        <v/>
      </c>
      <c r="AC23" s="27"/>
      <c r="AD23" s="27"/>
      <c r="AE23" s="27"/>
    </row>
    <row r="24" spans="1:31" ht="15.75" customHeight="1">
      <c r="A24" s="11" t="str">
        <f t="shared" si="1"/>
        <v/>
      </c>
      <c r="B24" s="12"/>
      <c r="C24" s="8"/>
      <c r="D24" s="8"/>
      <c r="E24" s="8"/>
      <c r="F24" s="8"/>
      <c r="G24" s="8"/>
      <c r="H24" s="15"/>
      <c r="I24" s="15"/>
      <c r="J24" s="21"/>
      <c r="L24" s="22"/>
      <c r="M24" s="22"/>
      <c r="N24" s="22"/>
      <c r="O24" s="22"/>
      <c r="P24" s="22"/>
      <c r="Q24" s="22"/>
      <c r="R24" s="22"/>
      <c r="S24" s="22"/>
      <c r="T24" s="27"/>
      <c r="U24" s="22"/>
      <c r="V24" s="27"/>
      <c r="W24" s="27"/>
      <c r="X24" s="27"/>
      <c r="Y24" s="27"/>
      <c r="Z24" s="27"/>
      <c r="AA24" s="27"/>
      <c r="AB24" s="30" t="str">
        <f t="shared" si="0"/>
        <v/>
      </c>
      <c r="AC24" s="27"/>
      <c r="AD24" s="27"/>
      <c r="AE24" s="27"/>
    </row>
    <row r="25" spans="1:31" ht="15.75" customHeight="1">
      <c r="A25" s="11" t="str">
        <f t="shared" si="1"/>
        <v/>
      </c>
      <c r="B25" s="12"/>
      <c r="C25" s="8"/>
      <c r="D25" s="8"/>
      <c r="E25" s="8"/>
      <c r="F25" s="8"/>
      <c r="G25" s="8"/>
      <c r="H25" s="15"/>
      <c r="I25" s="15"/>
      <c r="J25" s="21"/>
      <c r="L25" s="22"/>
      <c r="M25" s="22"/>
      <c r="N25" s="22"/>
      <c r="O25" s="22"/>
      <c r="P25" s="22"/>
      <c r="Q25" s="22"/>
      <c r="R25" s="22"/>
      <c r="S25" s="22"/>
      <c r="T25" s="27"/>
      <c r="U25" s="22"/>
      <c r="V25" s="27"/>
      <c r="W25" s="27"/>
      <c r="X25" s="27"/>
      <c r="Y25" s="27"/>
      <c r="Z25" s="27"/>
      <c r="AA25" s="27"/>
      <c r="AB25" s="30" t="str">
        <f t="shared" si="0"/>
        <v/>
      </c>
      <c r="AC25" s="27"/>
      <c r="AD25" s="27"/>
      <c r="AE25" s="27"/>
    </row>
    <row r="26" spans="1:31" ht="15.75" customHeight="1">
      <c r="A26" s="526" t="s">
        <v>740</v>
      </c>
      <c r="B26" s="527"/>
      <c r="C26" s="8"/>
      <c r="D26" s="8"/>
      <c r="E26" s="8"/>
      <c r="F26" s="15">
        <f>SUM(F7:F25)</f>
        <v>0</v>
      </c>
      <c r="G26" s="15">
        <f>SUM(G7:G25)</f>
        <v>0</v>
      </c>
      <c r="H26" s="15">
        <f>SUM(H7:H25)</f>
        <v>0</v>
      </c>
      <c r="I26" s="15">
        <f>SUM(I7:I25)</f>
        <v>0</v>
      </c>
      <c r="J26" s="21"/>
    </row>
    <row r="27" spans="1:31" ht="15.75" customHeight="1">
      <c r="A27" s="3" t="str">
        <f>基本信息输入表!$K$6&amp;"填表人："&amp;基本信息输入表!$M$77</f>
        <v>被评估单位填表人：徐刚、杨灵芝</v>
      </c>
      <c r="I27" s="3" t="str">
        <f>"评估人员："&amp;基本信息输入表!$Q$77</f>
        <v>评估人员：雍国锋、路育</v>
      </c>
    </row>
    <row r="28" spans="1:31" ht="15.75" customHeight="1">
      <c r="A28" s="3" t="str">
        <f>"填表日期："&amp;YEAR(基本信息输入表!$O$77)&amp;"年"&amp;MONTH(基本信息输入表!$O$77)&amp;"月"&amp;DAY(基本信息输入表!$O$77)&amp;"日"</f>
        <v>填表日期：2023年2月1日</v>
      </c>
    </row>
    <row r="29" spans="1:31" ht="15.75" customHeight="1">
      <c r="K29" s="23" t="s">
        <v>461</v>
      </c>
    </row>
  </sheetData>
  <mergeCells count="25">
    <mergeCell ref="AB5:AB6"/>
    <mergeCell ref="AC5:AC6"/>
    <mergeCell ref="AD5:AD6"/>
    <mergeCell ref="AE5:AE6"/>
    <mergeCell ref="AB4:AE4"/>
    <mergeCell ref="A5:C5"/>
    <mergeCell ref="R5:T5"/>
    <mergeCell ref="U5:V5"/>
    <mergeCell ref="A26:B26"/>
    <mergeCell ref="L5:L6"/>
    <mergeCell ref="M5:M6"/>
    <mergeCell ref="N5:N6"/>
    <mergeCell ref="O5:O6"/>
    <mergeCell ref="P5:P6"/>
    <mergeCell ref="Q5:Q6"/>
    <mergeCell ref="W5:W6"/>
    <mergeCell ref="X5:X6"/>
    <mergeCell ref="Y5:Y6"/>
    <mergeCell ref="Z5:Z6"/>
    <mergeCell ref="AA5:AA6"/>
    <mergeCell ref="A2:J2"/>
    <mergeCell ref="A3:J3"/>
    <mergeCell ref="L4:Q4"/>
    <mergeCell ref="R4:X4"/>
    <mergeCell ref="Y4:AA4"/>
  </mergeCells>
  <phoneticPr fontId="13" type="noConversion"/>
  <dataValidations count="1">
    <dataValidation type="list" allowBlank="1" showInputMessage="1" showErrorMessage="1" sqref="L7:O25" xr:uid="{00000000-0002-0000-4B00-000001000000}">
      <formula1>$A$108:$A$109</formula1>
    </dataValidation>
  </dataValidations>
  <hyperlinks>
    <hyperlink ref="A1" location="索引目录!A1" display="返回索引目录" xr:uid="{00000000-0004-0000-4B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B00-000000000000}">
          <x14:formula1>
            <xm:f>基本信息输入表!$A$121:$A$123</xm:f>
          </x14:formula1>
          <xm:sqref>U7:U25</xm:sqref>
        </x14:dataValidation>
        <x14:dataValidation type="list" allowBlank="1" showInputMessage="1" showErrorMessage="1" xr:uid="{00000000-0002-0000-4B00-000002000000}">
          <x14:formula1>
            <xm:f>基本信息输入表!$A$109:$A$110</xm:f>
          </x14:formula1>
          <xm:sqref>R7:S25</xm:sqref>
        </x14:dataValidation>
      </x14:dataValidations>
    </ext>
  </extLs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pageSetUpPr fitToPage="1"/>
  </sheetPr>
  <dimension ref="A1:AG32"/>
  <sheetViews>
    <sheetView showGridLines="0" workbookViewId="0">
      <selection activeCell="F8" sqref="F8"/>
    </sheetView>
  </sheetViews>
  <sheetFormatPr defaultColWidth="9" defaultRowHeight="15.75" customHeight="1" outlineLevelCol="1"/>
  <cols>
    <col min="1" max="1" width="4.25" style="3" customWidth="1"/>
    <col min="2" max="2" width="25.25" style="3" customWidth="1"/>
    <col min="3" max="3" width="11.75" style="3" customWidth="1"/>
    <col min="4" max="6" width="18.5" style="3" customWidth="1"/>
    <col min="7" max="8" width="15.58203125" style="3" hidden="1" customWidth="1" outlineLevel="1"/>
    <col min="9" max="9" width="15.58203125" style="3" customWidth="1" collapsed="1"/>
    <col min="10" max="10" width="15.58203125" style="3" customWidth="1"/>
    <col min="11" max="11" width="15.5" style="3" customWidth="1"/>
    <col min="12" max="12" width="9" style="3"/>
    <col min="13" max="16" width="5.58203125" style="4" customWidth="1" outlineLevel="1"/>
    <col min="17" max="17" width="14.75" style="4" customWidth="1" outlineLevel="1"/>
    <col min="18" max="18" width="13.58203125" style="4" customWidth="1"/>
    <col min="19" max="22" width="5.58203125" style="4" customWidth="1" outlineLevel="1"/>
    <col min="23" max="24" width="8.58203125" style="4" customWidth="1" outlineLevel="1"/>
    <col min="25" max="25" width="14.58203125" style="4" customWidth="1" outlineLevel="1"/>
    <col min="26" max="26" width="13.58203125" style="4" customWidth="1"/>
    <col min="27" max="27" width="10.75" style="4" customWidth="1" outlineLevel="1"/>
    <col min="28" max="28" width="8.58203125" style="4" customWidth="1" outlineLevel="1"/>
    <col min="29" max="29" width="13.75" style="4" customWidth="1"/>
    <col min="30" max="32" width="13.58203125" style="4" customWidth="1" outlineLevel="1"/>
    <col min="33" max="33" width="13.58203125" style="4" customWidth="1"/>
    <col min="34" max="16384" width="9" style="3"/>
  </cols>
  <sheetData>
    <row r="1" spans="1:33" ht="15.75" customHeight="1">
      <c r="A1" s="5" t="s">
        <v>430</v>
      </c>
    </row>
    <row r="2" spans="1:33" s="1" customFormat="1" ht="30" customHeight="1">
      <c r="A2" s="519" t="s">
        <v>1435</v>
      </c>
      <c r="B2" s="519"/>
      <c r="C2" s="519"/>
      <c r="D2" s="519"/>
      <c r="E2" s="519"/>
      <c r="F2" s="519"/>
      <c r="G2" s="519"/>
      <c r="H2" s="519"/>
      <c r="I2" s="519"/>
      <c r="J2" s="519"/>
      <c r="K2" s="519"/>
      <c r="M2" s="17"/>
      <c r="N2" s="17"/>
      <c r="O2" s="17"/>
      <c r="P2" s="17"/>
      <c r="Q2" s="17"/>
      <c r="R2" s="17"/>
      <c r="S2" s="17"/>
      <c r="T2" s="17"/>
      <c r="U2" s="17"/>
      <c r="V2" s="17"/>
      <c r="W2" s="17"/>
      <c r="X2" s="17"/>
      <c r="Y2" s="17"/>
      <c r="Z2" s="17"/>
      <c r="AA2" s="17"/>
      <c r="AB2" s="17"/>
      <c r="AC2" s="17"/>
      <c r="AD2" s="17"/>
      <c r="AE2" s="17"/>
      <c r="AF2" s="17"/>
      <c r="AG2" s="17"/>
    </row>
    <row r="3" spans="1:33" ht="15.75" customHeight="1">
      <c r="A3" s="520" t="str">
        <f>"评估基准日："&amp;TEXT(基本信息输入表!M7,"yyyy年mm月dd日")</f>
        <v>评估基准日：2022年12月31日</v>
      </c>
      <c r="B3" s="520"/>
      <c r="C3" s="520"/>
      <c r="D3" s="520"/>
      <c r="E3" s="520"/>
      <c r="F3" s="520"/>
      <c r="G3" s="520"/>
      <c r="H3" s="520"/>
      <c r="I3" s="520"/>
      <c r="J3" s="520"/>
      <c r="K3" s="520"/>
      <c r="M3" s="17"/>
      <c r="N3" s="17"/>
      <c r="O3" s="17"/>
      <c r="P3" s="17"/>
      <c r="Q3" s="17"/>
      <c r="R3" s="17"/>
      <c r="S3" s="17"/>
      <c r="T3" s="17"/>
      <c r="U3" s="17"/>
      <c r="V3" s="17"/>
      <c r="W3" s="17"/>
      <c r="X3" s="17"/>
      <c r="Y3" s="17"/>
      <c r="Z3" s="17"/>
      <c r="AA3" s="17"/>
      <c r="AB3" s="17"/>
      <c r="AC3" s="17"/>
      <c r="AD3" s="17"/>
      <c r="AE3" s="17"/>
      <c r="AF3" s="17"/>
      <c r="AG3" s="17"/>
    </row>
    <row r="4" spans="1:33" ht="14.15" customHeight="1">
      <c r="A4" s="2"/>
      <c r="B4" s="2"/>
      <c r="C4" s="2"/>
      <c r="D4" s="2"/>
      <c r="E4" s="2"/>
      <c r="F4" s="2"/>
      <c r="G4" s="2"/>
      <c r="H4" s="2"/>
      <c r="I4" s="2"/>
      <c r="J4" s="2"/>
      <c r="K4" s="18" t="s">
        <v>1436</v>
      </c>
      <c r="M4" s="531" t="s">
        <v>595</v>
      </c>
      <c r="N4" s="531"/>
      <c r="O4" s="531"/>
      <c r="P4" s="531"/>
      <c r="Q4" s="531"/>
      <c r="R4" s="531"/>
      <c r="S4" s="532" t="s">
        <v>596</v>
      </c>
      <c r="T4" s="533"/>
      <c r="U4" s="533"/>
      <c r="V4" s="533"/>
      <c r="W4" s="533"/>
      <c r="X4" s="533"/>
      <c r="Y4" s="533"/>
      <c r="Z4" s="534"/>
      <c r="AA4" s="536" t="s">
        <v>597</v>
      </c>
      <c r="AB4" s="536"/>
      <c r="AC4" s="537"/>
      <c r="AD4" s="538" t="s">
        <v>598</v>
      </c>
      <c r="AE4" s="538"/>
      <c r="AF4" s="538"/>
      <c r="AG4" s="538"/>
    </row>
    <row r="5" spans="1:33" ht="15.75" customHeight="1">
      <c r="A5" s="604" t="str">
        <f>基本信息输入表!K6&amp;"："&amp;基本信息输入表!M6</f>
        <v>被评估单位：贵州华能焦化制气股份有限公司</v>
      </c>
      <c r="B5" s="604"/>
      <c r="C5" s="604"/>
      <c r="D5" s="604"/>
      <c r="E5" s="7"/>
      <c r="F5" s="7"/>
      <c r="G5" s="7"/>
      <c r="H5" s="7"/>
      <c r="K5" s="18" t="s">
        <v>464</v>
      </c>
      <c r="M5" s="531" t="s">
        <v>599</v>
      </c>
      <c r="N5" s="553" t="s">
        <v>895</v>
      </c>
      <c r="O5" s="542" t="s">
        <v>627</v>
      </c>
      <c r="P5" s="542" t="s">
        <v>601</v>
      </c>
      <c r="Q5" s="531" t="s">
        <v>602</v>
      </c>
      <c r="R5" s="531"/>
      <c r="S5" s="532" t="s">
        <v>603</v>
      </c>
      <c r="T5" s="533"/>
      <c r="U5" s="533"/>
      <c r="V5" s="534"/>
      <c r="W5" s="538" t="s">
        <v>604</v>
      </c>
      <c r="X5" s="538"/>
      <c r="Y5" s="538" t="s">
        <v>605</v>
      </c>
      <c r="Z5" s="543"/>
      <c r="AA5" s="594" t="s">
        <v>1424</v>
      </c>
      <c r="AB5" s="531" t="s">
        <v>438</v>
      </c>
      <c r="AC5" s="558"/>
      <c r="AD5" s="543" t="s">
        <v>607</v>
      </c>
      <c r="AE5" s="543" t="s">
        <v>608</v>
      </c>
      <c r="AF5" s="538" t="s">
        <v>609</v>
      </c>
      <c r="AG5" s="543"/>
    </row>
    <row r="6" spans="1:33" s="2" customFormat="1" ht="15.75" customHeight="1">
      <c r="A6" s="8" t="s">
        <v>465</v>
      </c>
      <c r="B6" s="8" t="s">
        <v>689</v>
      </c>
      <c r="C6" s="8" t="s">
        <v>730</v>
      </c>
      <c r="D6" s="8" t="s">
        <v>704</v>
      </c>
      <c r="E6" s="8" t="s">
        <v>611</v>
      </c>
      <c r="F6" s="8" t="s">
        <v>1428</v>
      </c>
      <c r="G6" s="9" t="s">
        <v>435</v>
      </c>
      <c r="H6" s="9" t="s">
        <v>436</v>
      </c>
      <c r="I6" s="10" t="s">
        <v>437</v>
      </c>
      <c r="J6" s="8" t="s">
        <v>438</v>
      </c>
      <c r="K6" s="8" t="s">
        <v>585</v>
      </c>
      <c r="M6" s="531"/>
      <c r="N6" s="531"/>
      <c r="O6" s="531"/>
      <c r="P6" s="531"/>
      <c r="Q6" s="531"/>
      <c r="R6" s="531"/>
      <c r="S6" s="26" t="s">
        <v>614</v>
      </c>
      <c r="T6" s="40" t="s">
        <v>1430</v>
      </c>
      <c r="U6" s="26" t="s">
        <v>615</v>
      </c>
      <c r="V6" s="24" t="s">
        <v>618</v>
      </c>
      <c r="W6" s="26" t="s">
        <v>619</v>
      </c>
      <c r="X6" s="26" t="s">
        <v>620</v>
      </c>
      <c r="Y6" s="538"/>
      <c r="Z6" s="544"/>
      <c r="AA6" s="546"/>
      <c r="AB6" s="531"/>
      <c r="AC6" s="559"/>
      <c r="AD6" s="544"/>
      <c r="AE6" s="544"/>
      <c r="AF6" s="538"/>
      <c r="AG6" s="544"/>
    </row>
    <row r="7" spans="1:33" ht="15.75" customHeight="1">
      <c r="A7" s="11" t="str">
        <f>IF(B7="","",ROW()-6)</f>
        <v/>
      </c>
      <c r="B7" s="12"/>
      <c r="C7" s="8"/>
      <c r="D7" s="8"/>
      <c r="E7" s="8"/>
      <c r="F7" s="8"/>
      <c r="G7" s="8"/>
      <c r="H7" s="8"/>
      <c r="I7" s="15"/>
      <c r="J7" s="15"/>
      <c r="K7" s="21"/>
      <c r="M7" s="22"/>
      <c r="N7" s="22"/>
      <c r="O7" s="22"/>
      <c r="P7" s="22"/>
      <c r="Q7" s="22"/>
      <c r="R7" s="22"/>
      <c r="S7" s="22"/>
      <c r="T7" s="22"/>
      <c r="U7" s="22"/>
      <c r="V7" s="27"/>
      <c r="W7" s="22"/>
      <c r="X7" s="27"/>
      <c r="Y7" s="27"/>
      <c r="Z7" s="27"/>
      <c r="AA7" s="27"/>
      <c r="AB7" s="27"/>
      <c r="AC7" s="27"/>
      <c r="AD7" s="30" t="str">
        <f t="shared" ref="AD7:AD28" si="0">IFERROR((AB7-I8)/(I8)*100,"")</f>
        <v/>
      </c>
      <c r="AE7" s="27"/>
      <c r="AF7" s="27"/>
      <c r="AG7" s="27"/>
    </row>
    <row r="8" spans="1:33" ht="15.75" customHeight="1">
      <c r="A8" s="11" t="str">
        <f t="shared" ref="A8:A28" si="1">IF(B8="","",ROW()-6)</f>
        <v/>
      </c>
      <c r="B8" s="12"/>
      <c r="C8" s="8"/>
      <c r="D8" s="8"/>
      <c r="E8" s="8"/>
      <c r="F8" s="8"/>
      <c r="G8" s="8"/>
      <c r="H8" s="8"/>
      <c r="I8" s="15"/>
      <c r="J8" s="15"/>
      <c r="K8" s="21"/>
      <c r="M8" s="22"/>
      <c r="N8" s="22"/>
      <c r="O8" s="22"/>
      <c r="P8" s="22"/>
      <c r="Q8" s="22"/>
      <c r="R8" s="22"/>
      <c r="S8" s="22"/>
      <c r="T8" s="22"/>
      <c r="U8" s="22"/>
      <c r="V8" s="27"/>
      <c r="W8" s="22"/>
      <c r="X8" s="27"/>
      <c r="Y8" s="27"/>
      <c r="Z8" s="27"/>
      <c r="AA8" s="27"/>
      <c r="AB8" s="27"/>
      <c r="AC8" s="27"/>
      <c r="AD8" s="30" t="str">
        <f t="shared" si="0"/>
        <v/>
      </c>
      <c r="AE8" s="27"/>
      <c r="AF8" s="27"/>
      <c r="AG8" s="27"/>
    </row>
    <row r="9" spans="1:33" ht="15.75" customHeight="1">
      <c r="A9" s="11" t="str">
        <f t="shared" si="1"/>
        <v/>
      </c>
      <c r="B9" s="12"/>
      <c r="C9" s="8"/>
      <c r="D9" s="8"/>
      <c r="E9" s="8"/>
      <c r="F9" s="8"/>
      <c r="G9" s="8"/>
      <c r="H9" s="8"/>
      <c r="I9" s="15"/>
      <c r="J9" s="15"/>
      <c r="K9" s="21"/>
      <c r="M9" s="22"/>
      <c r="N9" s="22"/>
      <c r="O9" s="22"/>
      <c r="P9" s="22"/>
      <c r="Q9" s="22"/>
      <c r="R9" s="22"/>
      <c r="S9" s="22"/>
      <c r="T9" s="22"/>
      <c r="U9" s="22"/>
      <c r="V9" s="27"/>
      <c r="W9" s="22"/>
      <c r="X9" s="27"/>
      <c r="Y9" s="27"/>
      <c r="Z9" s="27"/>
      <c r="AA9" s="27"/>
      <c r="AB9" s="27"/>
      <c r="AC9" s="27"/>
      <c r="AD9" s="30" t="str">
        <f t="shared" si="0"/>
        <v/>
      </c>
      <c r="AE9" s="27"/>
      <c r="AF9" s="27"/>
      <c r="AG9" s="27"/>
    </row>
    <row r="10" spans="1:33" ht="15.75" customHeight="1">
      <c r="A10" s="11" t="str">
        <f t="shared" si="1"/>
        <v/>
      </c>
      <c r="B10" s="12"/>
      <c r="C10" s="8"/>
      <c r="D10" s="8"/>
      <c r="E10" s="8"/>
      <c r="F10" s="8"/>
      <c r="G10" s="8"/>
      <c r="H10" s="8"/>
      <c r="I10" s="15"/>
      <c r="J10" s="15"/>
      <c r="K10" s="21"/>
      <c r="M10" s="22"/>
      <c r="N10" s="22"/>
      <c r="O10" s="22"/>
      <c r="P10" s="22"/>
      <c r="Q10" s="22"/>
      <c r="R10" s="22"/>
      <c r="S10" s="22"/>
      <c r="T10" s="22"/>
      <c r="U10" s="22"/>
      <c r="V10" s="27"/>
      <c r="W10" s="22"/>
      <c r="X10" s="27"/>
      <c r="Y10" s="27"/>
      <c r="Z10" s="27"/>
      <c r="AA10" s="27"/>
      <c r="AB10" s="27"/>
      <c r="AC10" s="27"/>
      <c r="AD10" s="30" t="str">
        <f t="shared" si="0"/>
        <v/>
      </c>
      <c r="AE10" s="27"/>
      <c r="AF10" s="27"/>
      <c r="AG10" s="27"/>
    </row>
    <row r="11" spans="1:33" ht="15.75" customHeight="1">
      <c r="A11" s="11" t="str">
        <f t="shared" si="1"/>
        <v/>
      </c>
      <c r="B11" s="12"/>
      <c r="C11" s="8"/>
      <c r="D11" s="8"/>
      <c r="E11" s="8"/>
      <c r="F11" s="8"/>
      <c r="G11" s="8"/>
      <c r="H11" s="8"/>
      <c r="I11" s="15"/>
      <c r="J11" s="15"/>
      <c r="K11" s="21"/>
      <c r="M11" s="22"/>
      <c r="N11" s="22"/>
      <c r="O11" s="22"/>
      <c r="P11" s="22"/>
      <c r="Q11" s="22"/>
      <c r="R11" s="22"/>
      <c r="S11" s="22"/>
      <c r="T11" s="22"/>
      <c r="U11" s="22"/>
      <c r="V11" s="27"/>
      <c r="W11" s="22"/>
      <c r="X11" s="27"/>
      <c r="Y11" s="27"/>
      <c r="Z11" s="27"/>
      <c r="AA11" s="27"/>
      <c r="AB11" s="27"/>
      <c r="AC11" s="27"/>
      <c r="AD11" s="30" t="str">
        <f t="shared" si="0"/>
        <v/>
      </c>
      <c r="AE11" s="27"/>
      <c r="AF11" s="27"/>
      <c r="AG11" s="27"/>
    </row>
    <row r="12" spans="1:33" ht="15.75" customHeight="1">
      <c r="A12" s="11" t="str">
        <f t="shared" si="1"/>
        <v/>
      </c>
      <c r="B12" s="12"/>
      <c r="C12" s="8"/>
      <c r="D12" s="8"/>
      <c r="E12" s="8"/>
      <c r="F12" s="8"/>
      <c r="G12" s="8"/>
      <c r="H12" s="8"/>
      <c r="I12" s="15"/>
      <c r="J12" s="15"/>
      <c r="K12" s="21"/>
      <c r="M12" s="22"/>
      <c r="N12" s="22"/>
      <c r="O12" s="22"/>
      <c r="P12" s="22"/>
      <c r="Q12" s="22"/>
      <c r="R12" s="22"/>
      <c r="S12" s="22"/>
      <c r="T12" s="22"/>
      <c r="U12" s="22"/>
      <c r="V12" s="27"/>
      <c r="W12" s="22"/>
      <c r="X12" s="27"/>
      <c r="Y12" s="27"/>
      <c r="Z12" s="27"/>
      <c r="AA12" s="27"/>
      <c r="AB12" s="27"/>
      <c r="AC12" s="27"/>
      <c r="AD12" s="30" t="str">
        <f t="shared" si="0"/>
        <v/>
      </c>
      <c r="AE12" s="27"/>
      <c r="AF12" s="27"/>
      <c r="AG12" s="27"/>
    </row>
    <row r="13" spans="1:33" ht="15.75" customHeight="1">
      <c r="A13" s="11" t="str">
        <f t="shared" si="1"/>
        <v/>
      </c>
      <c r="B13" s="12"/>
      <c r="C13" s="8"/>
      <c r="D13" s="8"/>
      <c r="E13" s="8"/>
      <c r="F13" s="8"/>
      <c r="G13" s="8"/>
      <c r="H13" s="8"/>
      <c r="I13" s="15"/>
      <c r="J13" s="15"/>
      <c r="K13" s="21"/>
      <c r="M13" s="22"/>
      <c r="N13" s="22"/>
      <c r="O13" s="22"/>
      <c r="P13" s="22"/>
      <c r="Q13" s="22"/>
      <c r="R13" s="22"/>
      <c r="S13" s="22"/>
      <c r="T13" s="22"/>
      <c r="U13" s="22"/>
      <c r="V13" s="27"/>
      <c r="W13" s="22"/>
      <c r="X13" s="27"/>
      <c r="Y13" s="27"/>
      <c r="Z13" s="27"/>
      <c r="AA13" s="27"/>
      <c r="AB13" s="27"/>
      <c r="AC13" s="27"/>
      <c r="AD13" s="30" t="str">
        <f t="shared" si="0"/>
        <v/>
      </c>
      <c r="AE13" s="27"/>
      <c r="AF13" s="27"/>
      <c r="AG13" s="27"/>
    </row>
    <row r="14" spans="1:33" ht="15.75" customHeight="1">
      <c r="A14" s="11" t="str">
        <f t="shared" si="1"/>
        <v/>
      </c>
      <c r="B14" s="12"/>
      <c r="C14" s="8"/>
      <c r="D14" s="8"/>
      <c r="E14" s="8"/>
      <c r="F14" s="8"/>
      <c r="G14" s="8"/>
      <c r="H14" s="8"/>
      <c r="I14" s="15"/>
      <c r="J14" s="15"/>
      <c r="K14" s="21"/>
      <c r="M14" s="22"/>
      <c r="N14" s="22"/>
      <c r="O14" s="22"/>
      <c r="P14" s="22"/>
      <c r="Q14" s="22"/>
      <c r="R14" s="22"/>
      <c r="S14" s="22"/>
      <c r="T14" s="22"/>
      <c r="U14" s="22"/>
      <c r="V14" s="27"/>
      <c r="W14" s="22"/>
      <c r="X14" s="27"/>
      <c r="Y14" s="27"/>
      <c r="Z14" s="27"/>
      <c r="AA14" s="27"/>
      <c r="AB14" s="27"/>
      <c r="AC14" s="27"/>
      <c r="AD14" s="30" t="str">
        <f t="shared" si="0"/>
        <v/>
      </c>
      <c r="AE14" s="27"/>
      <c r="AF14" s="27"/>
      <c r="AG14" s="27"/>
    </row>
    <row r="15" spans="1:33" ht="15.75" customHeight="1">
      <c r="A15" s="11" t="str">
        <f t="shared" si="1"/>
        <v/>
      </c>
      <c r="B15" s="12"/>
      <c r="C15" s="8"/>
      <c r="D15" s="8"/>
      <c r="E15" s="8"/>
      <c r="F15" s="8"/>
      <c r="G15" s="8"/>
      <c r="H15" s="8"/>
      <c r="I15" s="15"/>
      <c r="J15" s="15"/>
      <c r="K15" s="21"/>
      <c r="M15" s="22"/>
      <c r="N15" s="22"/>
      <c r="O15" s="22"/>
      <c r="P15" s="22"/>
      <c r="Q15" s="22"/>
      <c r="R15" s="22"/>
      <c r="S15" s="22"/>
      <c r="T15" s="22"/>
      <c r="U15" s="22"/>
      <c r="V15" s="27"/>
      <c r="W15" s="22"/>
      <c r="X15" s="27"/>
      <c r="Y15" s="27"/>
      <c r="Z15" s="27"/>
      <c r="AA15" s="27"/>
      <c r="AB15" s="27"/>
      <c r="AC15" s="27"/>
      <c r="AD15" s="30" t="str">
        <f t="shared" si="0"/>
        <v/>
      </c>
      <c r="AE15" s="27"/>
      <c r="AF15" s="27"/>
      <c r="AG15" s="27"/>
    </row>
    <row r="16" spans="1:33" ht="15.75" customHeight="1">
      <c r="A16" s="11" t="str">
        <f t="shared" si="1"/>
        <v/>
      </c>
      <c r="B16" s="12"/>
      <c r="C16" s="8"/>
      <c r="D16" s="8"/>
      <c r="E16" s="8"/>
      <c r="F16" s="8"/>
      <c r="G16" s="8"/>
      <c r="H16" s="8"/>
      <c r="I16" s="15"/>
      <c r="J16" s="15"/>
      <c r="K16" s="21"/>
      <c r="M16" s="22"/>
      <c r="N16" s="22"/>
      <c r="O16" s="22"/>
      <c r="P16" s="22"/>
      <c r="Q16" s="22"/>
      <c r="R16" s="22"/>
      <c r="S16" s="22"/>
      <c r="T16" s="22"/>
      <c r="U16" s="22"/>
      <c r="V16" s="27"/>
      <c r="W16" s="22"/>
      <c r="X16" s="27"/>
      <c r="Y16" s="27"/>
      <c r="Z16" s="27"/>
      <c r="AA16" s="27"/>
      <c r="AB16" s="27"/>
      <c r="AC16" s="27"/>
      <c r="AD16" s="30" t="str">
        <f t="shared" si="0"/>
        <v/>
      </c>
      <c r="AE16" s="27"/>
      <c r="AF16" s="27"/>
      <c r="AG16" s="27"/>
    </row>
    <row r="17" spans="1:33" ht="15.75" customHeight="1">
      <c r="A17" s="11" t="str">
        <f t="shared" si="1"/>
        <v/>
      </c>
      <c r="B17" s="12"/>
      <c r="C17" s="8"/>
      <c r="D17" s="8"/>
      <c r="E17" s="8"/>
      <c r="F17" s="8"/>
      <c r="G17" s="8"/>
      <c r="H17" s="8"/>
      <c r="I17" s="15"/>
      <c r="J17" s="15"/>
      <c r="K17" s="21"/>
      <c r="M17" s="22"/>
      <c r="N17" s="22"/>
      <c r="O17" s="22"/>
      <c r="P17" s="22"/>
      <c r="Q17" s="22"/>
      <c r="R17" s="22"/>
      <c r="S17" s="22"/>
      <c r="T17" s="22"/>
      <c r="U17" s="22"/>
      <c r="V17" s="27"/>
      <c r="W17" s="22"/>
      <c r="X17" s="27"/>
      <c r="Y17" s="27"/>
      <c r="Z17" s="27"/>
      <c r="AA17" s="27"/>
      <c r="AB17" s="27"/>
      <c r="AC17" s="27"/>
      <c r="AD17" s="30" t="str">
        <f t="shared" si="0"/>
        <v/>
      </c>
      <c r="AE17" s="27"/>
      <c r="AF17" s="27"/>
      <c r="AG17" s="27"/>
    </row>
    <row r="18" spans="1:33" ht="15.75" customHeight="1">
      <c r="A18" s="11" t="str">
        <f t="shared" si="1"/>
        <v/>
      </c>
      <c r="B18" s="12"/>
      <c r="C18" s="8"/>
      <c r="D18" s="8"/>
      <c r="E18" s="8"/>
      <c r="F18" s="8"/>
      <c r="G18" s="8"/>
      <c r="H18" s="8"/>
      <c r="I18" s="15"/>
      <c r="J18" s="15"/>
      <c r="K18" s="21"/>
      <c r="M18" s="22"/>
      <c r="N18" s="22"/>
      <c r="O18" s="22"/>
      <c r="P18" s="22"/>
      <c r="Q18" s="22"/>
      <c r="R18" s="22"/>
      <c r="S18" s="22"/>
      <c r="T18" s="22"/>
      <c r="U18" s="22"/>
      <c r="V18" s="27"/>
      <c r="W18" s="22"/>
      <c r="X18" s="27"/>
      <c r="Y18" s="27"/>
      <c r="Z18" s="27"/>
      <c r="AA18" s="27"/>
      <c r="AB18" s="27"/>
      <c r="AC18" s="27"/>
      <c r="AD18" s="30" t="str">
        <f t="shared" si="0"/>
        <v/>
      </c>
      <c r="AE18" s="27"/>
      <c r="AF18" s="27"/>
      <c r="AG18" s="27"/>
    </row>
    <row r="19" spans="1:33" ht="15.75" customHeight="1">
      <c r="A19" s="11" t="str">
        <f t="shared" si="1"/>
        <v/>
      </c>
      <c r="B19" s="12"/>
      <c r="C19" s="8"/>
      <c r="D19" s="8"/>
      <c r="E19" s="8"/>
      <c r="F19" s="8"/>
      <c r="G19" s="8"/>
      <c r="H19" s="8"/>
      <c r="I19" s="15"/>
      <c r="J19" s="15"/>
      <c r="K19" s="21"/>
      <c r="M19" s="22"/>
      <c r="N19" s="22"/>
      <c r="O19" s="22"/>
      <c r="P19" s="22"/>
      <c r="Q19" s="22"/>
      <c r="R19" s="22"/>
      <c r="S19" s="22"/>
      <c r="T19" s="22"/>
      <c r="U19" s="22"/>
      <c r="V19" s="27"/>
      <c r="W19" s="22"/>
      <c r="X19" s="27"/>
      <c r="Y19" s="27"/>
      <c r="Z19" s="27"/>
      <c r="AA19" s="27"/>
      <c r="AB19" s="27"/>
      <c r="AC19" s="27"/>
      <c r="AD19" s="30" t="str">
        <f>IFERROR((AB19-I22)/(I22)*100,"")</f>
        <v/>
      </c>
      <c r="AE19" s="27"/>
      <c r="AF19" s="27"/>
      <c r="AG19" s="27"/>
    </row>
    <row r="20" spans="1:33" ht="15.75" customHeight="1">
      <c r="A20" s="11"/>
      <c r="B20" s="12"/>
      <c r="C20" s="8"/>
      <c r="D20" s="8"/>
      <c r="E20" s="8"/>
      <c r="F20" s="8"/>
      <c r="G20" s="8"/>
      <c r="H20" s="8"/>
      <c r="I20" s="15"/>
      <c r="J20" s="15"/>
      <c r="K20" s="21"/>
      <c r="M20" s="22"/>
      <c r="N20" s="22"/>
      <c r="O20" s="22"/>
      <c r="P20" s="22"/>
      <c r="Q20" s="22"/>
      <c r="R20" s="22"/>
      <c r="S20" s="22"/>
      <c r="T20" s="22"/>
      <c r="U20" s="22"/>
      <c r="V20" s="27"/>
      <c r="W20" s="22"/>
      <c r="X20" s="27"/>
      <c r="Y20" s="27"/>
      <c r="Z20" s="27"/>
      <c r="AA20" s="27"/>
      <c r="AB20" s="27"/>
      <c r="AC20" s="27"/>
      <c r="AD20" s="30"/>
      <c r="AE20" s="27"/>
      <c r="AF20" s="27"/>
      <c r="AG20" s="27"/>
    </row>
    <row r="21" spans="1:33" ht="15.75" customHeight="1">
      <c r="A21" s="11"/>
      <c r="B21" s="12"/>
      <c r="C21" s="8"/>
      <c r="D21" s="8"/>
      <c r="E21" s="8"/>
      <c r="F21" s="8"/>
      <c r="G21" s="8"/>
      <c r="H21" s="8"/>
      <c r="I21" s="15"/>
      <c r="J21" s="15"/>
      <c r="K21" s="21"/>
      <c r="M21" s="22"/>
      <c r="N21" s="22"/>
      <c r="O21" s="22"/>
      <c r="P21" s="22"/>
      <c r="Q21" s="22"/>
      <c r="R21" s="22"/>
      <c r="S21" s="22"/>
      <c r="T21" s="22"/>
      <c r="U21" s="22"/>
      <c r="V21" s="27"/>
      <c r="W21" s="22"/>
      <c r="X21" s="27"/>
      <c r="Y21" s="27"/>
      <c r="Z21" s="27"/>
      <c r="AA21" s="27"/>
      <c r="AB21" s="27"/>
      <c r="AC21" s="27"/>
      <c r="AD21" s="30"/>
      <c r="AE21" s="27"/>
      <c r="AF21" s="27"/>
      <c r="AG21" s="27"/>
    </row>
    <row r="22" spans="1:33" ht="15.75" customHeight="1">
      <c r="A22" s="11" t="str">
        <f t="shared" si="1"/>
        <v/>
      </c>
      <c r="B22" s="12"/>
      <c r="C22" s="8"/>
      <c r="D22" s="8"/>
      <c r="E22" s="8"/>
      <c r="F22" s="8"/>
      <c r="G22" s="8"/>
      <c r="H22" s="8"/>
      <c r="I22" s="15"/>
      <c r="J22" s="15"/>
      <c r="K22" s="21"/>
      <c r="M22" s="22"/>
      <c r="N22" s="22"/>
      <c r="O22" s="22"/>
      <c r="P22" s="22"/>
      <c r="Q22" s="22"/>
      <c r="R22" s="22"/>
      <c r="S22" s="22"/>
      <c r="T22" s="22"/>
      <c r="U22" s="22"/>
      <c r="V22" s="27"/>
      <c r="W22" s="22"/>
      <c r="X22" s="27"/>
      <c r="Y22" s="27"/>
      <c r="Z22" s="27"/>
      <c r="AA22" s="27"/>
      <c r="AB22" s="27"/>
      <c r="AC22" s="27"/>
      <c r="AD22" s="30" t="str">
        <f t="shared" si="0"/>
        <v/>
      </c>
      <c r="AE22" s="27"/>
      <c r="AF22" s="27"/>
      <c r="AG22" s="27"/>
    </row>
    <row r="23" spans="1:33" ht="15.75" customHeight="1">
      <c r="A23" s="11" t="str">
        <f t="shared" si="1"/>
        <v/>
      </c>
      <c r="B23" s="12"/>
      <c r="C23" s="8"/>
      <c r="D23" s="8"/>
      <c r="E23" s="8"/>
      <c r="F23" s="8"/>
      <c r="G23" s="8"/>
      <c r="H23" s="8"/>
      <c r="I23" s="15"/>
      <c r="J23" s="15"/>
      <c r="K23" s="21"/>
      <c r="M23" s="22"/>
      <c r="N23" s="22"/>
      <c r="O23" s="22"/>
      <c r="P23" s="22"/>
      <c r="Q23" s="22"/>
      <c r="R23" s="22"/>
      <c r="S23" s="22"/>
      <c r="T23" s="22"/>
      <c r="U23" s="22"/>
      <c r="V23" s="27"/>
      <c r="W23" s="22"/>
      <c r="X23" s="27"/>
      <c r="Y23" s="27"/>
      <c r="Z23" s="27"/>
      <c r="AA23" s="27"/>
      <c r="AB23" s="27"/>
      <c r="AC23" s="27"/>
      <c r="AD23" s="30" t="str">
        <f t="shared" si="0"/>
        <v/>
      </c>
      <c r="AE23" s="27"/>
      <c r="AF23" s="27"/>
      <c r="AG23" s="27"/>
    </row>
    <row r="24" spans="1:33" ht="15.75" customHeight="1">
      <c r="A24" s="11" t="str">
        <f t="shared" si="1"/>
        <v/>
      </c>
      <c r="B24" s="12"/>
      <c r="C24" s="8"/>
      <c r="D24" s="8"/>
      <c r="E24" s="8"/>
      <c r="F24" s="8"/>
      <c r="G24" s="8"/>
      <c r="H24" s="8"/>
      <c r="I24" s="15"/>
      <c r="J24" s="15"/>
      <c r="K24" s="21"/>
      <c r="M24" s="22"/>
      <c r="N24" s="22"/>
      <c r="O24" s="22"/>
      <c r="P24" s="22"/>
      <c r="Q24" s="22"/>
      <c r="R24" s="22"/>
      <c r="S24" s="22"/>
      <c r="T24" s="22"/>
      <c r="U24" s="22"/>
      <c r="V24" s="27"/>
      <c r="W24" s="22"/>
      <c r="X24" s="27"/>
      <c r="Y24" s="27"/>
      <c r="Z24" s="27"/>
      <c r="AA24" s="27"/>
      <c r="AB24" s="27"/>
      <c r="AC24" s="27"/>
      <c r="AD24" s="30" t="str">
        <f t="shared" si="0"/>
        <v/>
      </c>
      <c r="AE24" s="27"/>
      <c r="AF24" s="27"/>
      <c r="AG24" s="27"/>
    </row>
    <row r="25" spans="1:33" ht="15.75" customHeight="1">
      <c r="A25" s="11" t="str">
        <f t="shared" si="1"/>
        <v/>
      </c>
      <c r="B25" s="12"/>
      <c r="C25" s="8"/>
      <c r="D25" s="8"/>
      <c r="E25" s="8"/>
      <c r="F25" s="8"/>
      <c r="G25" s="8"/>
      <c r="H25" s="8"/>
      <c r="I25" s="15"/>
      <c r="J25" s="15"/>
      <c r="K25" s="21"/>
      <c r="M25" s="22"/>
      <c r="N25" s="22"/>
      <c r="O25" s="22"/>
      <c r="P25" s="22"/>
      <c r="Q25" s="22"/>
      <c r="R25" s="22"/>
      <c r="S25" s="22"/>
      <c r="T25" s="22"/>
      <c r="U25" s="22"/>
      <c r="V25" s="27"/>
      <c r="W25" s="22"/>
      <c r="X25" s="27"/>
      <c r="Y25" s="27"/>
      <c r="Z25" s="27"/>
      <c r="AA25" s="27"/>
      <c r="AB25" s="27"/>
      <c r="AC25" s="27"/>
      <c r="AD25" s="30" t="str">
        <f t="shared" si="0"/>
        <v/>
      </c>
      <c r="AE25" s="27"/>
      <c r="AF25" s="27"/>
      <c r="AG25" s="27"/>
    </row>
    <row r="26" spans="1:33" ht="15.75" customHeight="1">
      <c r="A26" s="11" t="str">
        <f t="shared" si="1"/>
        <v/>
      </c>
      <c r="B26" s="12"/>
      <c r="C26" s="8"/>
      <c r="D26" s="8"/>
      <c r="E26" s="8"/>
      <c r="F26" s="8"/>
      <c r="G26" s="8"/>
      <c r="H26" s="8"/>
      <c r="I26" s="15"/>
      <c r="J26" s="15"/>
      <c r="K26" s="21"/>
      <c r="M26" s="22"/>
      <c r="N26" s="22"/>
      <c r="O26" s="22"/>
      <c r="P26" s="22"/>
      <c r="Q26" s="22"/>
      <c r="R26" s="22"/>
      <c r="S26" s="22"/>
      <c r="T26" s="22"/>
      <c r="U26" s="22"/>
      <c r="V26" s="27"/>
      <c r="W26" s="22"/>
      <c r="X26" s="27"/>
      <c r="Y26" s="27"/>
      <c r="Z26" s="27"/>
      <c r="AA26" s="27"/>
      <c r="AB26" s="27"/>
      <c r="AC26" s="27"/>
      <c r="AD26" s="30" t="str">
        <f t="shared" si="0"/>
        <v/>
      </c>
      <c r="AE26" s="27"/>
      <c r="AF26" s="27"/>
      <c r="AG26" s="27"/>
    </row>
    <row r="27" spans="1:33" ht="15.75" customHeight="1">
      <c r="A27" s="11" t="str">
        <f t="shared" si="1"/>
        <v/>
      </c>
      <c r="B27" s="12"/>
      <c r="C27" s="8"/>
      <c r="D27" s="8"/>
      <c r="E27" s="8"/>
      <c r="F27" s="8"/>
      <c r="G27" s="8"/>
      <c r="H27" s="8"/>
      <c r="I27" s="15"/>
      <c r="J27" s="15"/>
      <c r="K27" s="21"/>
      <c r="M27" s="22"/>
      <c r="N27" s="22"/>
      <c r="O27" s="22"/>
      <c r="P27" s="22"/>
      <c r="Q27" s="22"/>
      <c r="R27" s="22"/>
      <c r="S27" s="22"/>
      <c r="T27" s="22"/>
      <c r="U27" s="22"/>
      <c r="V27" s="27"/>
      <c r="W27" s="22"/>
      <c r="X27" s="27"/>
      <c r="Y27" s="27"/>
      <c r="Z27" s="27"/>
      <c r="AA27" s="27"/>
      <c r="AB27" s="27"/>
      <c r="AC27" s="27"/>
      <c r="AD27" s="30" t="str">
        <f t="shared" si="0"/>
        <v/>
      </c>
      <c r="AE27" s="27"/>
      <c r="AF27" s="27"/>
      <c r="AG27" s="27"/>
    </row>
    <row r="28" spans="1:33" ht="15.75" customHeight="1">
      <c r="A28" s="11" t="str">
        <f t="shared" si="1"/>
        <v/>
      </c>
      <c r="B28" s="12"/>
      <c r="C28" s="8"/>
      <c r="D28" s="8"/>
      <c r="E28" s="8"/>
      <c r="F28" s="8"/>
      <c r="G28" s="8"/>
      <c r="H28" s="8"/>
      <c r="I28" s="15"/>
      <c r="J28" s="15"/>
      <c r="K28" s="21"/>
      <c r="M28" s="22"/>
      <c r="N28" s="22"/>
      <c r="O28" s="22"/>
      <c r="P28" s="22"/>
      <c r="Q28" s="22"/>
      <c r="R28" s="22"/>
      <c r="S28" s="22"/>
      <c r="T28" s="22"/>
      <c r="U28" s="22"/>
      <c r="V28" s="27"/>
      <c r="W28" s="22"/>
      <c r="X28" s="27"/>
      <c r="Y28" s="27"/>
      <c r="Z28" s="27"/>
      <c r="AA28" s="27"/>
      <c r="AB28" s="27"/>
      <c r="AC28" s="27"/>
      <c r="AD28" s="30" t="str">
        <f t="shared" si="0"/>
        <v/>
      </c>
      <c r="AE28" s="27"/>
      <c r="AF28" s="27"/>
      <c r="AG28" s="27"/>
    </row>
    <row r="29" spans="1:33" ht="15.75" customHeight="1">
      <c r="A29" s="526" t="s">
        <v>740</v>
      </c>
      <c r="B29" s="527"/>
      <c r="C29" s="8"/>
      <c r="D29" s="8"/>
      <c r="E29" s="8"/>
      <c r="F29" s="8"/>
      <c r="G29" s="15">
        <f>SUM(G7:G28)</f>
        <v>0</v>
      </c>
      <c r="H29" s="15">
        <f>SUM(H7:H28)</f>
        <v>0</v>
      </c>
      <c r="I29" s="15">
        <f>SUM(I7:I28)</f>
        <v>0</v>
      </c>
      <c r="J29" s="15">
        <f>SUM(J7:J28)</f>
        <v>0</v>
      </c>
      <c r="K29" s="21"/>
    </row>
    <row r="30" spans="1:33" ht="15.75" customHeight="1">
      <c r="A30" s="3" t="str">
        <f>基本信息输入表!$K$6&amp;"填表人："&amp;基本信息输入表!$M$78</f>
        <v>被评估单位填表人：徐刚、杨灵芝</v>
      </c>
      <c r="J30" s="3" t="str">
        <f>"评估人员："&amp;基本信息输入表!$Q$78</f>
        <v>评估人员：雍国锋、路育</v>
      </c>
    </row>
    <row r="31" spans="1:33" ht="15.75" customHeight="1">
      <c r="A31" s="3" t="str">
        <f>"填表日期："&amp;YEAR(基本信息输入表!$O$78)&amp;"年"&amp;MONTH(基本信息输入表!$O$78)&amp;"月"&amp;DAY(基本信息输入表!$O$78)&amp;"日"</f>
        <v>填表日期：2023年2月1日</v>
      </c>
    </row>
    <row r="32" spans="1:33" ht="15.75" customHeight="1">
      <c r="L32" s="23" t="s">
        <v>461</v>
      </c>
    </row>
  </sheetData>
  <mergeCells count="25">
    <mergeCell ref="AD5:AD6"/>
    <mergeCell ref="AE5:AE6"/>
    <mergeCell ref="AF5:AF6"/>
    <mergeCell ref="AG5:AG6"/>
    <mergeCell ref="AD4:AG4"/>
    <mergeCell ref="A5:D5"/>
    <mergeCell ref="S5:V5"/>
    <mergeCell ref="W5:X5"/>
    <mergeCell ref="A29:B29"/>
    <mergeCell ref="M5:M6"/>
    <mergeCell ref="N5:N6"/>
    <mergeCell ref="O5:O6"/>
    <mergeCell ref="P5:P6"/>
    <mergeCell ref="Q5:Q6"/>
    <mergeCell ref="R5:R6"/>
    <mergeCell ref="Y5:Y6"/>
    <mergeCell ref="Z5:Z6"/>
    <mergeCell ref="AA5:AA6"/>
    <mergeCell ref="AB5:AB6"/>
    <mergeCell ref="AC5:AC6"/>
    <mergeCell ref="A2:K2"/>
    <mergeCell ref="A3:K3"/>
    <mergeCell ref="M4:R4"/>
    <mergeCell ref="S4:Z4"/>
    <mergeCell ref="AA4:AC4"/>
  </mergeCells>
  <phoneticPr fontId="13" type="noConversion"/>
  <dataValidations count="1">
    <dataValidation type="list" allowBlank="1" showInputMessage="1" showErrorMessage="1" sqref="M7:P28" xr:uid="{00000000-0002-0000-4C00-000001000000}">
      <formula1>$A$108:$A$109</formula1>
    </dataValidation>
  </dataValidations>
  <hyperlinks>
    <hyperlink ref="A1" location="索引目录!A1" display="返回索引目录" xr:uid="{00000000-0004-0000-4C00-000000000000}"/>
  </hyperlinks>
  <printOptions horizontalCentered="1"/>
  <pageMargins left="0.98402777777777795" right="0.98402777777777795" top="0.98402777777777795" bottom="0.98402777777777795" header="0.31388888888888899" footer="0.35416666666666702"/>
  <pageSetup paperSize="9" scale="81"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C00-000000000000}">
          <x14:formula1>
            <xm:f>基本信息输入表!$A$121:$A$123</xm:f>
          </x14:formula1>
          <xm:sqref>W7:W28</xm:sqref>
        </x14:dataValidation>
        <x14:dataValidation type="list" allowBlank="1" showInputMessage="1" showErrorMessage="1" xr:uid="{00000000-0002-0000-4C00-000002000000}">
          <x14:formula1>
            <xm:f>基本信息输入表!$A$109:$A$110</xm:f>
          </x14:formula1>
          <xm:sqref>S7:U28</xm:sqref>
        </x14:dataValidation>
      </x14:dataValidations>
    </ext>
  </extLs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pageSetUpPr fitToPage="1"/>
  </sheetPr>
  <dimension ref="A1:AG30"/>
  <sheetViews>
    <sheetView showGridLines="0" workbookViewId="0">
      <selection activeCell="F8" sqref="F8"/>
    </sheetView>
  </sheetViews>
  <sheetFormatPr defaultColWidth="9" defaultRowHeight="15.75" customHeight="1" outlineLevelCol="1"/>
  <cols>
    <col min="1" max="1" width="5.25" style="3" customWidth="1"/>
    <col min="2" max="2" width="24.25" style="3" customWidth="1"/>
    <col min="3" max="3" width="14" style="3" customWidth="1"/>
    <col min="4" max="6" width="16" style="3" customWidth="1"/>
    <col min="7" max="8" width="15.58203125" style="3" hidden="1" customWidth="1" outlineLevel="1"/>
    <col min="9" max="9" width="15.58203125" style="3" customWidth="1" collapsed="1"/>
    <col min="10" max="10" width="15.58203125" style="3" customWidth="1"/>
    <col min="11" max="11" width="16.25" style="3" customWidth="1"/>
    <col min="12" max="12" width="9" style="3"/>
    <col min="13" max="16" width="5.58203125" style="4" customWidth="1" outlineLevel="1"/>
    <col min="17" max="17" width="14.75" style="4" customWidth="1" outlineLevel="1"/>
    <col min="18" max="18" width="13.58203125" style="4" customWidth="1"/>
    <col min="19" max="22" width="5.58203125" style="4" customWidth="1" outlineLevel="1"/>
    <col min="23" max="24" width="8.58203125" style="4" customWidth="1" outlineLevel="1"/>
    <col min="25" max="25" width="14.58203125" style="4" customWidth="1" outlineLevel="1"/>
    <col min="26" max="26" width="13.58203125" style="4" customWidth="1"/>
    <col min="27" max="27" width="10.75" style="4" customWidth="1" outlineLevel="1"/>
    <col min="28" max="28" width="8.58203125" style="4" customWidth="1" outlineLevel="1"/>
    <col min="29" max="29" width="13.75" style="4" customWidth="1"/>
    <col min="30" max="32" width="13.58203125" style="4" customWidth="1" outlineLevel="1"/>
    <col min="33" max="33" width="13.58203125" style="4" customWidth="1"/>
    <col min="34" max="16384" width="9" style="3"/>
  </cols>
  <sheetData>
    <row r="1" spans="1:33" ht="15.75" customHeight="1">
      <c r="A1" s="5" t="s">
        <v>430</v>
      </c>
    </row>
    <row r="2" spans="1:33" s="1" customFormat="1" ht="30" customHeight="1">
      <c r="A2" s="519" t="s">
        <v>1437</v>
      </c>
      <c r="B2" s="519"/>
      <c r="C2" s="519"/>
      <c r="D2" s="519"/>
      <c r="E2" s="519"/>
      <c r="F2" s="519"/>
      <c r="G2" s="519"/>
      <c r="H2" s="519"/>
      <c r="I2" s="519"/>
      <c r="J2" s="519"/>
      <c r="K2" s="519"/>
      <c r="M2" s="17"/>
      <c r="N2" s="17"/>
      <c r="O2" s="17"/>
      <c r="P2" s="17"/>
      <c r="Q2" s="17"/>
      <c r="R2" s="17"/>
      <c r="S2" s="17"/>
      <c r="T2" s="17"/>
      <c r="U2" s="17"/>
      <c r="V2" s="17"/>
      <c r="W2" s="17"/>
      <c r="X2" s="17"/>
      <c r="Y2" s="17"/>
      <c r="Z2" s="17"/>
      <c r="AA2" s="17"/>
      <c r="AB2" s="17"/>
      <c r="AC2" s="17"/>
      <c r="AD2" s="17"/>
      <c r="AE2" s="17"/>
      <c r="AF2" s="17"/>
      <c r="AG2" s="17"/>
    </row>
    <row r="3" spans="1:33" ht="15.75" customHeight="1">
      <c r="A3" s="520" t="str">
        <f>"评估基准日："&amp;TEXT(基本信息输入表!M7,"yyyy年mm月dd日")</f>
        <v>评估基准日：2022年12月31日</v>
      </c>
      <c r="B3" s="520"/>
      <c r="C3" s="520"/>
      <c r="D3" s="520"/>
      <c r="E3" s="520"/>
      <c r="F3" s="520"/>
      <c r="G3" s="520"/>
      <c r="H3" s="520"/>
      <c r="I3" s="520"/>
      <c r="J3" s="520"/>
      <c r="K3" s="520"/>
      <c r="M3" s="17"/>
      <c r="N3" s="17"/>
      <c r="O3" s="17"/>
      <c r="P3" s="17"/>
      <c r="Q3" s="17"/>
      <c r="R3" s="17"/>
      <c r="S3" s="17"/>
      <c r="T3" s="17"/>
      <c r="U3" s="17"/>
      <c r="V3" s="17"/>
      <c r="W3" s="17"/>
      <c r="X3" s="17"/>
      <c r="Y3" s="17"/>
      <c r="Z3" s="17"/>
      <c r="AA3" s="17"/>
      <c r="AB3" s="17"/>
      <c r="AC3" s="17"/>
      <c r="AD3" s="17"/>
      <c r="AE3" s="17"/>
      <c r="AF3" s="17"/>
      <c r="AG3" s="17"/>
    </row>
    <row r="4" spans="1:33" ht="14.15" customHeight="1">
      <c r="A4" s="2"/>
      <c r="B4" s="2"/>
      <c r="C4" s="2"/>
      <c r="D4" s="2"/>
      <c r="E4" s="2"/>
      <c r="F4" s="2"/>
      <c r="G4" s="2"/>
      <c r="H4" s="2"/>
      <c r="I4" s="2"/>
      <c r="J4" s="2"/>
      <c r="K4" s="18" t="s">
        <v>1438</v>
      </c>
      <c r="M4" s="531" t="s">
        <v>595</v>
      </c>
      <c r="N4" s="531"/>
      <c r="O4" s="531"/>
      <c r="P4" s="531"/>
      <c r="Q4" s="531"/>
      <c r="R4" s="531"/>
      <c r="S4" s="532" t="s">
        <v>596</v>
      </c>
      <c r="T4" s="533"/>
      <c r="U4" s="533"/>
      <c r="V4" s="533"/>
      <c r="W4" s="533"/>
      <c r="X4" s="533"/>
      <c r="Y4" s="533"/>
      <c r="Z4" s="534"/>
      <c r="AA4" s="536" t="s">
        <v>597</v>
      </c>
      <c r="AB4" s="536"/>
      <c r="AC4" s="537"/>
      <c r="AD4" s="538" t="s">
        <v>598</v>
      </c>
      <c r="AE4" s="538"/>
      <c r="AF4" s="538"/>
      <c r="AG4" s="538"/>
    </row>
    <row r="5" spans="1:33" ht="15.75" customHeight="1">
      <c r="A5" s="604" t="str">
        <f>基本信息输入表!K6&amp;"："&amp;基本信息输入表!M6</f>
        <v>被评估单位：贵州华能焦化制气股份有限公司</v>
      </c>
      <c r="B5" s="604"/>
      <c r="C5" s="604"/>
      <c r="D5" s="604"/>
      <c r="E5" s="7"/>
      <c r="F5" s="7"/>
      <c r="G5" s="7"/>
      <c r="H5" s="7"/>
      <c r="K5" s="18" t="s">
        <v>464</v>
      </c>
      <c r="M5" s="531" t="s">
        <v>599</v>
      </c>
      <c r="N5" s="553" t="s">
        <v>895</v>
      </c>
      <c r="O5" s="542" t="s">
        <v>627</v>
      </c>
      <c r="P5" s="542" t="s">
        <v>601</v>
      </c>
      <c r="Q5" s="531" t="s">
        <v>602</v>
      </c>
      <c r="R5" s="531"/>
      <c r="S5" s="532" t="s">
        <v>603</v>
      </c>
      <c r="T5" s="533"/>
      <c r="U5" s="533"/>
      <c r="V5" s="534"/>
      <c r="W5" s="538" t="s">
        <v>604</v>
      </c>
      <c r="X5" s="538"/>
      <c r="Y5" s="538" t="s">
        <v>605</v>
      </c>
      <c r="Z5" s="543"/>
      <c r="AA5" s="594" t="s">
        <v>1424</v>
      </c>
      <c r="AB5" s="531" t="s">
        <v>438</v>
      </c>
      <c r="AC5" s="558"/>
      <c r="AD5" s="543" t="s">
        <v>607</v>
      </c>
      <c r="AE5" s="543" t="s">
        <v>608</v>
      </c>
      <c r="AF5" s="538" t="s">
        <v>609</v>
      </c>
      <c r="AG5" s="543"/>
    </row>
    <row r="6" spans="1:33" s="2" customFormat="1" ht="15.75" customHeight="1">
      <c r="A6" s="8" t="s">
        <v>465</v>
      </c>
      <c r="B6" s="8" t="s">
        <v>689</v>
      </c>
      <c r="C6" s="8" t="s">
        <v>730</v>
      </c>
      <c r="D6" s="8" t="s">
        <v>704</v>
      </c>
      <c r="E6" s="8" t="s">
        <v>611</v>
      </c>
      <c r="F6" s="8" t="s">
        <v>1428</v>
      </c>
      <c r="G6" s="9" t="s">
        <v>435</v>
      </c>
      <c r="H6" s="9" t="s">
        <v>436</v>
      </c>
      <c r="I6" s="10" t="s">
        <v>437</v>
      </c>
      <c r="J6" s="8" t="s">
        <v>438</v>
      </c>
      <c r="K6" s="8" t="s">
        <v>585</v>
      </c>
      <c r="M6" s="531"/>
      <c r="N6" s="531"/>
      <c r="O6" s="531"/>
      <c r="P6" s="531"/>
      <c r="Q6" s="531"/>
      <c r="R6" s="531"/>
      <c r="S6" s="26" t="s">
        <v>614</v>
      </c>
      <c r="T6" s="40" t="s">
        <v>1430</v>
      </c>
      <c r="U6" s="26" t="s">
        <v>615</v>
      </c>
      <c r="V6" s="24" t="s">
        <v>618</v>
      </c>
      <c r="W6" s="26" t="s">
        <v>619</v>
      </c>
      <c r="X6" s="26" t="s">
        <v>620</v>
      </c>
      <c r="Y6" s="538"/>
      <c r="Z6" s="544"/>
      <c r="AA6" s="546"/>
      <c r="AB6" s="531"/>
      <c r="AC6" s="559"/>
      <c r="AD6" s="544"/>
      <c r="AE6" s="544"/>
      <c r="AF6" s="538"/>
      <c r="AG6" s="544"/>
    </row>
    <row r="7" spans="1:33" ht="15.75" customHeight="1">
      <c r="A7" s="11" t="str">
        <f>IF(B7="","",ROW()-6)</f>
        <v/>
      </c>
      <c r="B7" s="12"/>
      <c r="C7" s="8"/>
      <c r="D7" s="8"/>
      <c r="E7" s="8"/>
      <c r="F7" s="8"/>
      <c r="G7" s="8"/>
      <c r="H7" s="8"/>
      <c r="I7" s="15"/>
      <c r="J7" s="15"/>
      <c r="K7" s="21"/>
      <c r="M7" s="22"/>
      <c r="N7" s="22"/>
      <c r="O7" s="22"/>
      <c r="P7" s="22"/>
      <c r="Q7" s="22"/>
      <c r="R7" s="22"/>
      <c r="S7" s="22"/>
      <c r="T7" s="22"/>
      <c r="U7" s="22"/>
      <c r="V7" s="27"/>
      <c r="W7" s="22"/>
      <c r="X7" s="27"/>
      <c r="Y7" s="27"/>
      <c r="Z7" s="27"/>
      <c r="AA7" s="27"/>
      <c r="AB7" s="27"/>
      <c r="AC7" s="27"/>
      <c r="AD7" s="30" t="str">
        <f t="shared" ref="AD7:AD26" si="0">IFERROR((AB7-I8)/(I8)*100,"")</f>
        <v/>
      </c>
      <c r="AE7" s="27"/>
      <c r="AF7" s="27"/>
      <c r="AG7" s="27"/>
    </row>
    <row r="8" spans="1:33" ht="15.75" customHeight="1">
      <c r="A8" s="11" t="str">
        <f t="shared" ref="A8:A26" si="1">IF(B8="","",ROW()-6)</f>
        <v/>
      </c>
      <c r="B8" s="12"/>
      <c r="C8" s="8"/>
      <c r="D8" s="8"/>
      <c r="E8" s="8"/>
      <c r="F8" s="8"/>
      <c r="G8" s="8"/>
      <c r="H8" s="8"/>
      <c r="I8" s="15"/>
      <c r="J8" s="15"/>
      <c r="K8" s="21"/>
      <c r="M8" s="22"/>
      <c r="N8" s="22"/>
      <c r="O8" s="22"/>
      <c r="P8" s="22"/>
      <c r="Q8" s="22"/>
      <c r="R8" s="22"/>
      <c r="S8" s="22"/>
      <c r="T8" s="22"/>
      <c r="U8" s="22"/>
      <c r="V8" s="27"/>
      <c r="W8" s="22"/>
      <c r="X8" s="27"/>
      <c r="Y8" s="27"/>
      <c r="Z8" s="27"/>
      <c r="AA8" s="27"/>
      <c r="AB8" s="27"/>
      <c r="AC8" s="27"/>
      <c r="AD8" s="30" t="str">
        <f t="shared" si="0"/>
        <v/>
      </c>
      <c r="AE8" s="27"/>
      <c r="AF8" s="27"/>
      <c r="AG8" s="27"/>
    </row>
    <row r="9" spans="1:33" ht="15.75" customHeight="1">
      <c r="A9" s="11" t="str">
        <f t="shared" si="1"/>
        <v/>
      </c>
      <c r="B9" s="12"/>
      <c r="C9" s="8"/>
      <c r="D9" s="8"/>
      <c r="E9" s="8"/>
      <c r="F9" s="8"/>
      <c r="G9" s="8"/>
      <c r="H9" s="8"/>
      <c r="I9" s="15"/>
      <c r="J9" s="15"/>
      <c r="K9" s="21"/>
      <c r="M9" s="22"/>
      <c r="N9" s="22"/>
      <c r="O9" s="22"/>
      <c r="P9" s="22"/>
      <c r="Q9" s="22"/>
      <c r="R9" s="22"/>
      <c r="S9" s="22"/>
      <c r="T9" s="22"/>
      <c r="U9" s="22"/>
      <c r="V9" s="27"/>
      <c r="W9" s="22"/>
      <c r="X9" s="27"/>
      <c r="Y9" s="27"/>
      <c r="Z9" s="27"/>
      <c r="AA9" s="27"/>
      <c r="AB9" s="27"/>
      <c r="AC9" s="27"/>
      <c r="AD9" s="30" t="str">
        <f t="shared" si="0"/>
        <v/>
      </c>
      <c r="AE9" s="27"/>
      <c r="AF9" s="27"/>
      <c r="AG9" s="27"/>
    </row>
    <row r="10" spans="1:33" ht="15.75" customHeight="1">
      <c r="A10" s="11" t="str">
        <f t="shared" si="1"/>
        <v/>
      </c>
      <c r="B10" s="12"/>
      <c r="C10" s="8"/>
      <c r="D10" s="8"/>
      <c r="E10" s="8"/>
      <c r="F10" s="8"/>
      <c r="G10" s="8"/>
      <c r="H10" s="8"/>
      <c r="I10" s="15"/>
      <c r="J10" s="15"/>
      <c r="K10" s="21"/>
      <c r="M10" s="22"/>
      <c r="N10" s="22"/>
      <c r="O10" s="22"/>
      <c r="P10" s="22"/>
      <c r="Q10" s="22"/>
      <c r="R10" s="22"/>
      <c r="S10" s="22"/>
      <c r="T10" s="22"/>
      <c r="U10" s="22"/>
      <c r="V10" s="27"/>
      <c r="W10" s="22"/>
      <c r="X10" s="27"/>
      <c r="Y10" s="27"/>
      <c r="Z10" s="27"/>
      <c r="AA10" s="27"/>
      <c r="AB10" s="27"/>
      <c r="AC10" s="27"/>
      <c r="AD10" s="30" t="str">
        <f t="shared" si="0"/>
        <v/>
      </c>
      <c r="AE10" s="27"/>
      <c r="AF10" s="27"/>
      <c r="AG10" s="27"/>
    </row>
    <row r="11" spans="1:33" ht="15.75" customHeight="1">
      <c r="A11" s="11" t="str">
        <f t="shared" si="1"/>
        <v/>
      </c>
      <c r="B11" s="12"/>
      <c r="C11" s="8"/>
      <c r="D11" s="8"/>
      <c r="E11" s="8"/>
      <c r="F11" s="8"/>
      <c r="G11" s="8"/>
      <c r="H11" s="8"/>
      <c r="I11" s="15"/>
      <c r="J11" s="15"/>
      <c r="K11" s="21"/>
      <c r="M11" s="22"/>
      <c r="N11" s="22"/>
      <c r="O11" s="22"/>
      <c r="P11" s="22"/>
      <c r="Q11" s="22"/>
      <c r="R11" s="22"/>
      <c r="S11" s="22"/>
      <c r="T11" s="22"/>
      <c r="U11" s="22"/>
      <c r="V11" s="27"/>
      <c r="W11" s="22"/>
      <c r="X11" s="27"/>
      <c r="Y11" s="27"/>
      <c r="Z11" s="27"/>
      <c r="AA11" s="27"/>
      <c r="AB11" s="27"/>
      <c r="AC11" s="27"/>
      <c r="AD11" s="30" t="str">
        <f t="shared" si="0"/>
        <v/>
      </c>
      <c r="AE11" s="27"/>
      <c r="AF11" s="27"/>
      <c r="AG11" s="27"/>
    </row>
    <row r="12" spans="1:33" ht="15.75" customHeight="1">
      <c r="A12" s="11" t="str">
        <f t="shared" si="1"/>
        <v/>
      </c>
      <c r="B12" s="12"/>
      <c r="C12" s="8"/>
      <c r="D12" s="8"/>
      <c r="E12" s="8"/>
      <c r="F12" s="8"/>
      <c r="G12" s="8"/>
      <c r="H12" s="8"/>
      <c r="I12" s="15"/>
      <c r="J12" s="15"/>
      <c r="K12" s="21"/>
      <c r="M12" s="22"/>
      <c r="N12" s="22"/>
      <c r="O12" s="22"/>
      <c r="P12" s="22"/>
      <c r="Q12" s="22"/>
      <c r="R12" s="22"/>
      <c r="S12" s="22"/>
      <c r="T12" s="22"/>
      <c r="U12" s="22"/>
      <c r="V12" s="27"/>
      <c r="W12" s="22"/>
      <c r="X12" s="27"/>
      <c r="Y12" s="27"/>
      <c r="Z12" s="27"/>
      <c r="AA12" s="27"/>
      <c r="AB12" s="27"/>
      <c r="AC12" s="27"/>
      <c r="AD12" s="30" t="str">
        <f t="shared" si="0"/>
        <v/>
      </c>
      <c r="AE12" s="27"/>
      <c r="AF12" s="27"/>
      <c r="AG12" s="27"/>
    </row>
    <row r="13" spans="1:33" ht="15.75" customHeight="1">
      <c r="A13" s="11" t="str">
        <f t="shared" si="1"/>
        <v/>
      </c>
      <c r="B13" s="12"/>
      <c r="C13" s="8"/>
      <c r="D13" s="8"/>
      <c r="E13" s="8"/>
      <c r="F13" s="8"/>
      <c r="G13" s="8"/>
      <c r="H13" s="8"/>
      <c r="I13" s="15"/>
      <c r="J13" s="15"/>
      <c r="K13" s="21"/>
      <c r="M13" s="22"/>
      <c r="N13" s="22"/>
      <c r="O13" s="22"/>
      <c r="P13" s="22"/>
      <c r="Q13" s="22"/>
      <c r="R13" s="22"/>
      <c r="S13" s="22"/>
      <c r="T13" s="22"/>
      <c r="U13" s="22"/>
      <c r="V13" s="27"/>
      <c r="W13" s="22"/>
      <c r="X13" s="27"/>
      <c r="Y13" s="27"/>
      <c r="Z13" s="27"/>
      <c r="AA13" s="27"/>
      <c r="AB13" s="27"/>
      <c r="AC13" s="27"/>
      <c r="AD13" s="30" t="str">
        <f t="shared" si="0"/>
        <v/>
      </c>
      <c r="AE13" s="27"/>
      <c r="AF13" s="27"/>
      <c r="AG13" s="27"/>
    </row>
    <row r="14" spans="1:33" ht="15.75" customHeight="1">
      <c r="A14" s="11" t="str">
        <f t="shared" si="1"/>
        <v/>
      </c>
      <c r="B14" s="12"/>
      <c r="C14" s="8"/>
      <c r="D14" s="8"/>
      <c r="E14" s="8"/>
      <c r="F14" s="8"/>
      <c r="G14" s="8"/>
      <c r="H14" s="8"/>
      <c r="I14" s="15"/>
      <c r="J14" s="15"/>
      <c r="K14" s="21"/>
      <c r="M14" s="22"/>
      <c r="N14" s="22"/>
      <c r="O14" s="22"/>
      <c r="P14" s="22"/>
      <c r="Q14" s="22"/>
      <c r="R14" s="22"/>
      <c r="S14" s="22"/>
      <c r="T14" s="22"/>
      <c r="U14" s="22"/>
      <c r="V14" s="27"/>
      <c r="W14" s="22"/>
      <c r="X14" s="27"/>
      <c r="Y14" s="27"/>
      <c r="Z14" s="27"/>
      <c r="AA14" s="27"/>
      <c r="AB14" s="27"/>
      <c r="AC14" s="27"/>
      <c r="AD14" s="30" t="str">
        <f t="shared" si="0"/>
        <v/>
      </c>
      <c r="AE14" s="27"/>
      <c r="AF14" s="27"/>
      <c r="AG14" s="27"/>
    </row>
    <row r="15" spans="1:33" ht="15.75" customHeight="1">
      <c r="A15" s="11" t="str">
        <f t="shared" si="1"/>
        <v/>
      </c>
      <c r="B15" s="12"/>
      <c r="C15" s="8"/>
      <c r="D15" s="8"/>
      <c r="E15" s="8"/>
      <c r="F15" s="8"/>
      <c r="G15" s="8"/>
      <c r="H15" s="8"/>
      <c r="I15" s="15"/>
      <c r="J15" s="15"/>
      <c r="K15" s="21"/>
      <c r="M15" s="22"/>
      <c r="N15" s="22"/>
      <c r="O15" s="22"/>
      <c r="P15" s="22"/>
      <c r="Q15" s="22"/>
      <c r="R15" s="22"/>
      <c r="S15" s="22"/>
      <c r="T15" s="22"/>
      <c r="U15" s="22"/>
      <c r="V15" s="27"/>
      <c r="W15" s="22"/>
      <c r="X15" s="27"/>
      <c r="Y15" s="27"/>
      <c r="Z15" s="27"/>
      <c r="AA15" s="27"/>
      <c r="AB15" s="27"/>
      <c r="AC15" s="27"/>
      <c r="AD15" s="30" t="str">
        <f t="shared" si="0"/>
        <v/>
      </c>
      <c r="AE15" s="27"/>
      <c r="AF15" s="27"/>
      <c r="AG15" s="27"/>
    </row>
    <row r="16" spans="1:33" ht="15.75" customHeight="1">
      <c r="A16" s="11" t="str">
        <f t="shared" si="1"/>
        <v/>
      </c>
      <c r="B16" s="12"/>
      <c r="C16" s="8"/>
      <c r="D16" s="8"/>
      <c r="E16" s="8"/>
      <c r="F16" s="8"/>
      <c r="G16" s="8"/>
      <c r="H16" s="8"/>
      <c r="I16" s="15"/>
      <c r="J16" s="15"/>
      <c r="K16" s="21"/>
      <c r="M16" s="22"/>
      <c r="N16" s="22"/>
      <c r="O16" s="22"/>
      <c r="P16" s="22"/>
      <c r="Q16" s="22"/>
      <c r="R16" s="22"/>
      <c r="S16" s="22"/>
      <c r="T16" s="22"/>
      <c r="U16" s="22"/>
      <c r="V16" s="27"/>
      <c r="W16" s="22"/>
      <c r="X16" s="27"/>
      <c r="Y16" s="27"/>
      <c r="Z16" s="27"/>
      <c r="AA16" s="27"/>
      <c r="AB16" s="27"/>
      <c r="AC16" s="27"/>
      <c r="AD16" s="30" t="str">
        <f t="shared" si="0"/>
        <v/>
      </c>
      <c r="AE16" s="27"/>
      <c r="AF16" s="27"/>
      <c r="AG16" s="27"/>
    </row>
    <row r="17" spans="1:33" ht="15.75" customHeight="1">
      <c r="A17" s="11" t="str">
        <f t="shared" si="1"/>
        <v/>
      </c>
      <c r="B17" s="12"/>
      <c r="C17" s="8"/>
      <c r="D17" s="8"/>
      <c r="E17" s="8"/>
      <c r="F17" s="8"/>
      <c r="G17" s="8"/>
      <c r="H17" s="8"/>
      <c r="I17" s="15"/>
      <c r="J17" s="15"/>
      <c r="K17" s="21"/>
      <c r="M17" s="22"/>
      <c r="N17" s="22"/>
      <c r="O17" s="22"/>
      <c r="P17" s="22"/>
      <c r="Q17" s="22"/>
      <c r="R17" s="22"/>
      <c r="S17" s="22"/>
      <c r="T17" s="22"/>
      <c r="U17" s="22"/>
      <c r="V17" s="27"/>
      <c r="W17" s="22"/>
      <c r="X17" s="27"/>
      <c r="Y17" s="27"/>
      <c r="Z17" s="27"/>
      <c r="AA17" s="27"/>
      <c r="AB17" s="27"/>
      <c r="AC17" s="27"/>
      <c r="AD17" s="30" t="str">
        <f t="shared" si="0"/>
        <v/>
      </c>
      <c r="AE17" s="27"/>
      <c r="AF17" s="27"/>
      <c r="AG17" s="27"/>
    </row>
    <row r="18" spans="1:33" ht="15.75" customHeight="1">
      <c r="A18" s="11" t="str">
        <f t="shared" si="1"/>
        <v/>
      </c>
      <c r="B18" s="12"/>
      <c r="C18" s="8"/>
      <c r="D18" s="8"/>
      <c r="E18" s="8"/>
      <c r="F18" s="8"/>
      <c r="G18" s="8"/>
      <c r="H18" s="8"/>
      <c r="I18" s="15"/>
      <c r="J18" s="15"/>
      <c r="K18" s="21"/>
      <c r="M18" s="22"/>
      <c r="N18" s="22"/>
      <c r="O18" s="22"/>
      <c r="P18" s="22"/>
      <c r="Q18" s="22"/>
      <c r="R18" s="22"/>
      <c r="S18" s="22"/>
      <c r="T18" s="22"/>
      <c r="U18" s="22"/>
      <c r="V18" s="27"/>
      <c r="W18" s="22"/>
      <c r="X18" s="27"/>
      <c r="Y18" s="27"/>
      <c r="Z18" s="27"/>
      <c r="AA18" s="27"/>
      <c r="AB18" s="27"/>
      <c r="AC18" s="27"/>
      <c r="AD18" s="30" t="str">
        <f t="shared" si="0"/>
        <v/>
      </c>
      <c r="AE18" s="27"/>
      <c r="AF18" s="27"/>
      <c r="AG18" s="27"/>
    </row>
    <row r="19" spans="1:33" ht="15.75" customHeight="1">
      <c r="A19" s="11" t="str">
        <f t="shared" si="1"/>
        <v/>
      </c>
      <c r="B19" s="12"/>
      <c r="C19" s="8"/>
      <c r="D19" s="8"/>
      <c r="E19" s="8"/>
      <c r="F19" s="8"/>
      <c r="G19" s="8"/>
      <c r="H19" s="8"/>
      <c r="I19" s="15"/>
      <c r="J19" s="15"/>
      <c r="K19" s="21"/>
      <c r="M19" s="22"/>
      <c r="N19" s="22"/>
      <c r="O19" s="22"/>
      <c r="P19" s="22"/>
      <c r="Q19" s="22"/>
      <c r="R19" s="22"/>
      <c r="S19" s="22"/>
      <c r="T19" s="22"/>
      <c r="U19" s="22"/>
      <c r="V19" s="27"/>
      <c r="W19" s="22"/>
      <c r="X19" s="27"/>
      <c r="Y19" s="27"/>
      <c r="Z19" s="27"/>
      <c r="AA19" s="27"/>
      <c r="AB19" s="27"/>
      <c r="AC19" s="27"/>
      <c r="AD19" s="30" t="str">
        <f t="shared" si="0"/>
        <v/>
      </c>
      <c r="AE19" s="27"/>
      <c r="AF19" s="27"/>
      <c r="AG19" s="27"/>
    </row>
    <row r="20" spans="1:33" ht="15.75" customHeight="1">
      <c r="A20" s="11" t="str">
        <f t="shared" si="1"/>
        <v/>
      </c>
      <c r="B20" s="12"/>
      <c r="C20" s="8"/>
      <c r="D20" s="8"/>
      <c r="E20" s="8"/>
      <c r="F20" s="8"/>
      <c r="G20" s="8"/>
      <c r="H20" s="8"/>
      <c r="I20" s="15"/>
      <c r="J20" s="15"/>
      <c r="K20" s="21"/>
      <c r="M20" s="22"/>
      <c r="N20" s="22"/>
      <c r="O20" s="22"/>
      <c r="P20" s="22"/>
      <c r="Q20" s="22"/>
      <c r="R20" s="22"/>
      <c r="S20" s="22"/>
      <c r="T20" s="22"/>
      <c r="U20" s="22"/>
      <c r="V20" s="27"/>
      <c r="W20" s="22"/>
      <c r="X20" s="27"/>
      <c r="Y20" s="27"/>
      <c r="Z20" s="27"/>
      <c r="AA20" s="27"/>
      <c r="AB20" s="27"/>
      <c r="AC20" s="27"/>
      <c r="AD20" s="30" t="str">
        <f t="shared" si="0"/>
        <v/>
      </c>
      <c r="AE20" s="27"/>
      <c r="AF20" s="27"/>
      <c r="AG20" s="27"/>
    </row>
    <row r="21" spans="1:33" ht="15.75" customHeight="1">
      <c r="A21" s="11" t="str">
        <f t="shared" si="1"/>
        <v/>
      </c>
      <c r="B21" s="12"/>
      <c r="C21" s="8"/>
      <c r="D21" s="8"/>
      <c r="E21" s="8"/>
      <c r="F21" s="8"/>
      <c r="G21" s="8"/>
      <c r="H21" s="8"/>
      <c r="I21" s="15"/>
      <c r="J21" s="15"/>
      <c r="K21" s="21"/>
      <c r="M21" s="22"/>
      <c r="N21" s="22"/>
      <c r="O21" s="22"/>
      <c r="P21" s="22"/>
      <c r="Q21" s="22"/>
      <c r="R21" s="22"/>
      <c r="S21" s="22"/>
      <c r="T21" s="22"/>
      <c r="U21" s="22"/>
      <c r="V21" s="27"/>
      <c r="W21" s="22"/>
      <c r="X21" s="27"/>
      <c r="Y21" s="27"/>
      <c r="Z21" s="27"/>
      <c r="AA21" s="27"/>
      <c r="AB21" s="27"/>
      <c r="AC21" s="27"/>
      <c r="AD21" s="30" t="str">
        <f t="shared" si="0"/>
        <v/>
      </c>
      <c r="AE21" s="27"/>
      <c r="AF21" s="27"/>
      <c r="AG21" s="27"/>
    </row>
    <row r="22" spans="1:33" ht="15.75" customHeight="1">
      <c r="A22" s="11" t="str">
        <f t="shared" si="1"/>
        <v/>
      </c>
      <c r="B22" s="12"/>
      <c r="C22" s="8"/>
      <c r="D22" s="8"/>
      <c r="E22" s="8"/>
      <c r="F22" s="8"/>
      <c r="G22" s="8"/>
      <c r="H22" s="8"/>
      <c r="I22" s="15"/>
      <c r="J22" s="15"/>
      <c r="K22" s="21"/>
      <c r="M22" s="22"/>
      <c r="N22" s="22"/>
      <c r="O22" s="22"/>
      <c r="P22" s="22"/>
      <c r="Q22" s="22"/>
      <c r="R22" s="22"/>
      <c r="S22" s="22"/>
      <c r="T22" s="22"/>
      <c r="U22" s="22"/>
      <c r="V22" s="27"/>
      <c r="W22" s="22"/>
      <c r="X22" s="27"/>
      <c r="Y22" s="27"/>
      <c r="Z22" s="27"/>
      <c r="AA22" s="27"/>
      <c r="AB22" s="27"/>
      <c r="AC22" s="27"/>
      <c r="AD22" s="30" t="str">
        <f t="shared" si="0"/>
        <v/>
      </c>
      <c r="AE22" s="27"/>
      <c r="AF22" s="27"/>
      <c r="AG22" s="27"/>
    </row>
    <row r="23" spans="1:33" ht="15.75" customHeight="1">
      <c r="A23" s="11" t="str">
        <f t="shared" si="1"/>
        <v/>
      </c>
      <c r="B23" s="12"/>
      <c r="C23" s="8"/>
      <c r="D23" s="8"/>
      <c r="E23" s="8"/>
      <c r="F23" s="8"/>
      <c r="G23" s="8"/>
      <c r="H23" s="8"/>
      <c r="I23" s="15"/>
      <c r="J23" s="15"/>
      <c r="K23" s="21"/>
      <c r="M23" s="22"/>
      <c r="N23" s="22"/>
      <c r="O23" s="22"/>
      <c r="P23" s="22"/>
      <c r="Q23" s="22"/>
      <c r="R23" s="22"/>
      <c r="S23" s="22"/>
      <c r="T23" s="22"/>
      <c r="U23" s="22"/>
      <c r="V23" s="27"/>
      <c r="W23" s="22"/>
      <c r="X23" s="27"/>
      <c r="Y23" s="27"/>
      <c r="Z23" s="27"/>
      <c r="AA23" s="27"/>
      <c r="AB23" s="27"/>
      <c r="AC23" s="27"/>
      <c r="AD23" s="30" t="str">
        <f t="shared" si="0"/>
        <v/>
      </c>
      <c r="AE23" s="27"/>
      <c r="AF23" s="27"/>
      <c r="AG23" s="27"/>
    </row>
    <row r="24" spans="1:33" ht="15.75" customHeight="1">
      <c r="A24" s="11" t="str">
        <f t="shared" si="1"/>
        <v/>
      </c>
      <c r="B24" s="12"/>
      <c r="C24" s="8"/>
      <c r="D24" s="8"/>
      <c r="E24" s="8"/>
      <c r="F24" s="8"/>
      <c r="G24" s="8"/>
      <c r="H24" s="8"/>
      <c r="I24" s="15"/>
      <c r="J24" s="15"/>
      <c r="K24" s="21"/>
      <c r="M24" s="22"/>
      <c r="N24" s="22"/>
      <c r="O24" s="22"/>
      <c r="P24" s="22"/>
      <c r="Q24" s="22"/>
      <c r="R24" s="22"/>
      <c r="S24" s="22"/>
      <c r="T24" s="22"/>
      <c r="U24" s="22"/>
      <c r="V24" s="27"/>
      <c r="W24" s="22"/>
      <c r="X24" s="27"/>
      <c r="Y24" s="27"/>
      <c r="Z24" s="27"/>
      <c r="AA24" s="27"/>
      <c r="AB24" s="27"/>
      <c r="AC24" s="27"/>
      <c r="AD24" s="30" t="str">
        <f t="shared" si="0"/>
        <v/>
      </c>
      <c r="AE24" s="27"/>
      <c r="AF24" s="27"/>
      <c r="AG24" s="27"/>
    </row>
    <row r="25" spans="1:33" ht="15.75" customHeight="1">
      <c r="A25" s="11" t="str">
        <f t="shared" si="1"/>
        <v/>
      </c>
      <c r="B25" s="12"/>
      <c r="C25" s="8"/>
      <c r="D25" s="8"/>
      <c r="E25" s="8"/>
      <c r="F25" s="8"/>
      <c r="G25" s="8"/>
      <c r="H25" s="8"/>
      <c r="I25" s="15"/>
      <c r="J25" s="15"/>
      <c r="K25" s="21"/>
      <c r="M25" s="22"/>
      <c r="N25" s="22"/>
      <c r="O25" s="22"/>
      <c r="P25" s="22"/>
      <c r="Q25" s="22"/>
      <c r="R25" s="22"/>
      <c r="S25" s="22"/>
      <c r="T25" s="22"/>
      <c r="U25" s="22"/>
      <c r="V25" s="27"/>
      <c r="W25" s="22"/>
      <c r="X25" s="27"/>
      <c r="Y25" s="27"/>
      <c r="Z25" s="27"/>
      <c r="AA25" s="27"/>
      <c r="AB25" s="27"/>
      <c r="AC25" s="27"/>
      <c r="AD25" s="30" t="str">
        <f t="shared" si="0"/>
        <v/>
      </c>
      <c r="AE25" s="27"/>
      <c r="AF25" s="27"/>
      <c r="AG25" s="27"/>
    </row>
    <row r="26" spans="1:33" ht="15.75" customHeight="1">
      <c r="A26" s="11" t="str">
        <f t="shared" si="1"/>
        <v/>
      </c>
      <c r="B26" s="12"/>
      <c r="C26" s="8"/>
      <c r="D26" s="8"/>
      <c r="E26" s="8"/>
      <c r="F26" s="8"/>
      <c r="G26" s="8"/>
      <c r="H26" s="8"/>
      <c r="I26" s="15"/>
      <c r="J26" s="15"/>
      <c r="K26" s="21"/>
      <c r="M26" s="22"/>
      <c r="N26" s="22"/>
      <c r="O26" s="22"/>
      <c r="P26" s="22"/>
      <c r="Q26" s="22"/>
      <c r="R26" s="22"/>
      <c r="S26" s="22"/>
      <c r="T26" s="22"/>
      <c r="U26" s="22"/>
      <c r="V26" s="27"/>
      <c r="W26" s="22"/>
      <c r="X26" s="27"/>
      <c r="Y26" s="27"/>
      <c r="Z26" s="27"/>
      <c r="AA26" s="27"/>
      <c r="AB26" s="27"/>
      <c r="AC26" s="27"/>
      <c r="AD26" s="30" t="str">
        <f t="shared" si="0"/>
        <v/>
      </c>
      <c r="AE26" s="27"/>
      <c r="AF26" s="27"/>
      <c r="AG26" s="27"/>
    </row>
    <row r="27" spans="1:33" ht="15.75" customHeight="1">
      <c r="A27" s="526" t="s">
        <v>740</v>
      </c>
      <c r="B27" s="527"/>
      <c r="C27" s="8"/>
      <c r="D27" s="8"/>
      <c r="E27" s="8"/>
      <c r="F27" s="8"/>
      <c r="G27" s="15">
        <f>SUM(G7:G26)</f>
        <v>0</v>
      </c>
      <c r="H27" s="15">
        <f>SUM(H7:H26)</f>
        <v>0</v>
      </c>
      <c r="I27" s="15">
        <f>SUM(I7:I26)</f>
        <v>0</v>
      </c>
      <c r="J27" s="15">
        <f>SUM(J7:J26)</f>
        <v>0</v>
      </c>
      <c r="K27" s="21"/>
    </row>
    <row r="28" spans="1:33" ht="15.75" customHeight="1">
      <c r="A28" s="3" t="str">
        <f>基本信息输入表!$K$6&amp;"填表人："&amp;基本信息输入表!$M$79</f>
        <v>被评估单位填表人：徐刚、杨灵芝</v>
      </c>
      <c r="J28" s="3" t="str">
        <f>"评估人员："&amp;基本信息输入表!$Q$79</f>
        <v>评估人员：雍国锋、路育</v>
      </c>
    </row>
    <row r="29" spans="1:33" ht="15.75" customHeight="1">
      <c r="A29" s="3" t="str">
        <f>"填表日期："&amp;YEAR(基本信息输入表!$O$79)&amp;"年"&amp;MONTH(基本信息输入表!$O$79)&amp;"月"&amp;DAY(基本信息输入表!$O$79)&amp;"日"</f>
        <v>填表日期：2023年2月1日</v>
      </c>
    </row>
    <row r="30" spans="1:33" ht="15.75" customHeight="1">
      <c r="L30" s="23" t="s">
        <v>461</v>
      </c>
    </row>
  </sheetData>
  <mergeCells count="25">
    <mergeCell ref="AD5:AD6"/>
    <mergeCell ref="AE5:AE6"/>
    <mergeCell ref="AF5:AF6"/>
    <mergeCell ref="AG5:AG6"/>
    <mergeCell ref="AD4:AG4"/>
    <mergeCell ref="A5:D5"/>
    <mergeCell ref="S5:V5"/>
    <mergeCell ref="W5:X5"/>
    <mergeCell ref="A27:B27"/>
    <mergeCell ref="M5:M6"/>
    <mergeCell ref="N5:N6"/>
    <mergeCell ref="O5:O6"/>
    <mergeCell ref="P5:P6"/>
    <mergeCell ref="Q5:Q6"/>
    <mergeCell ref="R5:R6"/>
    <mergeCell ref="Y5:Y6"/>
    <mergeCell ref="Z5:Z6"/>
    <mergeCell ref="AA5:AA6"/>
    <mergeCell ref="AB5:AB6"/>
    <mergeCell ref="AC5:AC6"/>
    <mergeCell ref="A2:K2"/>
    <mergeCell ref="A3:K3"/>
    <mergeCell ref="M4:R4"/>
    <mergeCell ref="S4:Z4"/>
    <mergeCell ref="AA4:AC4"/>
  </mergeCells>
  <phoneticPr fontId="13" type="noConversion"/>
  <dataValidations count="1">
    <dataValidation type="list" allowBlank="1" showInputMessage="1" showErrorMessage="1" sqref="M7:P26" xr:uid="{00000000-0002-0000-4D00-000001000000}">
      <formula1>$A$108:$A$109</formula1>
    </dataValidation>
  </dataValidations>
  <hyperlinks>
    <hyperlink ref="A1" location="索引目录!A1" display="返回索引目录" xr:uid="{00000000-0004-0000-4D00-000000000000}"/>
  </hyperlinks>
  <printOptions horizontalCentered="1"/>
  <pageMargins left="0.98402777777777795" right="0.98402777777777795" top="0.98402777777777795" bottom="0.98402777777777795" header="0.31388888888888899" footer="0.35416666666666702"/>
  <pageSetup paperSize="9" scale="83"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D00-000000000000}">
          <x14:formula1>
            <xm:f>基本信息输入表!$A$121:$A$123</xm:f>
          </x14:formula1>
          <xm:sqref>W7:W26</xm:sqref>
        </x14:dataValidation>
        <x14:dataValidation type="list" allowBlank="1" showInputMessage="1" showErrorMessage="1" xr:uid="{00000000-0002-0000-4D00-000002000000}">
          <x14:formula1>
            <xm:f>基本信息输入表!$A$109:$A$110</xm:f>
          </x14:formula1>
          <xm:sqref>S7:U26</xm:sqref>
        </x14:dataValidation>
      </x14:dataValidations>
    </ext>
  </extLs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pageSetUpPr fitToPage="1"/>
  </sheetPr>
  <dimension ref="A1:AB29"/>
  <sheetViews>
    <sheetView showGridLines="0" workbookViewId="0">
      <selection activeCell="F8" sqref="F8"/>
    </sheetView>
  </sheetViews>
  <sheetFormatPr defaultColWidth="9" defaultRowHeight="15.75" customHeight="1" outlineLevelCol="1"/>
  <cols>
    <col min="1" max="1" width="7.75" style="3" customWidth="1"/>
    <col min="2" max="2" width="30" style="3" customWidth="1"/>
    <col min="3" max="3" width="13.75" style="3" customWidth="1"/>
    <col min="4" max="5" width="15.58203125" style="3" hidden="1" customWidth="1" outlineLevel="1"/>
    <col min="6" max="6" width="15.58203125" style="3" customWidth="1" collapsed="1"/>
    <col min="7" max="7" width="15.58203125" style="3" customWidth="1"/>
    <col min="8" max="8" width="18.08203125" style="3" customWidth="1"/>
    <col min="9" max="9" width="9" style="3"/>
    <col min="10" max="12" width="5.58203125" style="4" customWidth="1" outlineLevel="1"/>
    <col min="13" max="13" width="14.75" style="4" customWidth="1" outlineLevel="1"/>
    <col min="14" max="14" width="13.58203125" style="4" customWidth="1"/>
    <col min="15" max="17" width="5.58203125" style="4" customWidth="1" outlineLevel="1"/>
    <col min="18" max="19" width="8.58203125" style="4" customWidth="1" outlineLevel="1"/>
    <col min="20" max="20" width="14.58203125" style="4" customWidth="1" outlineLevel="1"/>
    <col min="21" max="21" width="13.58203125" style="4" customWidth="1"/>
    <col min="22" max="22" width="10.75" style="4" customWidth="1" outlineLevel="1"/>
    <col min="23" max="23" width="8.58203125" style="4" customWidth="1" outlineLevel="1"/>
    <col min="24" max="24" width="13.75" style="4" customWidth="1"/>
    <col min="25" max="27" width="13.58203125" style="4" customWidth="1" outlineLevel="1"/>
    <col min="28" max="28" width="13.58203125" style="4" customWidth="1"/>
    <col min="29" max="16384" width="9" style="3"/>
  </cols>
  <sheetData>
    <row r="1" spans="1:28" ht="15.75" customHeight="1">
      <c r="A1" s="5" t="s">
        <v>430</v>
      </c>
    </row>
    <row r="2" spans="1:28" s="1" customFormat="1" ht="30" customHeight="1">
      <c r="A2" s="519" t="s">
        <v>1439</v>
      </c>
      <c r="B2" s="519"/>
      <c r="C2" s="519"/>
      <c r="D2" s="519"/>
      <c r="E2" s="519"/>
      <c r="F2" s="519"/>
      <c r="G2" s="519"/>
      <c r="H2" s="519"/>
      <c r="J2" s="17"/>
      <c r="K2" s="17"/>
      <c r="L2" s="17"/>
      <c r="M2" s="17"/>
      <c r="N2" s="17"/>
      <c r="O2" s="17"/>
      <c r="P2" s="17"/>
      <c r="Q2" s="17"/>
      <c r="R2" s="17"/>
      <c r="S2" s="17"/>
      <c r="T2" s="17"/>
      <c r="U2" s="17"/>
      <c r="V2" s="17"/>
      <c r="W2" s="17"/>
      <c r="X2" s="17"/>
      <c r="Y2" s="17"/>
      <c r="Z2" s="17"/>
      <c r="AA2" s="17"/>
      <c r="AB2" s="17"/>
    </row>
    <row r="3" spans="1:28" ht="15.75" customHeight="1">
      <c r="A3" s="520" t="str">
        <f>"评估基准日："&amp;TEXT(基本信息输入表!M7,"yyyy年mm月dd日")</f>
        <v>评估基准日：2022年12月31日</v>
      </c>
      <c r="B3" s="520"/>
      <c r="C3" s="520"/>
      <c r="D3" s="520"/>
      <c r="E3" s="520"/>
      <c r="F3" s="520"/>
      <c r="G3" s="520"/>
      <c r="H3" s="520"/>
      <c r="J3" s="17"/>
      <c r="K3" s="17"/>
      <c r="L3" s="17"/>
      <c r="M3" s="17"/>
      <c r="N3" s="17"/>
      <c r="O3" s="17"/>
      <c r="P3" s="17"/>
      <c r="Q3" s="17"/>
      <c r="R3" s="17"/>
      <c r="S3" s="17"/>
      <c r="T3" s="17"/>
      <c r="U3" s="17"/>
      <c r="V3" s="17"/>
      <c r="W3" s="17"/>
      <c r="X3" s="17"/>
      <c r="Y3" s="17"/>
      <c r="Z3" s="17"/>
      <c r="AA3" s="17"/>
      <c r="AB3" s="17"/>
    </row>
    <row r="4" spans="1:28" ht="14.15" customHeight="1">
      <c r="A4" s="2"/>
      <c r="B4" s="2"/>
      <c r="C4" s="2"/>
      <c r="D4" s="2"/>
      <c r="E4" s="2"/>
      <c r="F4" s="2"/>
      <c r="G4" s="2"/>
      <c r="H4" s="18" t="s">
        <v>1440</v>
      </c>
      <c r="J4" s="531" t="s">
        <v>595</v>
      </c>
      <c r="K4" s="531"/>
      <c r="L4" s="531"/>
      <c r="M4" s="531"/>
      <c r="N4" s="531"/>
      <c r="O4" s="532" t="s">
        <v>596</v>
      </c>
      <c r="P4" s="533"/>
      <c r="Q4" s="533"/>
      <c r="R4" s="533"/>
      <c r="S4" s="533"/>
      <c r="T4" s="533"/>
      <c r="U4" s="534"/>
      <c r="V4" s="536" t="s">
        <v>597</v>
      </c>
      <c r="W4" s="536"/>
      <c r="X4" s="537"/>
      <c r="Y4" s="538" t="s">
        <v>598</v>
      </c>
      <c r="Z4" s="538"/>
      <c r="AA4" s="538"/>
      <c r="AB4" s="538"/>
    </row>
    <row r="5" spans="1:28" ht="15.75" customHeight="1">
      <c r="A5" s="3" t="str">
        <f>基本信息输入表!K6&amp;"："&amp;基本信息输入表!M6</f>
        <v>被评估单位：贵州华能焦化制气股份有限公司</v>
      </c>
      <c r="H5" s="18" t="s">
        <v>464</v>
      </c>
      <c r="J5" s="531" t="s">
        <v>599</v>
      </c>
      <c r="K5" s="542" t="s">
        <v>627</v>
      </c>
      <c r="L5" s="542" t="s">
        <v>601</v>
      </c>
      <c r="M5" s="531" t="s">
        <v>602</v>
      </c>
      <c r="N5" s="531"/>
      <c r="O5" s="532" t="s">
        <v>603</v>
      </c>
      <c r="P5" s="533"/>
      <c r="Q5" s="534"/>
      <c r="R5" s="538" t="s">
        <v>604</v>
      </c>
      <c r="S5" s="538"/>
      <c r="T5" s="538" t="s">
        <v>605</v>
      </c>
      <c r="U5" s="543"/>
      <c r="V5" s="594" t="s">
        <v>1424</v>
      </c>
      <c r="W5" s="531" t="s">
        <v>438</v>
      </c>
      <c r="X5" s="558"/>
      <c r="Y5" s="543" t="s">
        <v>607</v>
      </c>
      <c r="Z5" s="543" t="s">
        <v>608</v>
      </c>
      <c r="AA5" s="538" t="s">
        <v>609</v>
      </c>
      <c r="AB5" s="543"/>
    </row>
    <row r="6" spans="1:28" s="2" customFormat="1" ht="15.75" customHeight="1">
      <c r="A6" s="8" t="s">
        <v>465</v>
      </c>
      <c r="B6" s="8" t="s">
        <v>860</v>
      </c>
      <c r="C6" s="8" t="s">
        <v>730</v>
      </c>
      <c r="D6" s="9" t="s">
        <v>435</v>
      </c>
      <c r="E6" s="9" t="s">
        <v>436</v>
      </c>
      <c r="F6" s="10" t="s">
        <v>437</v>
      </c>
      <c r="G6" s="8" t="s">
        <v>438</v>
      </c>
      <c r="H6" s="8" t="s">
        <v>585</v>
      </c>
      <c r="J6" s="531"/>
      <c r="K6" s="531"/>
      <c r="L6" s="531"/>
      <c r="M6" s="531"/>
      <c r="N6" s="531"/>
      <c r="O6" s="26" t="s">
        <v>614</v>
      </c>
      <c r="P6" s="26" t="s">
        <v>615</v>
      </c>
      <c r="Q6" s="24" t="s">
        <v>618</v>
      </c>
      <c r="R6" s="26" t="s">
        <v>619</v>
      </c>
      <c r="S6" s="26" t="s">
        <v>620</v>
      </c>
      <c r="T6" s="538"/>
      <c r="U6" s="544"/>
      <c r="V6" s="546"/>
      <c r="W6" s="531"/>
      <c r="X6" s="559"/>
      <c r="Y6" s="544"/>
      <c r="Z6" s="544"/>
      <c r="AA6" s="538"/>
      <c r="AB6" s="544"/>
    </row>
    <row r="7" spans="1:28" ht="15.75" customHeight="1">
      <c r="A7" s="42">
        <f>IF(B7="","",ROW()-6)</f>
        <v>1</v>
      </c>
      <c r="B7" s="12" t="s">
        <v>1441</v>
      </c>
      <c r="C7" s="8"/>
      <c r="D7" s="8"/>
      <c r="E7" s="8"/>
      <c r="F7" s="15"/>
      <c r="G7" s="15"/>
      <c r="H7" s="21"/>
      <c r="J7" s="22"/>
      <c r="K7" s="22"/>
      <c r="L7" s="22"/>
      <c r="M7" s="22"/>
      <c r="N7" s="22"/>
      <c r="O7" s="22"/>
      <c r="P7" s="22"/>
      <c r="Q7" s="27"/>
      <c r="R7" s="22"/>
      <c r="S7" s="27"/>
      <c r="T7" s="27"/>
      <c r="U7" s="27"/>
      <c r="V7" s="27"/>
      <c r="W7" s="27"/>
      <c r="X7" s="27"/>
      <c r="Y7" s="30" t="str">
        <f t="shared" ref="Y7:Y23" si="0">IFERROR((W7-F8)/(F8)*100,"")</f>
        <v/>
      </c>
      <c r="Z7" s="27"/>
      <c r="AA7" s="27"/>
      <c r="AB7" s="27"/>
    </row>
    <row r="8" spans="1:28" ht="15.75" customHeight="1">
      <c r="A8" s="42">
        <f t="shared" ref="A8:A25" si="1">IF(B8="","",ROW()-6)</f>
        <v>2</v>
      </c>
      <c r="B8" s="12" t="s">
        <v>1442</v>
      </c>
      <c r="C8" s="8"/>
      <c r="D8" s="8"/>
      <c r="E8" s="8"/>
      <c r="F8" s="15"/>
      <c r="G8" s="15"/>
      <c r="H8" s="21"/>
      <c r="J8" s="22"/>
      <c r="K8" s="22"/>
      <c r="L8" s="22"/>
      <c r="M8" s="22"/>
      <c r="N8" s="22"/>
      <c r="O8" s="22"/>
      <c r="P8" s="22"/>
      <c r="Q8" s="27"/>
      <c r="R8" s="22"/>
      <c r="S8" s="27"/>
      <c r="T8" s="27"/>
      <c r="U8" s="27"/>
      <c r="V8" s="27"/>
      <c r="W8" s="27"/>
      <c r="X8" s="27"/>
      <c r="Y8" s="30" t="str">
        <f t="shared" si="0"/>
        <v/>
      </c>
      <c r="Z8" s="27"/>
      <c r="AA8" s="27"/>
      <c r="AB8" s="27"/>
    </row>
    <row r="9" spans="1:28" ht="15.75" customHeight="1">
      <c r="A9" s="42">
        <f t="shared" si="1"/>
        <v>3</v>
      </c>
      <c r="B9" s="12" t="s">
        <v>1443</v>
      </c>
      <c r="C9" s="8"/>
      <c r="D9" s="8"/>
      <c r="E9" s="8"/>
      <c r="F9" s="15"/>
      <c r="G9" s="15"/>
      <c r="H9" s="21"/>
      <c r="J9" s="22"/>
      <c r="K9" s="22"/>
      <c r="L9" s="22"/>
      <c r="M9" s="22"/>
      <c r="N9" s="22"/>
      <c r="O9" s="22"/>
      <c r="P9" s="22"/>
      <c r="Q9" s="27"/>
      <c r="R9" s="22"/>
      <c r="S9" s="27"/>
      <c r="T9" s="27"/>
      <c r="U9" s="27"/>
      <c r="V9" s="27"/>
      <c r="W9" s="27"/>
      <c r="X9" s="27"/>
      <c r="Y9" s="30" t="str">
        <f t="shared" si="0"/>
        <v/>
      </c>
      <c r="Z9" s="27"/>
      <c r="AA9" s="27"/>
      <c r="AB9" s="27"/>
    </row>
    <row r="10" spans="1:28" ht="15.75" customHeight="1">
      <c r="A10" s="42">
        <f t="shared" si="1"/>
        <v>4</v>
      </c>
      <c r="B10" s="12" t="s">
        <v>1444</v>
      </c>
      <c r="C10" s="8"/>
      <c r="D10" s="8"/>
      <c r="E10" s="8"/>
      <c r="F10" s="15"/>
      <c r="G10" s="15"/>
      <c r="H10" s="21"/>
      <c r="J10" s="22"/>
      <c r="K10" s="22"/>
      <c r="L10" s="22"/>
      <c r="M10" s="22"/>
      <c r="N10" s="22"/>
      <c r="O10" s="22"/>
      <c r="P10" s="22"/>
      <c r="Q10" s="27"/>
      <c r="R10" s="22"/>
      <c r="S10" s="27"/>
      <c r="T10" s="27"/>
      <c r="U10" s="27"/>
      <c r="V10" s="27"/>
      <c r="W10" s="27"/>
      <c r="X10" s="27"/>
      <c r="Y10" s="30" t="str">
        <f t="shared" si="0"/>
        <v/>
      </c>
      <c r="Z10" s="27"/>
      <c r="AA10" s="27"/>
      <c r="AB10" s="27"/>
    </row>
    <row r="11" spans="1:28" ht="15.75" customHeight="1">
      <c r="A11" s="42">
        <f t="shared" si="1"/>
        <v>5</v>
      </c>
      <c r="B11" s="12" t="s">
        <v>1445</v>
      </c>
      <c r="C11" s="8"/>
      <c r="D11" s="8"/>
      <c r="E11" s="8"/>
      <c r="F11" s="15"/>
      <c r="G11" s="15"/>
      <c r="H11" s="21"/>
      <c r="J11" s="22"/>
      <c r="K11" s="22"/>
      <c r="L11" s="22"/>
      <c r="M11" s="22"/>
      <c r="N11" s="22"/>
      <c r="O11" s="22"/>
      <c r="P11" s="22"/>
      <c r="Q11" s="27"/>
      <c r="R11" s="22"/>
      <c r="S11" s="27"/>
      <c r="T11" s="27"/>
      <c r="U11" s="27"/>
      <c r="V11" s="27"/>
      <c r="W11" s="27"/>
      <c r="X11" s="27"/>
      <c r="Y11" s="30" t="str">
        <f t="shared" si="0"/>
        <v/>
      </c>
      <c r="Z11" s="27"/>
      <c r="AA11" s="27"/>
      <c r="AB11" s="27"/>
    </row>
    <row r="12" spans="1:28" ht="15.75" customHeight="1">
      <c r="A12" s="42">
        <f t="shared" si="1"/>
        <v>6</v>
      </c>
      <c r="B12" s="12" t="s">
        <v>1446</v>
      </c>
      <c r="C12" s="8"/>
      <c r="D12" s="8"/>
      <c r="E12" s="8"/>
      <c r="F12" s="15"/>
      <c r="G12" s="15"/>
      <c r="H12" s="21"/>
      <c r="J12" s="22"/>
      <c r="K12" s="22"/>
      <c r="L12" s="22"/>
      <c r="M12" s="22"/>
      <c r="N12" s="22"/>
      <c r="O12" s="22"/>
      <c r="P12" s="22"/>
      <c r="Q12" s="27"/>
      <c r="R12" s="22"/>
      <c r="S12" s="27"/>
      <c r="T12" s="27"/>
      <c r="U12" s="27"/>
      <c r="V12" s="27"/>
      <c r="W12" s="27"/>
      <c r="X12" s="27"/>
      <c r="Y12" s="30" t="str">
        <f t="shared" si="0"/>
        <v/>
      </c>
      <c r="Z12" s="27"/>
      <c r="AA12" s="27"/>
      <c r="AB12" s="27"/>
    </row>
    <row r="13" spans="1:28" ht="15.75" customHeight="1">
      <c r="A13" s="42">
        <f t="shared" si="1"/>
        <v>7</v>
      </c>
      <c r="B13" s="12" t="s">
        <v>1447</v>
      </c>
      <c r="C13" s="8"/>
      <c r="D13" s="8"/>
      <c r="E13" s="8"/>
      <c r="F13" s="15"/>
      <c r="G13" s="15"/>
      <c r="H13" s="21"/>
      <c r="J13" s="22"/>
      <c r="K13" s="22"/>
      <c r="L13" s="22"/>
      <c r="M13" s="22"/>
      <c r="N13" s="22"/>
      <c r="O13" s="22"/>
      <c r="P13" s="22"/>
      <c r="Q13" s="27"/>
      <c r="R13" s="22"/>
      <c r="S13" s="27"/>
      <c r="T13" s="27"/>
      <c r="U13" s="27"/>
      <c r="V13" s="27"/>
      <c r="W13" s="27"/>
      <c r="X13" s="27"/>
      <c r="Y13" s="30" t="str">
        <f t="shared" si="0"/>
        <v/>
      </c>
      <c r="Z13" s="27"/>
      <c r="AA13" s="27"/>
      <c r="AB13" s="27"/>
    </row>
    <row r="14" spans="1:28" ht="15.75" customHeight="1">
      <c r="A14" s="42">
        <f t="shared" si="1"/>
        <v>8</v>
      </c>
      <c r="B14" s="12" t="s">
        <v>1448</v>
      </c>
      <c r="C14" s="8"/>
      <c r="D14" s="8"/>
      <c r="E14" s="8"/>
      <c r="F14" s="15"/>
      <c r="G14" s="15"/>
      <c r="H14" s="21"/>
      <c r="J14" s="22"/>
      <c r="K14" s="22"/>
      <c r="L14" s="22"/>
      <c r="M14" s="22"/>
      <c r="N14" s="22"/>
      <c r="O14" s="22"/>
      <c r="P14" s="22"/>
      <c r="Q14" s="27"/>
      <c r="R14" s="22"/>
      <c r="S14" s="27"/>
      <c r="T14" s="27"/>
      <c r="U14" s="27"/>
      <c r="V14" s="27"/>
      <c r="W14" s="27"/>
      <c r="X14" s="27"/>
      <c r="Y14" s="30" t="str">
        <f t="shared" si="0"/>
        <v/>
      </c>
      <c r="Z14" s="27"/>
      <c r="AA14" s="27"/>
      <c r="AB14" s="27"/>
    </row>
    <row r="15" spans="1:28" ht="15.75" customHeight="1">
      <c r="A15" s="42">
        <f t="shared" si="1"/>
        <v>9</v>
      </c>
      <c r="B15" s="12" t="s">
        <v>1449</v>
      </c>
      <c r="C15" s="8"/>
      <c r="D15" s="8"/>
      <c r="E15" s="8"/>
      <c r="F15" s="15"/>
      <c r="G15" s="15"/>
      <c r="H15" s="21"/>
      <c r="J15" s="22"/>
      <c r="K15" s="22"/>
      <c r="L15" s="22"/>
      <c r="M15" s="22"/>
      <c r="N15" s="22"/>
      <c r="O15" s="22"/>
      <c r="P15" s="22"/>
      <c r="Q15" s="27"/>
      <c r="R15" s="22"/>
      <c r="S15" s="27"/>
      <c r="T15" s="27"/>
      <c r="U15" s="27"/>
      <c r="V15" s="27"/>
      <c r="W15" s="27"/>
      <c r="X15" s="27"/>
      <c r="Y15" s="30" t="str">
        <f t="shared" si="0"/>
        <v/>
      </c>
      <c r="Z15" s="27"/>
      <c r="AA15" s="27"/>
      <c r="AB15" s="27"/>
    </row>
    <row r="16" spans="1:28" ht="15.75" customHeight="1">
      <c r="A16" s="42">
        <f t="shared" si="1"/>
        <v>10</v>
      </c>
      <c r="B16" s="12" t="s">
        <v>1450</v>
      </c>
      <c r="C16" s="8"/>
      <c r="D16" s="8"/>
      <c r="E16" s="8"/>
      <c r="F16" s="15"/>
      <c r="G16" s="15"/>
      <c r="H16" s="21"/>
      <c r="J16" s="22"/>
      <c r="K16" s="22"/>
      <c r="L16" s="22"/>
      <c r="M16" s="22"/>
      <c r="N16" s="22"/>
      <c r="O16" s="22"/>
      <c r="P16" s="22"/>
      <c r="Q16" s="27"/>
      <c r="R16" s="22"/>
      <c r="S16" s="27"/>
      <c r="T16" s="27"/>
      <c r="U16" s="27"/>
      <c r="V16" s="27"/>
      <c r="W16" s="27"/>
      <c r="X16" s="27"/>
      <c r="Y16" s="30" t="str">
        <f t="shared" si="0"/>
        <v/>
      </c>
      <c r="Z16" s="27"/>
      <c r="AA16" s="27"/>
      <c r="AB16" s="27"/>
    </row>
    <row r="17" spans="1:28" ht="15.75" customHeight="1">
      <c r="A17" s="42">
        <f t="shared" si="1"/>
        <v>11</v>
      </c>
      <c r="B17" s="12" t="s">
        <v>1451</v>
      </c>
      <c r="C17" s="8"/>
      <c r="D17" s="8"/>
      <c r="E17" s="8"/>
      <c r="F17" s="15"/>
      <c r="G17" s="15"/>
      <c r="H17" s="21"/>
      <c r="J17" s="22"/>
      <c r="K17" s="22"/>
      <c r="L17" s="22"/>
      <c r="M17" s="22"/>
      <c r="N17" s="22"/>
      <c r="O17" s="22"/>
      <c r="P17" s="22"/>
      <c r="Q17" s="27"/>
      <c r="R17" s="22"/>
      <c r="S17" s="27"/>
      <c r="T17" s="27"/>
      <c r="U17" s="27"/>
      <c r="V17" s="27"/>
      <c r="W17" s="27"/>
      <c r="X17" s="27"/>
      <c r="Y17" s="30" t="str">
        <f t="shared" si="0"/>
        <v/>
      </c>
      <c r="Z17" s="27"/>
      <c r="AA17" s="27"/>
      <c r="AB17" s="27"/>
    </row>
    <row r="18" spans="1:28" ht="15.75" customHeight="1">
      <c r="A18" s="42">
        <f t="shared" si="1"/>
        <v>12</v>
      </c>
      <c r="B18" s="12" t="s">
        <v>1452</v>
      </c>
      <c r="C18" s="8"/>
      <c r="D18" s="8"/>
      <c r="E18" s="8"/>
      <c r="F18" s="15"/>
      <c r="G18" s="15"/>
      <c r="H18" s="21"/>
      <c r="J18" s="22"/>
      <c r="K18" s="22"/>
      <c r="L18" s="22"/>
      <c r="M18" s="22"/>
      <c r="N18" s="22"/>
      <c r="O18" s="22"/>
      <c r="P18" s="22"/>
      <c r="Q18" s="27"/>
      <c r="R18" s="22"/>
      <c r="S18" s="27"/>
      <c r="T18" s="27"/>
      <c r="U18" s="27"/>
      <c r="V18" s="27"/>
      <c r="W18" s="27"/>
      <c r="X18" s="27"/>
      <c r="Y18" s="30" t="str">
        <f t="shared" si="0"/>
        <v/>
      </c>
      <c r="Z18" s="27"/>
      <c r="AA18" s="27"/>
      <c r="AB18" s="27"/>
    </row>
    <row r="19" spans="1:28" ht="15.75" customHeight="1">
      <c r="A19" s="42">
        <f t="shared" si="1"/>
        <v>13</v>
      </c>
      <c r="B19" s="12" t="s">
        <v>1453</v>
      </c>
      <c r="C19" s="8"/>
      <c r="D19" s="8"/>
      <c r="E19" s="8"/>
      <c r="F19" s="15"/>
      <c r="G19" s="15"/>
      <c r="H19" s="21"/>
      <c r="J19" s="22"/>
      <c r="K19" s="22"/>
      <c r="L19" s="22"/>
      <c r="M19" s="22"/>
      <c r="N19" s="22"/>
      <c r="O19" s="22"/>
      <c r="P19" s="22"/>
      <c r="Q19" s="27"/>
      <c r="R19" s="22"/>
      <c r="S19" s="27"/>
      <c r="T19" s="27"/>
      <c r="U19" s="27"/>
      <c r="V19" s="27"/>
      <c r="W19" s="27"/>
      <c r="X19" s="27"/>
      <c r="Y19" s="30" t="str">
        <f t="shared" si="0"/>
        <v/>
      </c>
      <c r="Z19" s="27"/>
      <c r="AA19" s="27"/>
      <c r="AB19" s="27"/>
    </row>
    <row r="20" spans="1:28" ht="15.75" customHeight="1">
      <c r="A20" s="42">
        <f t="shared" si="1"/>
        <v>14</v>
      </c>
      <c r="B20" s="12" t="s">
        <v>1454</v>
      </c>
      <c r="C20" s="8"/>
      <c r="D20" s="8"/>
      <c r="E20" s="8"/>
      <c r="F20" s="15"/>
      <c r="G20" s="15"/>
      <c r="H20" s="21"/>
      <c r="J20" s="22"/>
      <c r="K20" s="22"/>
      <c r="L20" s="22"/>
      <c r="M20" s="22"/>
      <c r="N20" s="22"/>
      <c r="O20" s="22"/>
      <c r="P20" s="22"/>
      <c r="Q20" s="27"/>
      <c r="R20" s="22"/>
      <c r="S20" s="27"/>
      <c r="T20" s="27"/>
      <c r="U20" s="27"/>
      <c r="V20" s="27"/>
      <c r="W20" s="27"/>
      <c r="X20" s="27"/>
      <c r="Y20" s="30" t="str">
        <f t="shared" si="0"/>
        <v/>
      </c>
      <c r="Z20" s="27"/>
      <c r="AA20" s="27"/>
      <c r="AB20" s="27"/>
    </row>
    <row r="21" spans="1:28" ht="15.75" customHeight="1">
      <c r="A21" s="42">
        <f t="shared" si="1"/>
        <v>15</v>
      </c>
      <c r="B21" s="12" t="s">
        <v>618</v>
      </c>
      <c r="C21" s="8"/>
      <c r="D21" s="8"/>
      <c r="E21" s="8"/>
      <c r="F21" s="15"/>
      <c r="G21" s="15"/>
      <c r="H21" s="21"/>
      <c r="J21" s="22"/>
      <c r="K21" s="22"/>
      <c r="L21" s="22"/>
      <c r="M21" s="22"/>
      <c r="N21" s="22"/>
      <c r="O21" s="22"/>
      <c r="P21" s="22"/>
      <c r="Q21" s="27"/>
      <c r="R21" s="22"/>
      <c r="S21" s="27"/>
      <c r="T21" s="27"/>
      <c r="U21" s="27"/>
      <c r="V21" s="27"/>
      <c r="W21" s="27"/>
      <c r="X21" s="27"/>
      <c r="Y21" s="30" t="str">
        <f t="shared" si="0"/>
        <v/>
      </c>
      <c r="Z21" s="27"/>
      <c r="AA21" s="27"/>
      <c r="AB21" s="27"/>
    </row>
    <row r="22" spans="1:28" ht="15.75" customHeight="1">
      <c r="A22" s="42" t="str">
        <f t="shared" si="1"/>
        <v/>
      </c>
      <c r="B22" s="12"/>
      <c r="C22" s="8"/>
      <c r="D22" s="8"/>
      <c r="E22" s="8"/>
      <c r="F22" s="15"/>
      <c r="G22" s="15"/>
      <c r="H22" s="21"/>
      <c r="J22" s="22"/>
      <c r="K22" s="22"/>
      <c r="L22" s="22"/>
      <c r="M22" s="22"/>
      <c r="N22" s="22"/>
      <c r="O22" s="22"/>
      <c r="P22" s="22"/>
      <c r="Q22" s="27"/>
      <c r="R22" s="22"/>
      <c r="S22" s="27"/>
      <c r="T22" s="27"/>
      <c r="U22" s="27"/>
      <c r="V22" s="27"/>
      <c r="W22" s="27"/>
      <c r="X22" s="27"/>
      <c r="Y22" s="30" t="str">
        <f>IFERROR((W22-#REF!)/(#REF!)*100,"")</f>
        <v/>
      </c>
      <c r="Z22" s="27"/>
      <c r="AA22" s="27"/>
      <c r="AB22" s="27"/>
    </row>
    <row r="23" spans="1:28" ht="15.75" customHeight="1">
      <c r="A23" s="42" t="str">
        <f t="shared" si="1"/>
        <v/>
      </c>
      <c r="B23" s="12"/>
      <c r="C23" s="8"/>
      <c r="D23" s="8"/>
      <c r="E23" s="8"/>
      <c r="F23" s="15"/>
      <c r="G23" s="15"/>
      <c r="H23" s="21"/>
      <c r="J23" s="22"/>
      <c r="K23" s="22"/>
      <c r="L23" s="22"/>
      <c r="M23" s="22"/>
      <c r="N23" s="22"/>
      <c r="O23" s="22"/>
      <c r="P23" s="22"/>
      <c r="Q23" s="27"/>
      <c r="R23" s="22"/>
      <c r="S23" s="27"/>
      <c r="T23" s="27"/>
      <c r="U23" s="27"/>
      <c r="V23" s="27"/>
      <c r="W23" s="27"/>
      <c r="X23" s="27"/>
      <c r="Y23" s="30" t="str">
        <f t="shared" si="0"/>
        <v/>
      </c>
      <c r="Z23" s="27"/>
      <c r="AA23" s="27"/>
      <c r="AB23" s="27"/>
    </row>
    <row r="24" spans="1:28" ht="15.75" customHeight="1">
      <c r="A24" s="42" t="str">
        <f t="shared" si="1"/>
        <v/>
      </c>
      <c r="B24" s="12"/>
      <c r="C24" s="8"/>
      <c r="D24" s="8"/>
      <c r="E24" s="8"/>
      <c r="F24" s="15"/>
      <c r="G24" s="15"/>
      <c r="H24" s="21"/>
    </row>
    <row r="25" spans="1:28" ht="15.75" customHeight="1">
      <c r="A25" s="42" t="str">
        <f t="shared" si="1"/>
        <v/>
      </c>
      <c r="B25" s="12"/>
      <c r="C25" s="8"/>
      <c r="D25" s="8"/>
      <c r="E25" s="8"/>
      <c r="F25" s="15"/>
      <c r="G25" s="15"/>
      <c r="H25" s="21"/>
    </row>
    <row r="26" spans="1:28" ht="15.75" customHeight="1">
      <c r="A26" s="526" t="s">
        <v>740</v>
      </c>
      <c r="B26" s="527"/>
      <c r="C26" s="8"/>
      <c r="D26" s="15">
        <f>SUM(D7:D25)</f>
        <v>0</v>
      </c>
      <c r="E26" s="15">
        <f>SUM(E7:E25)</f>
        <v>0</v>
      </c>
      <c r="F26" s="15">
        <f>SUM(F7:F25)</f>
        <v>0</v>
      </c>
      <c r="G26" s="15">
        <f>SUM(G7:G25)</f>
        <v>0</v>
      </c>
      <c r="H26" s="21"/>
    </row>
    <row r="27" spans="1:28" ht="15.75" customHeight="1">
      <c r="A27" s="3" t="str">
        <f>基本信息输入表!$K$6&amp;"填表人："&amp;基本信息输入表!$M$80</f>
        <v>被评估单位填表人：徐刚、杨灵芝</v>
      </c>
      <c r="G27" s="3" t="str">
        <f>"评估人员："&amp;基本信息输入表!$Q$80</f>
        <v>评估人员：雍国锋、路育</v>
      </c>
    </row>
    <row r="28" spans="1:28" ht="15.75" customHeight="1">
      <c r="A28" s="3" t="str">
        <f>"填表日期："&amp;YEAR(基本信息输入表!$O$80)&amp;"年"&amp;MONTH(基本信息输入表!$O$80)&amp;"月"&amp;DAY(基本信息输入表!$O$80)&amp;"日"</f>
        <v>填表日期：2023年2月1日</v>
      </c>
    </row>
    <row r="29" spans="1:28" ht="15.75" customHeight="1">
      <c r="I29" s="23" t="s">
        <v>461</v>
      </c>
    </row>
  </sheetData>
  <mergeCells count="23">
    <mergeCell ref="AA5:AA6"/>
    <mergeCell ref="AB5:AB6"/>
    <mergeCell ref="Y4:AB4"/>
    <mergeCell ref="O5:Q5"/>
    <mergeCell ref="R5:S5"/>
    <mergeCell ref="A26:B26"/>
    <mergeCell ref="J5:J6"/>
    <mergeCell ref="K5:K6"/>
    <mergeCell ref="L5:L6"/>
    <mergeCell ref="M5:M6"/>
    <mergeCell ref="N5:N6"/>
    <mergeCell ref="T5:T6"/>
    <mergeCell ref="U5:U6"/>
    <mergeCell ref="V5:V6"/>
    <mergeCell ref="W5:W6"/>
    <mergeCell ref="X5:X6"/>
    <mergeCell ref="Y5:Y6"/>
    <mergeCell ref="Z5:Z6"/>
    <mergeCell ref="A2:H2"/>
    <mergeCell ref="A3:H3"/>
    <mergeCell ref="J4:N4"/>
    <mergeCell ref="O4:U4"/>
    <mergeCell ref="V4:X4"/>
  </mergeCells>
  <phoneticPr fontId="13" type="noConversion"/>
  <dataValidations count="1">
    <dataValidation type="list" allowBlank="1" showInputMessage="1" showErrorMessage="1" sqref="O7:P23" xr:uid="{00000000-0002-0000-4E00-000001000000}">
      <formula1>$A$108:$A$109</formula1>
    </dataValidation>
  </dataValidations>
  <hyperlinks>
    <hyperlink ref="A1" location="索引目录!A1" display="返回索引目录" xr:uid="{00000000-0004-0000-4E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E00-000000000000}">
          <x14:formula1>
            <xm:f>基本信息输入表!$A$121:$A$123</xm:f>
          </x14:formula1>
          <xm:sqref>R7:R23</xm:sqref>
        </x14:dataValidation>
        <x14:dataValidation type="list" allowBlank="1" showInputMessage="1" showErrorMessage="1" xr:uid="{00000000-0002-0000-4E00-000002000000}">
          <x14:formula1>
            <xm:f>基本信息输入表!$A$109:$A$110</xm:f>
          </x14:formula1>
          <xm:sqref>J7:L23</xm:sqref>
        </x14:dataValidation>
      </x14:dataValidation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9"/>
  <sheetViews>
    <sheetView showGridLines="0" topLeftCell="A13" workbookViewId="0">
      <selection activeCell="F8" sqref="F8"/>
    </sheetView>
  </sheetViews>
  <sheetFormatPr defaultColWidth="9" defaultRowHeight="15.75" customHeight="1" outlineLevelCol="1"/>
  <cols>
    <col min="1" max="1" width="8.25" style="3" customWidth="1"/>
    <col min="2" max="2" width="24.5" style="3" customWidth="1"/>
    <col min="3" max="3" width="14" style="3" customWidth="1"/>
    <col min="4" max="4" width="14.08203125" style="3" customWidth="1"/>
    <col min="5" max="6" width="15.58203125" style="3" hidden="1" customWidth="1" outlineLevel="1"/>
    <col min="7" max="7" width="15.58203125" style="3" customWidth="1" collapsed="1"/>
    <col min="8" max="8" width="15.58203125" style="3" customWidth="1"/>
    <col min="9" max="9" width="15.5" style="3" customWidth="1"/>
    <col min="10" max="10" width="9" style="3"/>
    <col min="11" max="13" width="5.58203125" style="4" customWidth="1" outlineLevel="1"/>
    <col min="14" max="14" width="14.75" style="4" customWidth="1" outlineLevel="1"/>
    <col min="15" max="15" width="13.58203125" style="4" customWidth="1"/>
    <col min="16" max="18" width="5.58203125" style="4" customWidth="1" outlineLevel="1"/>
    <col min="19" max="20" width="8.58203125" style="4" customWidth="1" outlineLevel="1"/>
    <col min="21" max="21" width="14.58203125" style="4" customWidth="1" outlineLevel="1"/>
    <col min="22" max="22" width="13.58203125" style="4" customWidth="1"/>
    <col min="23" max="23" width="10.75" style="4" customWidth="1" outlineLevel="1"/>
    <col min="24" max="24" width="8.58203125" style="4" customWidth="1" outlineLevel="1"/>
    <col min="25" max="25" width="13.75" style="4" customWidth="1"/>
    <col min="26" max="28" width="13.58203125" style="4" customWidth="1" outlineLevel="1"/>
    <col min="29" max="29" width="13.58203125" style="4" customWidth="1"/>
    <col min="30" max="16384" width="9" style="3"/>
  </cols>
  <sheetData>
    <row r="1" spans="1:29" ht="15.75" customHeight="1">
      <c r="A1" s="5" t="s">
        <v>430</v>
      </c>
    </row>
    <row r="2" spans="1:29" s="1" customFormat="1" ht="30" customHeight="1">
      <c r="A2" s="519" t="s">
        <v>1455</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row>
    <row r="3" spans="1:29"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row>
    <row r="4" spans="1:29" ht="14.15" customHeight="1">
      <c r="A4" s="2"/>
      <c r="B4" s="2"/>
      <c r="C4" s="2"/>
      <c r="D4" s="2"/>
      <c r="E4" s="2"/>
      <c r="F4" s="2"/>
      <c r="G4" s="2"/>
      <c r="H4" s="2"/>
      <c r="I4" s="18" t="s">
        <v>1456</v>
      </c>
      <c r="K4" s="531" t="s">
        <v>595</v>
      </c>
      <c r="L4" s="531"/>
      <c r="M4" s="531"/>
      <c r="N4" s="531"/>
      <c r="O4" s="531"/>
      <c r="P4" s="532" t="s">
        <v>596</v>
      </c>
      <c r="Q4" s="533"/>
      <c r="R4" s="533"/>
      <c r="S4" s="533"/>
      <c r="T4" s="533"/>
      <c r="U4" s="533"/>
      <c r="V4" s="534"/>
      <c r="W4" s="536" t="s">
        <v>597</v>
      </c>
      <c r="X4" s="536"/>
      <c r="Y4" s="537"/>
      <c r="Z4" s="538" t="s">
        <v>598</v>
      </c>
      <c r="AA4" s="538"/>
      <c r="AB4" s="538"/>
      <c r="AC4" s="538"/>
    </row>
    <row r="5" spans="1:29" ht="15.75" customHeight="1">
      <c r="A5" s="3" t="str">
        <f>基本信息输入表!K6&amp;"："&amp;基本信息输入表!M6</f>
        <v>被评估单位：贵州华能焦化制气股份有限公司</v>
      </c>
      <c r="I5" s="18" t="s">
        <v>464</v>
      </c>
      <c r="K5" s="531" t="s">
        <v>599</v>
      </c>
      <c r="L5" s="542" t="s">
        <v>627</v>
      </c>
      <c r="M5" s="542" t="s">
        <v>601</v>
      </c>
      <c r="N5" s="531" t="s">
        <v>602</v>
      </c>
      <c r="O5" s="531"/>
      <c r="P5" s="532" t="s">
        <v>603</v>
      </c>
      <c r="Q5" s="533"/>
      <c r="R5" s="534"/>
      <c r="S5" s="538" t="s">
        <v>604</v>
      </c>
      <c r="T5" s="538"/>
      <c r="U5" s="538" t="s">
        <v>605</v>
      </c>
      <c r="V5" s="543"/>
      <c r="W5" s="594" t="s">
        <v>1424</v>
      </c>
      <c r="X5" s="531" t="s">
        <v>438</v>
      </c>
      <c r="Y5" s="558"/>
      <c r="Z5" s="543" t="s">
        <v>607</v>
      </c>
      <c r="AA5" s="543" t="s">
        <v>608</v>
      </c>
      <c r="AB5" s="538" t="s">
        <v>609</v>
      </c>
      <c r="AC5" s="543"/>
    </row>
    <row r="6" spans="1:29" s="2" customFormat="1" ht="15.75" customHeight="1">
      <c r="A6" s="8" t="s">
        <v>465</v>
      </c>
      <c r="B6" s="8" t="s">
        <v>1457</v>
      </c>
      <c r="C6" s="8" t="s">
        <v>730</v>
      </c>
      <c r="D6" s="8" t="s">
        <v>1458</v>
      </c>
      <c r="E6" s="9" t="s">
        <v>435</v>
      </c>
      <c r="F6" s="9" t="s">
        <v>436</v>
      </c>
      <c r="G6" s="10" t="s">
        <v>437</v>
      </c>
      <c r="H6" s="8" t="s">
        <v>438</v>
      </c>
      <c r="I6" s="8" t="s">
        <v>585</v>
      </c>
      <c r="K6" s="531"/>
      <c r="L6" s="531"/>
      <c r="M6" s="531"/>
      <c r="N6" s="531"/>
      <c r="O6" s="531"/>
      <c r="P6" s="26" t="s">
        <v>614</v>
      </c>
      <c r="Q6" s="26" t="s">
        <v>615</v>
      </c>
      <c r="R6" s="24" t="s">
        <v>618</v>
      </c>
      <c r="S6" s="26" t="s">
        <v>619</v>
      </c>
      <c r="T6" s="26" t="s">
        <v>620</v>
      </c>
      <c r="U6" s="538"/>
      <c r="V6" s="544"/>
      <c r="W6" s="546"/>
      <c r="X6" s="531"/>
      <c r="Y6" s="559"/>
      <c r="Z6" s="544"/>
      <c r="AA6" s="544"/>
      <c r="AB6" s="538"/>
      <c r="AC6" s="544"/>
    </row>
    <row r="7" spans="1:29" ht="15.75" customHeight="1">
      <c r="A7" s="11" t="str">
        <f>IF(D7="","",ROW()-6)</f>
        <v/>
      </c>
      <c r="B7" s="12"/>
      <c r="C7" s="8"/>
      <c r="D7" s="8"/>
      <c r="E7" s="8"/>
      <c r="F7" s="8"/>
      <c r="G7" s="15"/>
      <c r="H7" s="15"/>
      <c r="I7" s="21"/>
      <c r="K7" s="22"/>
      <c r="L7" s="22"/>
      <c r="M7" s="22"/>
      <c r="N7" s="22"/>
      <c r="O7" s="22"/>
      <c r="P7" s="22"/>
      <c r="Q7" s="22"/>
      <c r="R7" s="27"/>
      <c r="S7" s="22"/>
      <c r="T7" s="27"/>
      <c r="U7" s="27"/>
      <c r="V7" s="27"/>
      <c r="W7" s="27"/>
      <c r="X7" s="27"/>
      <c r="Y7" s="27"/>
      <c r="Z7" s="30" t="str">
        <f t="shared" ref="Z7:Z25" si="0">IFERROR((X7-G8)/(G8)*100,"")</f>
        <v/>
      </c>
      <c r="AA7" s="27"/>
      <c r="AB7" s="27"/>
      <c r="AC7" s="27"/>
    </row>
    <row r="8" spans="1:29" ht="15.75" customHeight="1">
      <c r="A8" s="11" t="str">
        <f t="shared" ref="A8:A25" si="1">IF(D8="","",ROW()-6)</f>
        <v/>
      </c>
      <c r="B8" s="12"/>
      <c r="C8" s="8"/>
      <c r="D8" s="8"/>
      <c r="E8" s="8"/>
      <c r="F8" s="8"/>
      <c r="G8" s="15"/>
      <c r="H8" s="15"/>
      <c r="I8" s="21"/>
      <c r="K8" s="22"/>
      <c r="L8" s="22"/>
      <c r="M8" s="22"/>
      <c r="N8" s="22"/>
      <c r="O8" s="22"/>
      <c r="P8" s="22"/>
      <c r="Q8" s="22"/>
      <c r="R8" s="27"/>
      <c r="S8" s="22"/>
      <c r="T8" s="27"/>
      <c r="U8" s="27"/>
      <c r="V8" s="27"/>
      <c r="W8" s="27"/>
      <c r="X8" s="27"/>
      <c r="Y8" s="27"/>
      <c r="Z8" s="30" t="str">
        <f t="shared" si="0"/>
        <v/>
      </c>
      <c r="AA8" s="27"/>
      <c r="AB8" s="27"/>
      <c r="AC8" s="27"/>
    </row>
    <row r="9" spans="1:29" ht="15.75" customHeight="1">
      <c r="A9" s="11" t="str">
        <f t="shared" si="1"/>
        <v/>
      </c>
      <c r="B9" s="12"/>
      <c r="C9" s="8"/>
      <c r="D9" s="8"/>
      <c r="E9" s="8"/>
      <c r="F9" s="8"/>
      <c r="G9" s="15"/>
      <c r="H9" s="15"/>
      <c r="I9" s="21"/>
      <c r="K9" s="22"/>
      <c r="L9" s="22"/>
      <c r="M9" s="22"/>
      <c r="N9" s="22"/>
      <c r="O9" s="22"/>
      <c r="P9" s="22"/>
      <c r="Q9" s="22"/>
      <c r="R9" s="27"/>
      <c r="S9" s="22"/>
      <c r="T9" s="27"/>
      <c r="U9" s="27"/>
      <c r="V9" s="27"/>
      <c r="W9" s="27"/>
      <c r="X9" s="27"/>
      <c r="Y9" s="27"/>
      <c r="Z9" s="30" t="str">
        <f t="shared" si="0"/>
        <v/>
      </c>
      <c r="AA9" s="27"/>
      <c r="AB9" s="27"/>
      <c r="AC9" s="27"/>
    </row>
    <row r="10" spans="1:29" ht="15.75" customHeight="1">
      <c r="A10" s="11" t="str">
        <f t="shared" si="1"/>
        <v/>
      </c>
      <c r="B10" s="12"/>
      <c r="C10" s="8"/>
      <c r="D10" s="8"/>
      <c r="E10" s="8"/>
      <c r="F10" s="8"/>
      <c r="G10" s="15"/>
      <c r="H10" s="15"/>
      <c r="I10" s="21"/>
      <c r="K10" s="22"/>
      <c r="L10" s="22"/>
      <c r="M10" s="22"/>
      <c r="N10" s="22"/>
      <c r="O10" s="22"/>
      <c r="P10" s="22"/>
      <c r="Q10" s="22"/>
      <c r="R10" s="27"/>
      <c r="S10" s="22"/>
      <c r="T10" s="27"/>
      <c r="U10" s="27"/>
      <c r="V10" s="27"/>
      <c r="W10" s="27"/>
      <c r="X10" s="27"/>
      <c r="Y10" s="27"/>
      <c r="Z10" s="30" t="str">
        <f t="shared" si="0"/>
        <v/>
      </c>
      <c r="AA10" s="27"/>
      <c r="AB10" s="27"/>
      <c r="AC10" s="27"/>
    </row>
    <row r="11" spans="1:29" ht="15.75" customHeight="1">
      <c r="A11" s="11" t="str">
        <f t="shared" si="1"/>
        <v/>
      </c>
      <c r="B11" s="12"/>
      <c r="C11" s="8"/>
      <c r="D11" s="8"/>
      <c r="E11" s="8"/>
      <c r="F11" s="8"/>
      <c r="G11" s="15"/>
      <c r="H11" s="15"/>
      <c r="I11" s="21"/>
      <c r="K11" s="22"/>
      <c r="L11" s="22"/>
      <c r="M11" s="22"/>
      <c r="N11" s="22"/>
      <c r="O11" s="22"/>
      <c r="P11" s="22"/>
      <c r="Q11" s="22"/>
      <c r="R11" s="27"/>
      <c r="S11" s="22"/>
      <c r="T11" s="27"/>
      <c r="U11" s="27"/>
      <c r="V11" s="27"/>
      <c r="W11" s="27"/>
      <c r="X11" s="27"/>
      <c r="Y11" s="27"/>
      <c r="Z11" s="30" t="str">
        <f t="shared" si="0"/>
        <v/>
      </c>
      <c r="AA11" s="27"/>
      <c r="AB11" s="27"/>
      <c r="AC11" s="27"/>
    </row>
    <row r="12" spans="1:29" ht="15.75" customHeight="1">
      <c r="A12" s="11" t="str">
        <f t="shared" si="1"/>
        <v/>
      </c>
      <c r="B12" s="12"/>
      <c r="C12" s="8"/>
      <c r="D12" s="8"/>
      <c r="E12" s="8"/>
      <c r="F12" s="8"/>
      <c r="G12" s="15"/>
      <c r="H12" s="15"/>
      <c r="I12" s="21"/>
      <c r="K12" s="22"/>
      <c r="L12" s="22"/>
      <c r="M12" s="22"/>
      <c r="N12" s="22"/>
      <c r="O12" s="22"/>
      <c r="P12" s="22"/>
      <c r="Q12" s="22"/>
      <c r="R12" s="27"/>
      <c r="S12" s="22"/>
      <c r="T12" s="27"/>
      <c r="U12" s="27"/>
      <c r="V12" s="27"/>
      <c r="W12" s="27"/>
      <c r="X12" s="27"/>
      <c r="Y12" s="27"/>
      <c r="Z12" s="30" t="str">
        <f t="shared" si="0"/>
        <v/>
      </c>
      <c r="AA12" s="27"/>
      <c r="AB12" s="27"/>
      <c r="AC12" s="27"/>
    </row>
    <row r="13" spans="1:29" ht="15.75" customHeight="1">
      <c r="A13" s="11" t="str">
        <f t="shared" si="1"/>
        <v/>
      </c>
      <c r="B13" s="12"/>
      <c r="C13" s="8"/>
      <c r="D13" s="8"/>
      <c r="E13" s="8"/>
      <c r="F13" s="8"/>
      <c r="G13" s="15"/>
      <c r="H13" s="15"/>
      <c r="I13" s="21"/>
      <c r="K13" s="22"/>
      <c r="L13" s="22"/>
      <c r="M13" s="22"/>
      <c r="N13" s="22"/>
      <c r="O13" s="22"/>
      <c r="P13" s="22"/>
      <c r="Q13" s="22"/>
      <c r="R13" s="27"/>
      <c r="S13" s="22"/>
      <c r="T13" s="27"/>
      <c r="U13" s="27"/>
      <c r="V13" s="27"/>
      <c r="W13" s="27"/>
      <c r="X13" s="27"/>
      <c r="Y13" s="27"/>
      <c r="Z13" s="30" t="str">
        <f t="shared" si="0"/>
        <v/>
      </c>
      <c r="AA13" s="27"/>
      <c r="AB13" s="27"/>
      <c r="AC13" s="27"/>
    </row>
    <row r="14" spans="1:29" ht="15.75" customHeight="1">
      <c r="A14" s="11" t="str">
        <f t="shared" si="1"/>
        <v/>
      </c>
      <c r="B14" s="12"/>
      <c r="C14" s="8"/>
      <c r="D14" s="8"/>
      <c r="E14" s="8"/>
      <c r="F14" s="8"/>
      <c r="G14" s="15"/>
      <c r="H14" s="15"/>
      <c r="I14" s="21"/>
      <c r="K14" s="22"/>
      <c r="L14" s="22"/>
      <c r="M14" s="22"/>
      <c r="N14" s="22"/>
      <c r="O14" s="22"/>
      <c r="P14" s="22"/>
      <c r="Q14" s="22"/>
      <c r="R14" s="27"/>
      <c r="S14" s="22"/>
      <c r="T14" s="27"/>
      <c r="U14" s="27"/>
      <c r="V14" s="27"/>
      <c r="W14" s="27"/>
      <c r="X14" s="27"/>
      <c r="Y14" s="27"/>
      <c r="Z14" s="30" t="str">
        <f t="shared" si="0"/>
        <v/>
      </c>
      <c r="AA14" s="27"/>
      <c r="AB14" s="27"/>
      <c r="AC14" s="27"/>
    </row>
    <row r="15" spans="1:29" ht="15.75" customHeight="1">
      <c r="A15" s="11" t="str">
        <f t="shared" si="1"/>
        <v/>
      </c>
      <c r="B15" s="12"/>
      <c r="C15" s="8"/>
      <c r="D15" s="8"/>
      <c r="E15" s="8"/>
      <c r="F15" s="8"/>
      <c r="G15" s="15"/>
      <c r="H15" s="15"/>
      <c r="I15" s="21"/>
      <c r="K15" s="22"/>
      <c r="L15" s="22"/>
      <c r="M15" s="22"/>
      <c r="N15" s="22"/>
      <c r="O15" s="22"/>
      <c r="P15" s="22"/>
      <c r="Q15" s="22"/>
      <c r="R15" s="27"/>
      <c r="S15" s="22"/>
      <c r="T15" s="27"/>
      <c r="U15" s="27"/>
      <c r="V15" s="27"/>
      <c r="W15" s="27"/>
      <c r="X15" s="27"/>
      <c r="Y15" s="27"/>
      <c r="Z15" s="30" t="str">
        <f t="shared" si="0"/>
        <v/>
      </c>
      <c r="AA15" s="27"/>
      <c r="AB15" s="27"/>
      <c r="AC15" s="27"/>
    </row>
    <row r="16" spans="1:29" ht="15.75" customHeight="1">
      <c r="A16" s="11" t="str">
        <f t="shared" si="1"/>
        <v/>
      </c>
      <c r="B16" s="12"/>
      <c r="C16" s="8"/>
      <c r="D16" s="8"/>
      <c r="E16" s="8"/>
      <c r="F16" s="8"/>
      <c r="G16" s="15"/>
      <c r="H16" s="15"/>
      <c r="I16" s="21"/>
      <c r="K16" s="22"/>
      <c r="L16" s="22"/>
      <c r="M16" s="22"/>
      <c r="N16" s="22"/>
      <c r="O16" s="22"/>
      <c r="P16" s="22"/>
      <c r="Q16" s="22"/>
      <c r="R16" s="27"/>
      <c r="S16" s="22"/>
      <c r="T16" s="27"/>
      <c r="U16" s="27"/>
      <c r="V16" s="27"/>
      <c r="W16" s="27"/>
      <c r="X16" s="27"/>
      <c r="Y16" s="27"/>
      <c r="Z16" s="30" t="str">
        <f>IFERROR((X16-G19)/(G19)*100,"")</f>
        <v/>
      </c>
      <c r="AA16" s="27"/>
      <c r="AB16" s="27"/>
      <c r="AC16" s="27"/>
    </row>
    <row r="17" spans="1:29" ht="15.75" customHeight="1">
      <c r="A17" s="11"/>
      <c r="B17" s="12"/>
      <c r="C17" s="8"/>
      <c r="D17" s="8"/>
      <c r="E17" s="8"/>
      <c r="F17" s="8"/>
      <c r="G17" s="15"/>
      <c r="H17" s="15"/>
      <c r="I17" s="21"/>
      <c r="K17" s="22"/>
      <c r="L17" s="22"/>
      <c r="M17" s="22"/>
      <c r="N17" s="22"/>
      <c r="O17" s="22"/>
      <c r="P17" s="22"/>
      <c r="Q17" s="22"/>
      <c r="R17" s="27"/>
      <c r="S17" s="22"/>
      <c r="T17" s="27"/>
      <c r="U17" s="27"/>
      <c r="V17" s="27"/>
      <c r="W17" s="27"/>
      <c r="X17" s="27"/>
      <c r="Y17" s="27"/>
      <c r="Z17" s="30"/>
      <c r="AA17" s="27"/>
      <c r="AB17" s="27"/>
      <c r="AC17" s="27"/>
    </row>
    <row r="18" spans="1:29" ht="15.75" customHeight="1">
      <c r="A18" s="11"/>
      <c r="B18" s="12"/>
      <c r="C18" s="8"/>
      <c r="D18" s="8"/>
      <c r="E18" s="8"/>
      <c r="F18" s="8"/>
      <c r="G18" s="15"/>
      <c r="H18" s="15"/>
      <c r="I18" s="21"/>
      <c r="K18" s="22"/>
      <c r="L18" s="22"/>
      <c r="M18" s="22"/>
      <c r="N18" s="22"/>
      <c r="O18" s="22"/>
      <c r="P18" s="22"/>
      <c r="Q18" s="22"/>
      <c r="R18" s="27"/>
      <c r="S18" s="22"/>
      <c r="T18" s="27"/>
      <c r="U18" s="27"/>
      <c r="V18" s="27"/>
      <c r="W18" s="27"/>
      <c r="X18" s="27"/>
      <c r="Y18" s="27"/>
      <c r="Z18" s="30"/>
      <c r="AA18" s="27"/>
      <c r="AB18" s="27"/>
      <c r="AC18" s="27"/>
    </row>
    <row r="19" spans="1:29" ht="15.75" customHeight="1">
      <c r="A19" s="11" t="str">
        <f t="shared" si="1"/>
        <v/>
      </c>
      <c r="B19" s="12"/>
      <c r="C19" s="8"/>
      <c r="D19" s="8"/>
      <c r="E19" s="8"/>
      <c r="F19" s="8"/>
      <c r="G19" s="15"/>
      <c r="H19" s="15"/>
      <c r="I19" s="21"/>
      <c r="K19" s="22"/>
      <c r="L19" s="22"/>
      <c r="M19" s="22"/>
      <c r="N19" s="22"/>
      <c r="O19" s="22"/>
      <c r="P19" s="22"/>
      <c r="Q19" s="22"/>
      <c r="R19" s="27"/>
      <c r="S19" s="22"/>
      <c r="T19" s="27"/>
      <c r="U19" s="27"/>
      <c r="V19" s="27"/>
      <c r="W19" s="27"/>
      <c r="X19" s="27"/>
      <c r="Y19" s="27"/>
      <c r="Z19" s="30" t="str">
        <f t="shared" si="0"/>
        <v/>
      </c>
      <c r="AA19" s="27"/>
      <c r="AB19" s="27"/>
      <c r="AC19" s="27"/>
    </row>
    <row r="20" spans="1:29" ht="15.75" customHeight="1">
      <c r="A20" s="11" t="str">
        <f t="shared" si="1"/>
        <v/>
      </c>
      <c r="B20" s="12"/>
      <c r="C20" s="8"/>
      <c r="D20" s="8"/>
      <c r="E20" s="8"/>
      <c r="F20" s="8"/>
      <c r="G20" s="15"/>
      <c r="H20" s="15"/>
      <c r="I20" s="21"/>
      <c r="K20" s="22"/>
      <c r="L20" s="22"/>
      <c r="M20" s="22"/>
      <c r="N20" s="22"/>
      <c r="O20" s="22"/>
      <c r="P20" s="22"/>
      <c r="Q20" s="22"/>
      <c r="R20" s="27"/>
      <c r="S20" s="22"/>
      <c r="T20" s="27"/>
      <c r="U20" s="27"/>
      <c r="V20" s="27"/>
      <c r="W20" s="27"/>
      <c r="X20" s="27"/>
      <c r="Y20" s="27"/>
      <c r="Z20" s="30" t="str">
        <f t="shared" si="0"/>
        <v/>
      </c>
      <c r="AA20" s="27"/>
      <c r="AB20" s="27"/>
      <c r="AC20" s="27"/>
    </row>
    <row r="21" spans="1:29" ht="15.75" customHeight="1">
      <c r="A21" s="11" t="str">
        <f t="shared" si="1"/>
        <v/>
      </c>
      <c r="B21" s="12"/>
      <c r="C21" s="8"/>
      <c r="D21" s="8"/>
      <c r="E21" s="8"/>
      <c r="F21" s="8"/>
      <c r="G21" s="15"/>
      <c r="H21" s="15"/>
      <c r="I21" s="21"/>
      <c r="K21" s="22"/>
      <c r="L21" s="22"/>
      <c r="M21" s="22"/>
      <c r="N21" s="22"/>
      <c r="O21" s="22"/>
      <c r="P21" s="22"/>
      <c r="Q21" s="22"/>
      <c r="R21" s="27"/>
      <c r="S21" s="22"/>
      <c r="T21" s="27"/>
      <c r="U21" s="27"/>
      <c r="V21" s="27"/>
      <c r="W21" s="27"/>
      <c r="X21" s="27"/>
      <c r="Y21" s="27"/>
      <c r="Z21" s="30" t="str">
        <f t="shared" si="0"/>
        <v/>
      </c>
      <c r="AA21" s="27"/>
      <c r="AB21" s="27"/>
      <c r="AC21" s="27"/>
    </row>
    <row r="22" spans="1:29" ht="15.75" customHeight="1">
      <c r="A22" s="11" t="str">
        <f t="shared" si="1"/>
        <v/>
      </c>
      <c r="B22" s="12"/>
      <c r="C22" s="8"/>
      <c r="D22" s="8"/>
      <c r="E22" s="8"/>
      <c r="F22" s="8"/>
      <c r="G22" s="15"/>
      <c r="H22" s="15"/>
      <c r="I22" s="21"/>
      <c r="K22" s="22"/>
      <c r="L22" s="22"/>
      <c r="M22" s="22"/>
      <c r="N22" s="22"/>
      <c r="O22" s="22"/>
      <c r="P22" s="22"/>
      <c r="Q22" s="22"/>
      <c r="R22" s="27"/>
      <c r="S22" s="22"/>
      <c r="T22" s="27"/>
      <c r="U22" s="27"/>
      <c r="V22" s="27"/>
      <c r="W22" s="27"/>
      <c r="X22" s="27"/>
      <c r="Y22" s="27"/>
      <c r="Z22" s="30" t="str">
        <f t="shared" si="0"/>
        <v/>
      </c>
      <c r="AA22" s="27"/>
      <c r="AB22" s="27"/>
      <c r="AC22" s="27"/>
    </row>
    <row r="23" spans="1:29" ht="15.75" customHeight="1">
      <c r="A23" s="11" t="str">
        <f t="shared" si="1"/>
        <v/>
      </c>
      <c r="B23" s="12"/>
      <c r="C23" s="8"/>
      <c r="D23" s="8"/>
      <c r="E23" s="8"/>
      <c r="F23" s="8"/>
      <c r="G23" s="15"/>
      <c r="H23" s="15"/>
      <c r="I23" s="21"/>
      <c r="K23" s="22"/>
      <c r="L23" s="22"/>
      <c r="M23" s="22"/>
      <c r="N23" s="22"/>
      <c r="O23" s="22"/>
      <c r="P23" s="22"/>
      <c r="Q23" s="22"/>
      <c r="R23" s="27"/>
      <c r="S23" s="22"/>
      <c r="T23" s="27"/>
      <c r="U23" s="27"/>
      <c r="V23" s="27"/>
      <c r="W23" s="27"/>
      <c r="X23" s="27"/>
      <c r="Y23" s="27"/>
      <c r="Z23" s="30" t="str">
        <f t="shared" si="0"/>
        <v/>
      </c>
      <c r="AA23" s="27"/>
      <c r="AB23" s="27"/>
      <c r="AC23" s="27"/>
    </row>
    <row r="24" spans="1:29" ht="15.75" customHeight="1">
      <c r="A24" s="11" t="str">
        <f t="shared" si="1"/>
        <v/>
      </c>
      <c r="B24" s="12"/>
      <c r="C24" s="8"/>
      <c r="D24" s="8"/>
      <c r="E24" s="8"/>
      <c r="F24" s="8"/>
      <c r="G24" s="15"/>
      <c r="H24" s="15"/>
      <c r="I24" s="21"/>
      <c r="K24" s="22"/>
      <c r="L24" s="22"/>
      <c r="M24" s="22"/>
      <c r="N24" s="22"/>
      <c r="O24" s="22"/>
      <c r="P24" s="22"/>
      <c r="Q24" s="22"/>
      <c r="R24" s="27"/>
      <c r="S24" s="22"/>
      <c r="T24" s="27"/>
      <c r="U24" s="27"/>
      <c r="V24" s="27"/>
      <c r="W24" s="27"/>
      <c r="X24" s="27"/>
      <c r="Y24" s="27"/>
      <c r="Z24" s="30" t="str">
        <f>IFERROR((X24-#REF!)/(#REF!)*100,"")</f>
        <v/>
      </c>
      <c r="AA24" s="27"/>
      <c r="AB24" s="27"/>
      <c r="AC24" s="27"/>
    </row>
    <row r="25" spans="1:29" ht="15.75" customHeight="1">
      <c r="A25" s="11" t="str">
        <f t="shared" si="1"/>
        <v/>
      </c>
      <c r="B25" s="12"/>
      <c r="C25" s="8"/>
      <c r="D25" s="8"/>
      <c r="E25" s="8"/>
      <c r="F25" s="8"/>
      <c r="G25" s="15"/>
      <c r="H25" s="15"/>
      <c r="I25" s="21"/>
      <c r="K25" s="22"/>
      <c r="L25" s="22"/>
      <c r="M25" s="22"/>
      <c r="N25" s="22"/>
      <c r="O25" s="22"/>
      <c r="P25" s="22"/>
      <c r="Q25" s="22"/>
      <c r="R25" s="27"/>
      <c r="S25" s="22"/>
      <c r="T25" s="27"/>
      <c r="U25" s="27"/>
      <c r="V25" s="27"/>
      <c r="W25" s="27"/>
      <c r="X25" s="27"/>
      <c r="Y25" s="27"/>
      <c r="Z25" s="30" t="str">
        <f t="shared" si="0"/>
        <v/>
      </c>
      <c r="AA25" s="27"/>
      <c r="AB25" s="27"/>
      <c r="AC25" s="27"/>
    </row>
    <row r="26" spans="1:29" ht="15.75" customHeight="1">
      <c r="A26" s="526" t="s">
        <v>740</v>
      </c>
      <c r="B26" s="527"/>
      <c r="C26" s="8"/>
      <c r="D26" s="8"/>
      <c r="E26" s="15">
        <f>SUM(E7:E25)</f>
        <v>0</v>
      </c>
      <c r="F26" s="15">
        <f>SUM(F7:F25)</f>
        <v>0</v>
      </c>
      <c r="G26" s="15">
        <f>SUM(G7:G25)</f>
        <v>0</v>
      </c>
      <c r="H26" s="15">
        <f>SUM(H7:H25)</f>
        <v>0</v>
      </c>
      <c r="I26" s="21"/>
    </row>
    <row r="27" spans="1:29" ht="15.75" customHeight="1">
      <c r="A27" s="3" t="str">
        <f>基本信息输入表!$K$6&amp;"填表人："&amp;基本信息输入表!$M$81</f>
        <v>被评估单位填表人：徐刚、杨灵芝</v>
      </c>
      <c r="H27" s="3" t="str">
        <f>"评估人员："&amp;基本信息输入表!$Q$81</f>
        <v>评估人员：雍国锋、路育</v>
      </c>
    </row>
    <row r="28" spans="1:29" ht="15.75" customHeight="1">
      <c r="A28" s="3" t="str">
        <f>"填表日期："&amp;YEAR(基本信息输入表!$O$81)&amp;"年"&amp;MONTH(基本信息输入表!$O$81)&amp;"月"&amp;DAY(基本信息输入表!$O$81)&amp;"日"</f>
        <v>填表日期：2023年2月1日</v>
      </c>
    </row>
    <row r="29" spans="1:29" ht="15.75" customHeight="1">
      <c r="J29" s="23" t="s">
        <v>461</v>
      </c>
    </row>
  </sheetData>
  <mergeCells count="23">
    <mergeCell ref="AB5:AB6"/>
    <mergeCell ref="AC5:AC6"/>
    <mergeCell ref="Z4:AC4"/>
    <mergeCell ref="P5:R5"/>
    <mergeCell ref="S5:T5"/>
    <mergeCell ref="A26:B26"/>
    <mergeCell ref="K5:K6"/>
    <mergeCell ref="L5:L6"/>
    <mergeCell ref="M5:M6"/>
    <mergeCell ref="N5:N6"/>
    <mergeCell ref="O5:O6"/>
    <mergeCell ref="U5:U6"/>
    <mergeCell ref="V5:V6"/>
    <mergeCell ref="W5:W6"/>
    <mergeCell ref="X5:X6"/>
    <mergeCell ref="Y5:Y6"/>
    <mergeCell ref="Z5:Z6"/>
    <mergeCell ref="AA5:AA6"/>
    <mergeCell ref="A2:I2"/>
    <mergeCell ref="A3:I3"/>
    <mergeCell ref="K4:O4"/>
    <mergeCell ref="P4:V4"/>
    <mergeCell ref="W4:Y4"/>
  </mergeCells>
  <phoneticPr fontId="13" type="noConversion"/>
  <dataValidations count="1">
    <dataValidation type="list" allowBlank="1" showInputMessage="1" showErrorMessage="1" sqref="K7:M25" xr:uid="{00000000-0002-0000-4F00-000001000000}">
      <formula1>$A$108:$A$109</formula1>
    </dataValidation>
  </dataValidations>
  <hyperlinks>
    <hyperlink ref="A1" location="索引目录!A1" display="返回索引目录" xr:uid="{00000000-0004-0000-4F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F00-000000000000}">
          <x14:formula1>
            <xm:f>基本信息输入表!$A$121:$A$123</xm:f>
          </x14:formula1>
          <xm:sqref>S7:S25</xm:sqref>
        </x14:dataValidation>
        <x14:dataValidation type="list" allowBlank="1" showInputMessage="1" showErrorMessage="1" xr:uid="{00000000-0002-0000-4F00-000002000000}">
          <x14:formula1>
            <xm:f>基本信息输入表!$A$109:$A$110</xm:f>
          </x14:formula1>
          <xm:sqref>P7:Q25</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pageSetUpPr fitToPage="1"/>
  </sheetPr>
  <dimension ref="A1:AF29"/>
  <sheetViews>
    <sheetView showGridLines="0" workbookViewId="0">
      <selection activeCell="F8" sqref="F8"/>
    </sheetView>
  </sheetViews>
  <sheetFormatPr defaultColWidth="9" defaultRowHeight="15.75" customHeight="1" outlineLevelCol="1"/>
  <cols>
    <col min="1" max="1" width="6.5" style="3" customWidth="1"/>
    <col min="2" max="2" width="22" style="3" customWidth="1"/>
    <col min="3" max="3" width="11" style="3" customWidth="1"/>
    <col min="4" max="4" width="14.25" style="3" customWidth="1"/>
    <col min="5" max="5" width="12.75" style="3" customWidth="1"/>
    <col min="6" max="6" width="8.75" style="3" customWidth="1"/>
    <col min="7" max="8" width="15.58203125" style="3" hidden="1" customWidth="1" outlineLevel="1"/>
    <col min="9" max="9" width="15.58203125" style="3" customWidth="1" collapsed="1"/>
    <col min="10" max="10" width="15.58203125" style="3" customWidth="1"/>
    <col min="11" max="11" width="9.75" style="3" customWidth="1"/>
    <col min="12" max="12" width="9" style="3"/>
    <col min="13" max="16" width="5.58203125" style="4" customWidth="1" outlineLevel="1"/>
    <col min="17" max="17" width="14.75" style="4" customWidth="1" outlineLevel="1"/>
    <col min="18" max="18" width="13.58203125" style="4" customWidth="1"/>
    <col min="19" max="21" width="5.58203125" style="4" customWidth="1" outlineLevel="1"/>
    <col min="22" max="23" width="8.58203125" style="4" customWidth="1" outlineLevel="1"/>
    <col min="24" max="24" width="14.58203125" style="4" customWidth="1" outlineLevel="1"/>
    <col min="25" max="25" width="13.58203125" style="4" customWidth="1"/>
    <col min="26" max="26" width="10.75" style="4" customWidth="1" outlineLevel="1"/>
    <col min="27" max="27" width="8.58203125" style="4" customWidth="1" outlineLevel="1"/>
    <col min="28" max="28" width="13.75" style="4" customWidth="1"/>
    <col min="29" max="31" width="13.58203125" style="4" customWidth="1" outlineLevel="1"/>
    <col min="32" max="32" width="13.58203125" style="4" customWidth="1"/>
    <col min="33" max="16384" width="9" style="3"/>
  </cols>
  <sheetData>
    <row r="1" spans="1:32" ht="15.75" customHeight="1">
      <c r="A1" s="5" t="s">
        <v>430</v>
      </c>
    </row>
    <row r="2" spans="1:32" s="1" customFormat="1" ht="30" customHeight="1">
      <c r="A2" s="519" t="s">
        <v>1459</v>
      </c>
      <c r="B2" s="519"/>
      <c r="C2" s="519"/>
      <c r="D2" s="519"/>
      <c r="E2" s="519"/>
      <c r="F2" s="519"/>
      <c r="G2" s="519"/>
      <c r="H2" s="519"/>
      <c r="I2" s="519"/>
      <c r="J2" s="519"/>
      <c r="K2" s="519"/>
      <c r="M2" s="17"/>
      <c r="N2" s="17"/>
      <c r="O2" s="17"/>
      <c r="P2" s="17"/>
      <c r="Q2" s="17"/>
      <c r="R2" s="17"/>
      <c r="S2" s="17"/>
      <c r="T2" s="17"/>
      <c r="U2" s="17"/>
      <c r="V2" s="17"/>
      <c r="W2" s="17"/>
      <c r="X2" s="17"/>
      <c r="Y2" s="17"/>
      <c r="Z2" s="17"/>
      <c r="AA2" s="17"/>
      <c r="AB2" s="17"/>
      <c r="AC2" s="17"/>
      <c r="AD2" s="17"/>
      <c r="AE2" s="17"/>
      <c r="AF2" s="17"/>
    </row>
    <row r="3" spans="1:32" ht="15.75" customHeight="1">
      <c r="A3" s="520" t="str">
        <f>"评估基准日："&amp;TEXT(基本信息输入表!M7,"yyyy年mm月dd日")</f>
        <v>评估基准日：2022年12月31日</v>
      </c>
      <c r="B3" s="520"/>
      <c r="C3" s="520"/>
      <c r="D3" s="520"/>
      <c r="E3" s="520"/>
      <c r="F3" s="520"/>
      <c r="G3" s="520"/>
      <c r="H3" s="520"/>
      <c r="I3" s="520"/>
      <c r="J3" s="520"/>
      <c r="K3" s="520"/>
      <c r="M3" s="17"/>
      <c r="N3" s="17"/>
      <c r="O3" s="17"/>
      <c r="P3" s="17"/>
      <c r="Q3" s="17"/>
      <c r="R3" s="17"/>
      <c r="S3" s="17"/>
      <c r="T3" s="17"/>
      <c r="U3" s="17"/>
      <c r="V3" s="17"/>
      <c r="W3" s="17"/>
      <c r="X3" s="17"/>
      <c r="Y3" s="17"/>
      <c r="Z3" s="17"/>
      <c r="AA3" s="17"/>
      <c r="AB3" s="17"/>
      <c r="AC3" s="17"/>
      <c r="AD3" s="17"/>
      <c r="AE3" s="17"/>
      <c r="AF3" s="17"/>
    </row>
    <row r="4" spans="1:32" ht="14.15" customHeight="1">
      <c r="A4" s="2"/>
      <c r="B4" s="2"/>
      <c r="C4" s="2"/>
      <c r="D4" s="2"/>
      <c r="E4" s="2"/>
      <c r="F4" s="2"/>
      <c r="G4" s="2"/>
      <c r="H4" s="2"/>
      <c r="I4" s="2"/>
      <c r="J4" s="2"/>
      <c r="K4" s="18" t="s">
        <v>1460</v>
      </c>
      <c r="M4" s="531" t="s">
        <v>595</v>
      </c>
      <c r="N4" s="531"/>
      <c r="O4" s="531"/>
      <c r="P4" s="531"/>
      <c r="Q4" s="531"/>
      <c r="R4" s="531"/>
      <c r="S4" s="532" t="s">
        <v>596</v>
      </c>
      <c r="T4" s="533"/>
      <c r="U4" s="533"/>
      <c r="V4" s="533"/>
      <c r="W4" s="533"/>
      <c r="X4" s="533"/>
      <c r="Y4" s="534"/>
      <c r="Z4" s="536" t="s">
        <v>597</v>
      </c>
      <c r="AA4" s="536"/>
      <c r="AB4" s="537"/>
      <c r="AC4" s="538" t="s">
        <v>598</v>
      </c>
      <c r="AD4" s="538"/>
      <c r="AE4" s="538"/>
      <c r="AF4" s="538"/>
    </row>
    <row r="5" spans="1:32" ht="15.75" customHeight="1">
      <c r="A5" s="604" t="str">
        <f>基本信息输入表!K6&amp;"："&amp;基本信息输入表!M6</f>
        <v>被评估单位：贵州华能焦化制气股份有限公司</v>
      </c>
      <c r="B5" s="604"/>
      <c r="C5" s="604"/>
      <c r="D5" s="604"/>
      <c r="K5" s="18" t="s">
        <v>464</v>
      </c>
      <c r="M5" s="531" t="s">
        <v>599</v>
      </c>
      <c r="N5" s="553" t="s">
        <v>895</v>
      </c>
      <c r="O5" s="542" t="s">
        <v>627</v>
      </c>
      <c r="P5" s="542" t="s">
        <v>601</v>
      </c>
      <c r="Q5" s="531" t="s">
        <v>602</v>
      </c>
      <c r="R5" s="531"/>
      <c r="S5" s="532" t="s">
        <v>603</v>
      </c>
      <c r="T5" s="533"/>
      <c r="U5" s="534"/>
      <c r="V5" s="538" t="s">
        <v>604</v>
      </c>
      <c r="W5" s="538"/>
      <c r="X5" s="538" t="s">
        <v>605</v>
      </c>
      <c r="Y5" s="543"/>
      <c r="Z5" s="594" t="s">
        <v>1424</v>
      </c>
      <c r="AA5" s="531" t="s">
        <v>438</v>
      </c>
      <c r="AB5" s="558"/>
      <c r="AC5" s="543" t="s">
        <v>607</v>
      </c>
      <c r="AD5" s="543" t="s">
        <v>608</v>
      </c>
      <c r="AE5" s="538" t="s">
        <v>609</v>
      </c>
      <c r="AF5" s="543"/>
    </row>
    <row r="6" spans="1:32" s="2" customFormat="1" ht="15.75" customHeight="1">
      <c r="A6" s="8" t="s">
        <v>465</v>
      </c>
      <c r="B6" s="8" t="s">
        <v>689</v>
      </c>
      <c r="C6" s="8" t="s">
        <v>730</v>
      </c>
      <c r="D6" s="8" t="s">
        <v>737</v>
      </c>
      <c r="E6" s="8" t="s">
        <v>738</v>
      </c>
      <c r="F6" s="8" t="s">
        <v>739</v>
      </c>
      <c r="G6" s="9" t="s">
        <v>435</v>
      </c>
      <c r="H6" s="9" t="s">
        <v>436</v>
      </c>
      <c r="I6" s="13" t="s">
        <v>437</v>
      </c>
      <c r="J6" s="8" t="s">
        <v>438</v>
      </c>
      <c r="K6" s="8" t="s">
        <v>585</v>
      </c>
      <c r="M6" s="531"/>
      <c r="N6" s="531"/>
      <c r="O6" s="531"/>
      <c r="P6" s="531"/>
      <c r="Q6" s="531"/>
      <c r="R6" s="531"/>
      <c r="S6" s="26" t="s">
        <v>614</v>
      </c>
      <c r="T6" s="26" t="s">
        <v>615</v>
      </c>
      <c r="U6" s="24" t="s">
        <v>618</v>
      </c>
      <c r="V6" s="26" t="s">
        <v>619</v>
      </c>
      <c r="W6" s="26" t="s">
        <v>620</v>
      </c>
      <c r="X6" s="538"/>
      <c r="Y6" s="544"/>
      <c r="Z6" s="546"/>
      <c r="AA6" s="531"/>
      <c r="AB6" s="559"/>
      <c r="AC6" s="544"/>
      <c r="AD6" s="544"/>
      <c r="AE6" s="538"/>
      <c r="AF6" s="544"/>
    </row>
    <row r="7" spans="1:32" ht="15.75" customHeight="1">
      <c r="A7" s="11" t="str">
        <f>IF(B7="","",ROW()-6)</f>
        <v/>
      </c>
      <c r="B7" s="12"/>
      <c r="C7" s="8"/>
      <c r="D7" s="15"/>
      <c r="E7" s="8"/>
      <c r="F7" s="8"/>
      <c r="G7" s="8"/>
      <c r="H7" s="8"/>
      <c r="I7" s="15"/>
      <c r="J7" s="15"/>
      <c r="K7" s="21"/>
      <c r="M7" s="22"/>
      <c r="N7" s="22"/>
      <c r="O7" s="22"/>
      <c r="P7" s="22"/>
      <c r="Q7" s="22"/>
      <c r="R7" s="22"/>
      <c r="S7" s="22"/>
      <c r="T7" s="22"/>
      <c r="U7" s="27"/>
      <c r="V7" s="22"/>
      <c r="W7" s="27"/>
      <c r="X7" s="27"/>
      <c r="Y7" s="27"/>
      <c r="Z7" s="27"/>
      <c r="AA7" s="27"/>
      <c r="AB7" s="27"/>
      <c r="AC7" s="30" t="str">
        <f t="shared" ref="AC7:AC25" si="0">IFERROR((AA7-I8)/(I8)*100,"")</f>
        <v/>
      </c>
      <c r="AD7" s="27"/>
      <c r="AE7" s="27"/>
      <c r="AF7" s="27"/>
    </row>
    <row r="8" spans="1:32" ht="15.75" customHeight="1">
      <c r="A8" s="11" t="str">
        <f t="shared" ref="A8:A25" si="1">IF(B8="","",ROW()-6)</f>
        <v/>
      </c>
      <c r="B8" s="12"/>
      <c r="C8" s="8"/>
      <c r="D8" s="15"/>
      <c r="E8" s="8"/>
      <c r="F8" s="8"/>
      <c r="G8" s="8"/>
      <c r="H8" s="8"/>
      <c r="I8" s="15"/>
      <c r="J8" s="15"/>
      <c r="K8" s="21"/>
      <c r="M8" s="22"/>
      <c r="N8" s="22"/>
      <c r="O8" s="22"/>
      <c r="P8" s="22"/>
      <c r="Q8" s="22"/>
      <c r="R8" s="22"/>
      <c r="S8" s="22"/>
      <c r="T8" s="22"/>
      <c r="U8" s="27"/>
      <c r="V8" s="22"/>
      <c r="W8" s="27"/>
      <c r="X8" s="27"/>
      <c r="Y8" s="27"/>
      <c r="Z8" s="27"/>
      <c r="AA8" s="27"/>
      <c r="AB8" s="27"/>
      <c r="AC8" s="30" t="str">
        <f t="shared" si="0"/>
        <v/>
      </c>
      <c r="AD8" s="27"/>
      <c r="AE8" s="27"/>
      <c r="AF8" s="27"/>
    </row>
    <row r="9" spans="1:32" ht="15.75" customHeight="1">
      <c r="A9" s="11" t="str">
        <f t="shared" si="1"/>
        <v/>
      </c>
      <c r="B9" s="12"/>
      <c r="C9" s="8"/>
      <c r="D9" s="15"/>
      <c r="E9" s="8"/>
      <c r="F9" s="8"/>
      <c r="G9" s="8"/>
      <c r="H9" s="8"/>
      <c r="I9" s="15"/>
      <c r="J9" s="15"/>
      <c r="K9" s="21"/>
      <c r="M9" s="22"/>
      <c r="N9" s="22"/>
      <c r="O9" s="22"/>
      <c r="P9" s="22"/>
      <c r="Q9" s="22"/>
      <c r="R9" s="22"/>
      <c r="S9" s="22"/>
      <c r="T9" s="22"/>
      <c r="U9" s="27"/>
      <c r="V9" s="22"/>
      <c r="W9" s="27"/>
      <c r="X9" s="27"/>
      <c r="Y9" s="27"/>
      <c r="Z9" s="27"/>
      <c r="AA9" s="27"/>
      <c r="AB9" s="27"/>
      <c r="AC9" s="30" t="str">
        <f t="shared" si="0"/>
        <v/>
      </c>
      <c r="AD9" s="27"/>
      <c r="AE9" s="27"/>
      <c r="AF9" s="27"/>
    </row>
    <row r="10" spans="1:32" ht="15.75" customHeight="1">
      <c r="A10" s="11" t="str">
        <f t="shared" si="1"/>
        <v/>
      </c>
      <c r="B10" s="12"/>
      <c r="C10" s="8"/>
      <c r="D10" s="15"/>
      <c r="E10" s="8"/>
      <c r="F10" s="8"/>
      <c r="G10" s="8"/>
      <c r="H10" s="8"/>
      <c r="I10" s="15"/>
      <c r="J10" s="15"/>
      <c r="K10" s="21"/>
      <c r="M10" s="22"/>
      <c r="N10" s="22"/>
      <c r="O10" s="22"/>
      <c r="P10" s="22"/>
      <c r="Q10" s="22"/>
      <c r="R10" s="22"/>
      <c r="S10" s="22"/>
      <c r="T10" s="22"/>
      <c r="U10" s="27"/>
      <c r="V10" s="22"/>
      <c r="W10" s="27"/>
      <c r="X10" s="27"/>
      <c r="Y10" s="27"/>
      <c r="Z10" s="27"/>
      <c r="AA10" s="27"/>
      <c r="AB10" s="27"/>
      <c r="AC10" s="30" t="str">
        <f t="shared" si="0"/>
        <v/>
      </c>
      <c r="AD10" s="27"/>
      <c r="AE10" s="27"/>
      <c r="AF10" s="27"/>
    </row>
    <row r="11" spans="1:32" ht="15.75" customHeight="1">
      <c r="A11" s="11" t="str">
        <f t="shared" si="1"/>
        <v/>
      </c>
      <c r="B11" s="12"/>
      <c r="C11" s="8"/>
      <c r="D11" s="15"/>
      <c r="E11" s="8"/>
      <c r="F11" s="8"/>
      <c r="G11" s="8"/>
      <c r="H11" s="8"/>
      <c r="I11" s="15"/>
      <c r="J11" s="15"/>
      <c r="K11" s="21"/>
      <c r="M11" s="22"/>
      <c r="N11" s="22"/>
      <c r="O11" s="22"/>
      <c r="P11" s="22"/>
      <c r="Q11" s="22"/>
      <c r="R11" s="22"/>
      <c r="S11" s="22"/>
      <c r="T11" s="22"/>
      <c r="U11" s="27"/>
      <c r="V11" s="22"/>
      <c r="W11" s="27"/>
      <c r="X11" s="27"/>
      <c r="Y11" s="27"/>
      <c r="Z11" s="27"/>
      <c r="AA11" s="27"/>
      <c r="AB11" s="27"/>
      <c r="AC11" s="30" t="str">
        <f t="shared" si="0"/>
        <v/>
      </c>
      <c r="AD11" s="27"/>
      <c r="AE11" s="27"/>
      <c r="AF11" s="27"/>
    </row>
    <row r="12" spans="1:32" ht="15.75" customHeight="1">
      <c r="A12" s="11" t="str">
        <f t="shared" si="1"/>
        <v/>
      </c>
      <c r="B12" s="12"/>
      <c r="C12" s="8"/>
      <c r="D12" s="15"/>
      <c r="E12" s="8"/>
      <c r="F12" s="8"/>
      <c r="G12" s="8"/>
      <c r="H12" s="8"/>
      <c r="I12" s="15"/>
      <c r="J12" s="15"/>
      <c r="K12" s="21"/>
      <c r="M12" s="22"/>
      <c r="N12" s="22"/>
      <c r="O12" s="22"/>
      <c r="P12" s="22"/>
      <c r="Q12" s="22"/>
      <c r="R12" s="22"/>
      <c r="S12" s="22"/>
      <c r="T12" s="22"/>
      <c r="U12" s="27"/>
      <c r="V12" s="22"/>
      <c r="W12" s="27"/>
      <c r="X12" s="27"/>
      <c r="Y12" s="27"/>
      <c r="Z12" s="27"/>
      <c r="AA12" s="27"/>
      <c r="AB12" s="27"/>
      <c r="AC12" s="30" t="str">
        <f t="shared" si="0"/>
        <v/>
      </c>
      <c r="AD12" s="27"/>
      <c r="AE12" s="27"/>
      <c r="AF12" s="27"/>
    </row>
    <row r="13" spans="1:32" ht="15.75" customHeight="1">
      <c r="A13" s="11" t="str">
        <f t="shared" si="1"/>
        <v/>
      </c>
      <c r="B13" s="12"/>
      <c r="C13" s="8"/>
      <c r="D13" s="15"/>
      <c r="E13" s="8"/>
      <c r="F13" s="8"/>
      <c r="G13" s="8"/>
      <c r="H13" s="8"/>
      <c r="I13" s="15"/>
      <c r="J13" s="15"/>
      <c r="K13" s="21"/>
      <c r="M13" s="22"/>
      <c r="N13" s="22"/>
      <c r="O13" s="22"/>
      <c r="P13" s="22"/>
      <c r="Q13" s="22"/>
      <c r="R13" s="22"/>
      <c r="S13" s="22"/>
      <c r="T13" s="22"/>
      <c r="U13" s="27"/>
      <c r="V13" s="22"/>
      <c r="W13" s="27"/>
      <c r="X13" s="27"/>
      <c r="Y13" s="27"/>
      <c r="Z13" s="27"/>
      <c r="AA13" s="27"/>
      <c r="AB13" s="27"/>
      <c r="AC13" s="30" t="str">
        <f t="shared" si="0"/>
        <v/>
      </c>
      <c r="AD13" s="27"/>
      <c r="AE13" s="27"/>
      <c r="AF13" s="27"/>
    </row>
    <row r="14" spans="1:32" ht="15.75" customHeight="1">
      <c r="A14" s="11" t="str">
        <f t="shared" si="1"/>
        <v/>
      </c>
      <c r="B14" s="12"/>
      <c r="C14" s="8"/>
      <c r="D14" s="15"/>
      <c r="E14" s="8"/>
      <c r="F14" s="8"/>
      <c r="G14" s="8"/>
      <c r="H14" s="8"/>
      <c r="I14" s="15"/>
      <c r="J14" s="15"/>
      <c r="K14" s="21"/>
      <c r="M14" s="22"/>
      <c r="N14" s="22"/>
      <c r="O14" s="22"/>
      <c r="P14" s="22"/>
      <c r="Q14" s="22"/>
      <c r="R14" s="22"/>
      <c r="S14" s="22"/>
      <c r="T14" s="22"/>
      <c r="U14" s="27"/>
      <c r="V14" s="22"/>
      <c r="W14" s="27"/>
      <c r="X14" s="27"/>
      <c r="Y14" s="27"/>
      <c r="Z14" s="27"/>
      <c r="AA14" s="27"/>
      <c r="AB14" s="27"/>
      <c r="AC14" s="30" t="str">
        <f>IFERROR((AA14-I17)/(I17)*100,"")</f>
        <v/>
      </c>
      <c r="AD14" s="27"/>
      <c r="AE14" s="27"/>
      <c r="AF14" s="27"/>
    </row>
    <row r="15" spans="1:32" ht="15.75" customHeight="1">
      <c r="A15" s="11"/>
      <c r="B15" s="12"/>
      <c r="C15" s="8"/>
      <c r="D15" s="15"/>
      <c r="E15" s="8"/>
      <c r="F15" s="8"/>
      <c r="G15" s="8"/>
      <c r="H15" s="8"/>
      <c r="I15" s="15"/>
      <c r="J15" s="15"/>
      <c r="K15" s="21"/>
      <c r="M15" s="22"/>
      <c r="N15" s="22"/>
      <c r="O15" s="22"/>
      <c r="P15" s="22"/>
      <c r="Q15" s="22"/>
      <c r="R15" s="22"/>
      <c r="S15" s="22"/>
      <c r="T15" s="22"/>
      <c r="U15" s="27"/>
      <c r="V15" s="22"/>
      <c r="W15" s="27"/>
      <c r="X15" s="27"/>
      <c r="Y15" s="27"/>
      <c r="Z15" s="27"/>
      <c r="AA15" s="27"/>
      <c r="AB15" s="27"/>
      <c r="AC15" s="30"/>
      <c r="AD15" s="27"/>
      <c r="AE15" s="27"/>
      <c r="AF15" s="27"/>
    </row>
    <row r="16" spans="1:32" ht="15.75" customHeight="1">
      <c r="A16" s="11"/>
      <c r="B16" s="12"/>
      <c r="C16" s="8"/>
      <c r="D16" s="15"/>
      <c r="E16" s="8"/>
      <c r="F16" s="8"/>
      <c r="G16" s="8"/>
      <c r="H16" s="8"/>
      <c r="I16" s="15"/>
      <c r="J16" s="15"/>
      <c r="K16" s="21"/>
      <c r="M16" s="22"/>
      <c r="N16" s="22"/>
      <c r="O16" s="22"/>
      <c r="P16" s="22"/>
      <c r="Q16" s="22"/>
      <c r="R16" s="22"/>
      <c r="S16" s="22"/>
      <c r="T16" s="22"/>
      <c r="U16" s="27"/>
      <c r="V16" s="22"/>
      <c r="W16" s="27"/>
      <c r="X16" s="27"/>
      <c r="Y16" s="27"/>
      <c r="Z16" s="27"/>
      <c r="AA16" s="27"/>
      <c r="AB16" s="27"/>
      <c r="AC16" s="30"/>
      <c r="AD16" s="27"/>
      <c r="AE16" s="27"/>
      <c r="AF16" s="27"/>
    </row>
    <row r="17" spans="1:32" ht="15.75" customHeight="1">
      <c r="A17" s="11" t="str">
        <f t="shared" si="1"/>
        <v/>
      </c>
      <c r="B17" s="12"/>
      <c r="C17" s="8"/>
      <c r="D17" s="15"/>
      <c r="E17" s="8"/>
      <c r="F17" s="8"/>
      <c r="G17" s="8"/>
      <c r="H17" s="8"/>
      <c r="I17" s="15"/>
      <c r="J17" s="15"/>
      <c r="K17" s="21"/>
      <c r="M17" s="22"/>
      <c r="N17" s="22"/>
      <c r="O17" s="22"/>
      <c r="P17" s="22"/>
      <c r="Q17" s="22"/>
      <c r="R17" s="22"/>
      <c r="S17" s="22"/>
      <c r="T17" s="22"/>
      <c r="U17" s="27"/>
      <c r="V17" s="22"/>
      <c r="W17" s="27"/>
      <c r="X17" s="27"/>
      <c r="Y17" s="27"/>
      <c r="Z17" s="27"/>
      <c r="AA17" s="27"/>
      <c r="AB17" s="27"/>
      <c r="AC17" s="30" t="str">
        <f t="shared" si="0"/>
        <v/>
      </c>
      <c r="AD17" s="27"/>
      <c r="AE17" s="27"/>
      <c r="AF17" s="27"/>
    </row>
    <row r="18" spans="1:32" ht="15.75" customHeight="1">
      <c r="A18" s="11" t="str">
        <f t="shared" si="1"/>
        <v/>
      </c>
      <c r="B18" s="12"/>
      <c r="C18" s="8"/>
      <c r="D18" s="15"/>
      <c r="E18" s="8"/>
      <c r="F18" s="8"/>
      <c r="G18" s="8"/>
      <c r="H18" s="8"/>
      <c r="I18" s="15"/>
      <c r="J18" s="15"/>
      <c r="K18" s="21"/>
      <c r="M18" s="22"/>
      <c r="N18" s="22"/>
      <c r="O18" s="22"/>
      <c r="P18" s="22"/>
      <c r="Q18" s="22"/>
      <c r="R18" s="22"/>
      <c r="S18" s="22"/>
      <c r="T18" s="22"/>
      <c r="U18" s="27"/>
      <c r="V18" s="22"/>
      <c r="W18" s="27"/>
      <c r="X18" s="27"/>
      <c r="Y18" s="27"/>
      <c r="Z18" s="27"/>
      <c r="AA18" s="27"/>
      <c r="AB18" s="27"/>
      <c r="AC18" s="30" t="str">
        <f t="shared" si="0"/>
        <v/>
      </c>
      <c r="AD18" s="27"/>
      <c r="AE18" s="27"/>
      <c r="AF18" s="27"/>
    </row>
    <row r="19" spans="1:32" ht="15.75" customHeight="1">
      <c r="A19" s="11" t="str">
        <f t="shared" si="1"/>
        <v/>
      </c>
      <c r="B19" s="12"/>
      <c r="C19" s="8"/>
      <c r="D19" s="15"/>
      <c r="E19" s="8"/>
      <c r="F19" s="8"/>
      <c r="G19" s="8"/>
      <c r="H19" s="8"/>
      <c r="I19" s="15"/>
      <c r="J19" s="15"/>
      <c r="K19" s="21"/>
      <c r="M19" s="22"/>
      <c r="N19" s="22"/>
      <c r="O19" s="22"/>
      <c r="P19" s="22"/>
      <c r="Q19" s="22"/>
      <c r="R19" s="22"/>
      <c r="S19" s="22"/>
      <c r="T19" s="22"/>
      <c r="U19" s="27"/>
      <c r="V19" s="22"/>
      <c r="W19" s="27"/>
      <c r="X19" s="27"/>
      <c r="Y19" s="27"/>
      <c r="Z19" s="27"/>
      <c r="AA19" s="27"/>
      <c r="AB19" s="27"/>
      <c r="AC19" s="30" t="str">
        <f>IFERROR((AA19-#REF!)/(#REF!)*100,"")</f>
        <v/>
      </c>
      <c r="AD19" s="27"/>
      <c r="AE19" s="27"/>
      <c r="AF19" s="27"/>
    </row>
    <row r="20" spans="1:32" ht="15.75" customHeight="1">
      <c r="A20" s="11" t="str">
        <f t="shared" si="1"/>
        <v/>
      </c>
      <c r="B20" s="12"/>
      <c r="C20" s="8"/>
      <c r="D20" s="15"/>
      <c r="E20" s="8"/>
      <c r="F20" s="8"/>
      <c r="G20" s="8"/>
      <c r="H20" s="8"/>
      <c r="I20" s="15"/>
      <c r="J20" s="15"/>
      <c r="K20" s="21"/>
      <c r="M20" s="22"/>
      <c r="N20" s="22"/>
      <c r="O20" s="22"/>
      <c r="P20" s="22"/>
      <c r="Q20" s="22"/>
      <c r="R20" s="22"/>
      <c r="S20" s="22"/>
      <c r="T20" s="22"/>
      <c r="U20" s="27"/>
      <c r="V20" s="22"/>
      <c r="W20" s="27"/>
      <c r="X20" s="27"/>
      <c r="Y20" s="27"/>
      <c r="Z20" s="27"/>
      <c r="AA20" s="27"/>
      <c r="AB20" s="27"/>
      <c r="AC20" s="30" t="str">
        <f t="shared" si="0"/>
        <v/>
      </c>
      <c r="AD20" s="27"/>
      <c r="AE20" s="27"/>
      <c r="AF20" s="27"/>
    </row>
    <row r="21" spans="1:32" ht="15.75" customHeight="1">
      <c r="A21" s="11" t="str">
        <f t="shared" si="1"/>
        <v/>
      </c>
      <c r="B21" s="12"/>
      <c r="C21" s="8"/>
      <c r="D21" s="15"/>
      <c r="E21" s="8"/>
      <c r="F21" s="8"/>
      <c r="G21" s="8"/>
      <c r="H21" s="8"/>
      <c r="I21" s="15"/>
      <c r="J21" s="15"/>
      <c r="K21" s="21"/>
      <c r="M21" s="22"/>
      <c r="N21" s="22"/>
      <c r="O21" s="22"/>
      <c r="P21" s="22"/>
      <c r="Q21" s="22"/>
      <c r="R21" s="22"/>
      <c r="S21" s="22"/>
      <c r="T21" s="22"/>
      <c r="U21" s="27"/>
      <c r="V21" s="22"/>
      <c r="W21" s="27"/>
      <c r="X21" s="27"/>
      <c r="Y21" s="27"/>
      <c r="Z21" s="27"/>
      <c r="AA21" s="27"/>
      <c r="AB21" s="27"/>
      <c r="AC21" s="30" t="str">
        <f t="shared" si="0"/>
        <v/>
      </c>
      <c r="AD21" s="27"/>
      <c r="AE21" s="27"/>
      <c r="AF21" s="27"/>
    </row>
    <row r="22" spans="1:32" ht="15.75" customHeight="1">
      <c r="A22" s="11" t="str">
        <f t="shared" si="1"/>
        <v/>
      </c>
      <c r="B22" s="12"/>
      <c r="C22" s="8"/>
      <c r="D22" s="15"/>
      <c r="E22" s="8"/>
      <c r="F22" s="8"/>
      <c r="G22" s="8"/>
      <c r="H22" s="8"/>
      <c r="I22" s="15"/>
      <c r="J22" s="15"/>
      <c r="K22" s="21"/>
      <c r="M22" s="22"/>
      <c r="N22" s="22"/>
      <c r="O22" s="22"/>
      <c r="P22" s="22"/>
      <c r="Q22" s="22"/>
      <c r="R22" s="22"/>
      <c r="S22" s="22"/>
      <c r="T22" s="22"/>
      <c r="U22" s="27"/>
      <c r="V22" s="22"/>
      <c r="W22" s="27"/>
      <c r="X22" s="27"/>
      <c r="Y22" s="27"/>
      <c r="Z22" s="27"/>
      <c r="AA22" s="27"/>
      <c r="AB22" s="27"/>
      <c r="AC22" s="30" t="str">
        <f t="shared" si="0"/>
        <v/>
      </c>
      <c r="AD22" s="27"/>
      <c r="AE22" s="27"/>
      <c r="AF22" s="27"/>
    </row>
    <row r="23" spans="1:32" ht="15.75" customHeight="1">
      <c r="A23" s="11" t="str">
        <f t="shared" si="1"/>
        <v/>
      </c>
      <c r="B23" s="12"/>
      <c r="C23" s="8"/>
      <c r="D23" s="15"/>
      <c r="E23" s="8"/>
      <c r="F23" s="8"/>
      <c r="G23" s="8"/>
      <c r="H23" s="8"/>
      <c r="I23" s="15"/>
      <c r="J23" s="15"/>
      <c r="K23" s="21"/>
      <c r="M23" s="22"/>
      <c r="N23" s="22"/>
      <c r="O23" s="22"/>
      <c r="P23" s="22"/>
      <c r="Q23" s="22"/>
      <c r="R23" s="22"/>
      <c r="S23" s="22"/>
      <c r="T23" s="22"/>
      <c r="U23" s="27"/>
      <c r="V23" s="22"/>
      <c r="W23" s="27"/>
      <c r="X23" s="27"/>
      <c r="Y23" s="27"/>
      <c r="Z23" s="27"/>
      <c r="AA23" s="27"/>
      <c r="AB23" s="27"/>
      <c r="AC23" s="30" t="str">
        <f t="shared" si="0"/>
        <v/>
      </c>
      <c r="AD23" s="27"/>
      <c r="AE23" s="27"/>
      <c r="AF23" s="27"/>
    </row>
    <row r="24" spans="1:32" ht="15.75" customHeight="1">
      <c r="A24" s="11" t="str">
        <f t="shared" si="1"/>
        <v/>
      </c>
      <c r="B24" s="12"/>
      <c r="C24" s="8"/>
      <c r="D24" s="15"/>
      <c r="E24" s="8"/>
      <c r="F24" s="8"/>
      <c r="G24" s="8"/>
      <c r="H24" s="8"/>
      <c r="I24" s="15"/>
      <c r="J24" s="15"/>
      <c r="K24" s="21"/>
      <c r="M24" s="22"/>
      <c r="N24" s="22"/>
      <c r="O24" s="22"/>
      <c r="P24" s="22"/>
      <c r="Q24" s="22"/>
      <c r="R24" s="22"/>
      <c r="S24" s="22"/>
      <c r="T24" s="22"/>
      <c r="U24" s="27"/>
      <c r="V24" s="22"/>
      <c r="W24" s="27"/>
      <c r="X24" s="27"/>
      <c r="Y24" s="27"/>
      <c r="Z24" s="27"/>
      <c r="AA24" s="27"/>
      <c r="AB24" s="27"/>
      <c r="AC24" s="30" t="str">
        <f t="shared" si="0"/>
        <v/>
      </c>
      <c r="AD24" s="27"/>
      <c r="AE24" s="27"/>
      <c r="AF24" s="27"/>
    </row>
    <row r="25" spans="1:32" ht="15.75" customHeight="1">
      <c r="A25" s="11" t="str">
        <f t="shared" si="1"/>
        <v/>
      </c>
      <c r="B25" s="12"/>
      <c r="C25" s="8"/>
      <c r="D25" s="15"/>
      <c r="E25" s="8"/>
      <c r="F25" s="8"/>
      <c r="G25" s="8"/>
      <c r="H25" s="8"/>
      <c r="I25" s="15"/>
      <c r="J25" s="15"/>
      <c r="K25" s="21"/>
      <c r="M25" s="22"/>
      <c r="N25" s="22"/>
      <c r="O25" s="22"/>
      <c r="P25" s="22"/>
      <c r="Q25" s="22"/>
      <c r="R25" s="22"/>
      <c r="S25" s="22"/>
      <c r="T25" s="22"/>
      <c r="U25" s="27"/>
      <c r="V25" s="22"/>
      <c r="W25" s="27"/>
      <c r="X25" s="27"/>
      <c r="Y25" s="27"/>
      <c r="Z25" s="27"/>
      <c r="AA25" s="27"/>
      <c r="AB25" s="27"/>
      <c r="AC25" s="30" t="str">
        <f t="shared" si="0"/>
        <v/>
      </c>
      <c r="AD25" s="27"/>
      <c r="AE25" s="27"/>
      <c r="AF25" s="27"/>
    </row>
    <row r="26" spans="1:32" ht="15.75" customHeight="1">
      <c r="A26" s="526" t="s">
        <v>740</v>
      </c>
      <c r="B26" s="527"/>
      <c r="C26" s="21"/>
      <c r="D26" s="15"/>
      <c r="E26" s="21"/>
      <c r="F26" s="21"/>
      <c r="G26" s="15">
        <f>SUM(G7:G25)</f>
        <v>0</v>
      </c>
      <c r="H26" s="15">
        <f>SUM(H7:H25)</f>
        <v>0</v>
      </c>
      <c r="I26" s="15">
        <f>SUM(I7:I25)</f>
        <v>0</v>
      </c>
      <c r="J26" s="15">
        <f>SUM(J7:J25)</f>
        <v>0</v>
      </c>
      <c r="K26" s="21"/>
    </row>
    <row r="27" spans="1:32" ht="15.75" customHeight="1">
      <c r="A27" s="3" t="str">
        <f>基本信息输入表!$K$6&amp;"填表人："&amp;基本信息输入表!$M$82</f>
        <v>被评估单位填表人：徐刚、杨灵芝</v>
      </c>
      <c r="J27" s="3" t="str">
        <f>"评估人员："&amp;基本信息输入表!$Q$82</f>
        <v>评估人员：雍国锋、路育</v>
      </c>
    </row>
    <row r="28" spans="1:32" ht="15.75" customHeight="1">
      <c r="A28" s="3" t="str">
        <f>"填表日期："&amp;YEAR(基本信息输入表!$O$82)&amp;"年"&amp;MONTH(基本信息输入表!$O$82)&amp;"月"&amp;DAY(基本信息输入表!$O$82)&amp;"日"</f>
        <v>填表日期：2023年2月1日</v>
      </c>
    </row>
    <row r="29" spans="1:32" ht="15.75" customHeight="1">
      <c r="L29" s="23" t="s">
        <v>461</v>
      </c>
    </row>
  </sheetData>
  <mergeCells count="25">
    <mergeCell ref="AC5:AC6"/>
    <mergeCell ref="AD5:AD6"/>
    <mergeCell ref="AE5:AE6"/>
    <mergeCell ref="AF5:AF6"/>
    <mergeCell ref="AC4:AF4"/>
    <mergeCell ref="A5:D5"/>
    <mergeCell ref="S5:U5"/>
    <mergeCell ref="V5:W5"/>
    <mergeCell ref="A26:B26"/>
    <mergeCell ref="M5:M6"/>
    <mergeCell ref="N5:N6"/>
    <mergeCell ref="O5:O6"/>
    <mergeCell ref="P5:P6"/>
    <mergeCell ref="Q5:Q6"/>
    <mergeCell ref="R5:R6"/>
    <mergeCell ref="X5:X6"/>
    <mergeCell ref="Y5:Y6"/>
    <mergeCell ref="Z5:Z6"/>
    <mergeCell ref="AA5:AA6"/>
    <mergeCell ref="AB5:AB6"/>
    <mergeCell ref="A2:K2"/>
    <mergeCell ref="A3:K3"/>
    <mergeCell ref="M4:R4"/>
    <mergeCell ref="S4:Y4"/>
    <mergeCell ref="Z4:AB4"/>
  </mergeCells>
  <phoneticPr fontId="13" type="noConversion"/>
  <dataValidations count="1">
    <dataValidation type="list" allowBlank="1" showInputMessage="1" showErrorMessage="1" sqref="S7:T25" xr:uid="{00000000-0002-0000-5000-000001000000}">
      <formula1>$A$108:$A$109</formula1>
    </dataValidation>
  </dataValidations>
  <hyperlinks>
    <hyperlink ref="A1" location="索引目录!A1" display="返回索引目录" xr:uid="{00000000-0004-0000-50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000-000000000000}">
          <x14:formula1>
            <xm:f>基本信息输入表!$A$121:$A$123</xm:f>
          </x14:formula1>
          <xm:sqref>V7:V25</xm:sqref>
        </x14:dataValidation>
        <x14:dataValidation type="list" allowBlank="1" showInputMessage="1" showErrorMessage="1" xr:uid="{00000000-0002-0000-5000-000002000000}">
          <x14:formula1>
            <xm:f>基本信息输入表!$A$109:$A$110</xm:f>
          </x14:formula1>
          <xm:sqref>M7:P25</xm:sqref>
        </x14:dataValidation>
      </x14:dataValidations>
    </ext>
  </extLs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FF00"/>
    <pageSetUpPr fitToPage="1"/>
  </sheetPr>
  <dimension ref="A1:AD29"/>
  <sheetViews>
    <sheetView showGridLines="0" workbookViewId="0">
      <selection activeCell="F8" sqref="F8"/>
    </sheetView>
  </sheetViews>
  <sheetFormatPr defaultColWidth="9" defaultRowHeight="15.75" customHeight="1" outlineLevelCol="1"/>
  <cols>
    <col min="1" max="1" width="6.75" style="3" customWidth="1"/>
    <col min="2" max="2" width="22.5" style="3" customWidth="1"/>
    <col min="3" max="3" width="13.75" style="3" customWidth="1"/>
    <col min="4" max="4" width="14.25" style="3" customWidth="1"/>
    <col min="5" max="6" width="15.58203125" style="3" hidden="1" customWidth="1" outlineLevel="1"/>
    <col min="7" max="7" width="15.58203125" style="3" customWidth="1" collapsed="1"/>
    <col min="8" max="8" width="15.58203125" style="3" customWidth="1"/>
    <col min="9" max="9" width="18.25" style="3" customWidth="1"/>
    <col min="10" max="10" width="9" style="3"/>
    <col min="11" max="14" width="5.58203125" style="4" customWidth="1" outlineLevel="1"/>
    <col min="15" max="15" width="14.75" style="4" customWidth="1" outlineLevel="1"/>
    <col min="16" max="16" width="13.58203125" style="4" customWidth="1"/>
    <col min="17" max="19" width="5.58203125" style="4" customWidth="1" outlineLevel="1"/>
    <col min="20" max="21" width="8.58203125" style="4" customWidth="1" outlineLevel="1"/>
    <col min="22" max="22" width="14.58203125" style="4" customWidth="1" outlineLevel="1"/>
    <col min="23" max="23" width="13.58203125" style="4" customWidth="1"/>
    <col min="24" max="24" width="10.75" style="4" customWidth="1" outlineLevel="1"/>
    <col min="25" max="25" width="8.58203125" style="4" customWidth="1" outlineLevel="1"/>
    <col min="26" max="26" width="13.75" style="4" customWidth="1"/>
    <col min="27" max="29" width="13.58203125" style="4" customWidth="1" outlineLevel="1"/>
    <col min="30" max="30" width="13.58203125" style="4" customWidth="1"/>
    <col min="31" max="16384" width="9" style="3"/>
  </cols>
  <sheetData>
    <row r="1" spans="1:30" ht="15.75" customHeight="1">
      <c r="A1" s="5" t="s">
        <v>430</v>
      </c>
    </row>
    <row r="2" spans="1:30" s="1" customFormat="1" ht="30" customHeight="1">
      <c r="A2" s="519" t="s">
        <v>1461</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c r="AD2" s="17"/>
    </row>
    <row r="3" spans="1:30"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c r="AD3" s="17"/>
    </row>
    <row r="4" spans="1:30" ht="14.15" customHeight="1">
      <c r="A4" s="2"/>
      <c r="B4" s="2"/>
      <c r="C4" s="2"/>
      <c r="D4" s="2"/>
      <c r="E4" s="2"/>
      <c r="F4" s="2"/>
      <c r="G4" s="2"/>
      <c r="H4" s="2"/>
      <c r="I4" s="18" t="s">
        <v>1462</v>
      </c>
      <c r="K4" s="531" t="s">
        <v>595</v>
      </c>
      <c r="L4" s="531"/>
      <c r="M4" s="531"/>
      <c r="N4" s="531"/>
      <c r="O4" s="531"/>
      <c r="P4" s="531"/>
      <c r="Q4" s="532" t="s">
        <v>596</v>
      </c>
      <c r="R4" s="533"/>
      <c r="S4" s="533"/>
      <c r="T4" s="533"/>
      <c r="U4" s="533"/>
      <c r="V4" s="533"/>
      <c r="W4" s="534"/>
      <c r="X4" s="536" t="s">
        <v>597</v>
      </c>
      <c r="Y4" s="536"/>
      <c r="Z4" s="537"/>
      <c r="AA4" s="538" t="s">
        <v>598</v>
      </c>
      <c r="AB4" s="538"/>
      <c r="AC4" s="538"/>
      <c r="AD4" s="538"/>
    </row>
    <row r="5" spans="1:30" ht="15.75" customHeight="1">
      <c r="A5" s="604" t="str">
        <f>基本信息输入表!K6&amp;"："&amp;基本信息输入表!M6</f>
        <v>被评估单位：贵州华能焦化制气股份有限公司</v>
      </c>
      <c r="B5" s="604"/>
      <c r="C5" s="604"/>
      <c r="D5" s="604"/>
      <c r="E5" s="7"/>
      <c r="F5" s="7"/>
      <c r="I5" s="18" t="s">
        <v>464</v>
      </c>
      <c r="K5" s="531" t="s">
        <v>599</v>
      </c>
      <c r="L5" s="553" t="s">
        <v>895</v>
      </c>
      <c r="M5" s="542" t="s">
        <v>627</v>
      </c>
      <c r="N5" s="542" t="s">
        <v>601</v>
      </c>
      <c r="O5" s="531" t="s">
        <v>602</v>
      </c>
      <c r="P5" s="531"/>
      <c r="Q5" s="532" t="s">
        <v>603</v>
      </c>
      <c r="R5" s="533"/>
      <c r="S5" s="534"/>
      <c r="T5" s="538" t="s">
        <v>604</v>
      </c>
      <c r="U5" s="538"/>
      <c r="V5" s="538" t="s">
        <v>605</v>
      </c>
      <c r="W5" s="543"/>
      <c r="X5" s="594" t="s">
        <v>1424</v>
      </c>
      <c r="Y5" s="531" t="s">
        <v>438</v>
      </c>
      <c r="Z5" s="558"/>
      <c r="AA5" s="543" t="s">
        <v>607</v>
      </c>
      <c r="AB5" s="543" t="s">
        <v>608</v>
      </c>
      <c r="AC5" s="538" t="s">
        <v>609</v>
      </c>
      <c r="AD5" s="543"/>
    </row>
    <row r="6" spans="1:30" s="2" customFormat="1" ht="15.75" customHeight="1">
      <c r="A6" s="8" t="s">
        <v>465</v>
      </c>
      <c r="B6" s="8" t="s">
        <v>1463</v>
      </c>
      <c r="C6" s="8" t="s">
        <v>730</v>
      </c>
      <c r="D6" s="8" t="s">
        <v>1464</v>
      </c>
      <c r="E6" s="9" t="s">
        <v>435</v>
      </c>
      <c r="F6" s="9" t="s">
        <v>436</v>
      </c>
      <c r="G6" s="10" t="s">
        <v>437</v>
      </c>
      <c r="H6" s="8" t="s">
        <v>438</v>
      </c>
      <c r="I6" s="8" t="s">
        <v>585</v>
      </c>
      <c r="K6" s="531"/>
      <c r="L6" s="531"/>
      <c r="M6" s="531"/>
      <c r="N6" s="531"/>
      <c r="O6" s="531"/>
      <c r="P6" s="531"/>
      <c r="Q6" s="26" t="s">
        <v>614</v>
      </c>
      <c r="R6" s="26" t="s">
        <v>615</v>
      </c>
      <c r="S6" s="24" t="s">
        <v>618</v>
      </c>
      <c r="T6" s="26" t="s">
        <v>619</v>
      </c>
      <c r="U6" s="26" t="s">
        <v>620</v>
      </c>
      <c r="V6" s="538"/>
      <c r="W6" s="544"/>
      <c r="X6" s="546"/>
      <c r="Y6" s="531"/>
      <c r="Z6" s="559"/>
      <c r="AA6" s="544"/>
      <c r="AB6" s="544"/>
      <c r="AC6" s="538"/>
      <c r="AD6" s="544"/>
    </row>
    <row r="7" spans="1:30" ht="15.75" customHeight="1">
      <c r="A7" s="11" t="str">
        <f>IF(B7="","",ROW()-6)</f>
        <v/>
      </c>
      <c r="B7" s="12"/>
      <c r="C7" s="8"/>
      <c r="D7" s="8"/>
      <c r="E7" s="8"/>
      <c r="F7" s="8"/>
      <c r="G7" s="15"/>
      <c r="H7" s="15"/>
      <c r="I7" s="21"/>
      <c r="K7" s="22"/>
      <c r="L7" s="22"/>
      <c r="M7" s="22"/>
      <c r="N7" s="22"/>
      <c r="O7" s="22"/>
      <c r="P7" s="22"/>
      <c r="Q7" s="22"/>
      <c r="R7" s="22"/>
      <c r="S7" s="27"/>
      <c r="T7" s="22"/>
      <c r="U7" s="27"/>
      <c r="V7" s="27"/>
      <c r="W7" s="27"/>
      <c r="X7" s="27"/>
      <c r="Y7" s="27"/>
      <c r="Z7" s="27"/>
      <c r="AA7" s="30" t="str">
        <f t="shared" ref="AA7:AA25" si="0">IFERROR((Y7-G8)/(G8)*100,"")</f>
        <v/>
      </c>
      <c r="AB7" s="27"/>
      <c r="AC7" s="27"/>
      <c r="AD7" s="27"/>
    </row>
    <row r="8" spans="1:30" ht="15.75" customHeight="1">
      <c r="A8" s="11" t="str">
        <f t="shared" ref="A8:A25" si="1">IF(B8="","",ROW()-6)</f>
        <v/>
      </c>
      <c r="B8" s="12"/>
      <c r="C8" s="8"/>
      <c r="D8" s="8"/>
      <c r="E8" s="8"/>
      <c r="F8" s="8"/>
      <c r="G8" s="15"/>
      <c r="H8" s="15"/>
      <c r="I8" s="21"/>
      <c r="K8" s="22"/>
      <c r="L8" s="22"/>
      <c r="M8" s="22"/>
      <c r="N8" s="22"/>
      <c r="O8" s="22"/>
      <c r="P8" s="22"/>
      <c r="Q8" s="22"/>
      <c r="R8" s="22"/>
      <c r="S8" s="27"/>
      <c r="T8" s="22"/>
      <c r="U8" s="27"/>
      <c r="V8" s="27"/>
      <c r="W8" s="27"/>
      <c r="X8" s="27"/>
      <c r="Y8" s="27"/>
      <c r="Z8" s="27"/>
      <c r="AA8" s="30" t="str">
        <f t="shared" si="0"/>
        <v/>
      </c>
      <c r="AB8" s="27"/>
      <c r="AC8" s="27"/>
      <c r="AD8" s="27"/>
    </row>
    <row r="9" spans="1:30" ht="15.75" customHeight="1">
      <c r="A9" s="11" t="str">
        <f t="shared" si="1"/>
        <v/>
      </c>
      <c r="B9" s="12"/>
      <c r="C9" s="8"/>
      <c r="D9" s="8"/>
      <c r="E9" s="8"/>
      <c r="F9" s="8"/>
      <c r="G9" s="15"/>
      <c r="H9" s="15"/>
      <c r="I9" s="21"/>
      <c r="K9" s="22"/>
      <c r="L9" s="22"/>
      <c r="M9" s="22"/>
      <c r="N9" s="22"/>
      <c r="O9" s="22"/>
      <c r="P9" s="22"/>
      <c r="Q9" s="22"/>
      <c r="R9" s="22"/>
      <c r="S9" s="27"/>
      <c r="T9" s="22"/>
      <c r="U9" s="27"/>
      <c r="V9" s="27"/>
      <c r="W9" s="27"/>
      <c r="X9" s="27"/>
      <c r="Y9" s="27"/>
      <c r="Z9" s="27"/>
      <c r="AA9" s="30" t="str">
        <f t="shared" si="0"/>
        <v/>
      </c>
      <c r="AB9" s="27"/>
      <c r="AC9" s="27"/>
      <c r="AD9" s="27"/>
    </row>
    <row r="10" spans="1:30" ht="15.75" customHeight="1">
      <c r="A10" s="11" t="str">
        <f t="shared" si="1"/>
        <v/>
      </c>
      <c r="B10" s="12"/>
      <c r="C10" s="8"/>
      <c r="D10" s="8"/>
      <c r="E10" s="8"/>
      <c r="F10" s="8"/>
      <c r="G10" s="15"/>
      <c r="H10" s="15"/>
      <c r="I10" s="21"/>
      <c r="K10" s="22"/>
      <c r="L10" s="22"/>
      <c r="M10" s="22"/>
      <c r="N10" s="22"/>
      <c r="O10" s="22"/>
      <c r="P10" s="22"/>
      <c r="Q10" s="22"/>
      <c r="R10" s="22"/>
      <c r="S10" s="27"/>
      <c r="T10" s="22"/>
      <c r="U10" s="27"/>
      <c r="V10" s="27"/>
      <c r="W10" s="27"/>
      <c r="X10" s="27"/>
      <c r="Y10" s="27"/>
      <c r="Z10" s="27"/>
      <c r="AA10" s="30" t="str">
        <f t="shared" si="0"/>
        <v/>
      </c>
      <c r="AB10" s="27"/>
      <c r="AC10" s="27"/>
      <c r="AD10" s="27"/>
    </row>
    <row r="11" spans="1:30" ht="15.75" customHeight="1">
      <c r="A11" s="11" t="str">
        <f t="shared" si="1"/>
        <v/>
      </c>
      <c r="B11" s="12"/>
      <c r="C11" s="8"/>
      <c r="D11" s="8"/>
      <c r="E11" s="8"/>
      <c r="F11" s="8"/>
      <c r="G11" s="15"/>
      <c r="H11" s="15"/>
      <c r="I11" s="21"/>
      <c r="K11" s="22"/>
      <c r="L11" s="22"/>
      <c r="M11" s="22"/>
      <c r="N11" s="22"/>
      <c r="O11" s="22"/>
      <c r="P11" s="22"/>
      <c r="Q11" s="22"/>
      <c r="R11" s="22"/>
      <c r="S11" s="27"/>
      <c r="T11" s="22"/>
      <c r="U11" s="27"/>
      <c r="V11" s="27"/>
      <c r="W11" s="27"/>
      <c r="X11" s="27"/>
      <c r="Y11" s="27"/>
      <c r="Z11" s="27"/>
      <c r="AA11" s="30" t="str">
        <f t="shared" si="0"/>
        <v/>
      </c>
      <c r="AB11" s="27"/>
      <c r="AC11" s="27"/>
      <c r="AD11" s="27"/>
    </row>
    <row r="12" spans="1:30" ht="15.75" customHeight="1">
      <c r="A12" s="11" t="str">
        <f t="shared" si="1"/>
        <v/>
      </c>
      <c r="B12" s="12"/>
      <c r="C12" s="8"/>
      <c r="D12" s="8"/>
      <c r="E12" s="8"/>
      <c r="F12" s="8"/>
      <c r="G12" s="15"/>
      <c r="H12" s="15"/>
      <c r="I12" s="21"/>
      <c r="K12" s="22"/>
      <c r="L12" s="22"/>
      <c r="M12" s="22"/>
      <c r="N12" s="22"/>
      <c r="O12" s="22"/>
      <c r="P12" s="22"/>
      <c r="Q12" s="22"/>
      <c r="R12" s="22"/>
      <c r="S12" s="27"/>
      <c r="T12" s="22"/>
      <c r="U12" s="27"/>
      <c r="V12" s="27"/>
      <c r="W12" s="27"/>
      <c r="X12" s="27"/>
      <c r="Y12" s="27"/>
      <c r="Z12" s="27"/>
      <c r="AA12" s="30" t="str">
        <f t="shared" si="0"/>
        <v/>
      </c>
      <c r="AB12" s="27"/>
      <c r="AC12" s="27"/>
      <c r="AD12" s="27"/>
    </row>
    <row r="13" spans="1:30" ht="15.75" customHeight="1">
      <c r="A13" s="11" t="str">
        <f t="shared" si="1"/>
        <v/>
      </c>
      <c r="B13" s="12"/>
      <c r="C13" s="8"/>
      <c r="D13" s="8"/>
      <c r="E13" s="8"/>
      <c r="F13" s="8"/>
      <c r="G13" s="15"/>
      <c r="H13" s="15"/>
      <c r="I13" s="21"/>
      <c r="K13" s="22"/>
      <c r="L13" s="22"/>
      <c r="M13" s="22"/>
      <c r="N13" s="22"/>
      <c r="O13" s="22"/>
      <c r="P13" s="22"/>
      <c r="Q13" s="22"/>
      <c r="R13" s="22"/>
      <c r="S13" s="27"/>
      <c r="T13" s="22"/>
      <c r="U13" s="27"/>
      <c r="V13" s="27"/>
      <c r="W13" s="27"/>
      <c r="X13" s="27"/>
      <c r="Y13" s="27"/>
      <c r="Z13" s="27"/>
      <c r="AA13" s="30" t="str">
        <f t="shared" si="0"/>
        <v/>
      </c>
      <c r="AB13" s="27"/>
      <c r="AC13" s="27"/>
      <c r="AD13" s="27"/>
    </row>
    <row r="14" spans="1:30" ht="15.75" customHeight="1">
      <c r="A14" s="11" t="str">
        <f t="shared" si="1"/>
        <v/>
      </c>
      <c r="B14" s="12"/>
      <c r="C14" s="8"/>
      <c r="D14" s="8"/>
      <c r="E14" s="8"/>
      <c r="F14" s="8"/>
      <c r="G14" s="15"/>
      <c r="H14" s="15"/>
      <c r="I14" s="21"/>
      <c r="K14" s="22"/>
      <c r="L14" s="22"/>
      <c r="M14" s="22"/>
      <c r="N14" s="22"/>
      <c r="O14" s="22"/>
      <c r="P14" s="22"/>
      <c r="Q14" s="22"/>
      <c r="R14" s="22"/>
      <c r="S14" s="27"/>
      <c r="T14" s="22"/>
      <c r="U14" s="27"/>
      <c r="V14" s="27"/>
      <c r="W14" s="27"/>
      <c r="X14" s="27"/>
      <c r="Y14" s="27"/>
      <c r="Z14" s="27"/>
      <c r="AA14" s="30" t="str">
        <f t="shared" si="0"/>
        <v/>
      </c>
      <c r="AB14" s="27"/>
      <c r="AC14" s="27"/>
      <c r="AD14" s="27"/>
    </row>
    <row r="15" spans="1:30" ht="15.75" customHeight="1">
      <c r="A15" s="11" t="str">
        <f t="shared" si="1"/>
        <v/>
      </c>
      <c r="B15" s="12"/>
      <c r="C15" s="8"/>
      <c r="D15" s="8"/>
      <c r="E15" s="8"/>
      <c r="F15" s="8"/>
      <c r="G15" s="15"/>
      <c r="H15" s="15"/>
      <c r="I15" s="21"/>
      <c r="K15" s="22"/>
      <c r="L15" s="22"/>
      <c r="M15" s="22"/>
      <c r="N15" s="22"/>
      <c r="O15" s="22"/>
      <c r="P15" s="22"/>
      <c r="Q15" s="22"/>
      <c r="R15" s="22"/>
      <c r="S15" s="27"/>
      <c r="T15" s="22"/>
      <c r="U15" s="27"/>
      <c r="V15" s="27"/>
      <c r="W15" s="27"/>
      <c r="X15" s="27"/>
      <c r="Y15" s="27"/>
      <c r="Z15" s="27"/>
      <c r="AA15" s="30" t="str">
        <f t="shared" si="0"/>
        <v/>
      </c>
      <c r="AB15" s="27"/>
      <c r="AC15" s="27"/>
      <c r="AD15" s="27"/>
    </row>
    <row r="16" spans="1:30" ht="15.75" customHeight="1">
      <c r="A16" s="11" t="str">
        <f t="shared" si="1"/>
        <v/>
      </c>
      <c r="B16" s="12"/>
      <c r="C16" s="8"/>
      <c r="D16" s="8"/>
      <c r="E16" s="8"/>
      <c r="F16" s="8"/>
      <c r="G16" s="15"/>
      <c r="H16" s="15"/>
      <c r="I16" s="21"/>
      <c r="K16" s="22"/>
      <c r="L16" s="22"/>
      <c r="M16" s="22"/>
      <c r="N16" s="22"/>
      <c r="O16" s="22"/>
      <c r="P16" s="22"/>
      <c r="Q16" s="22"/>
      <c r="R16" s="22"/>
      <c r="S16" s="27"/>
      <c r="T16" s="22"/>
      <c r="U16" s="27"/>
      <c r="V16" s="27"/>
      <c r="W16" s="27"/>
      <c r="X16" s="27"/>
      <c r="Y16" s="27"/>
      <c r="Z16" s="27"/>
      <c r="AA16" s="30" t="str">
        <f t="shared" si="0"/>
        <v/>
      </c>
      <c r="AB16" s="27"/>
      <c r="AC16" s="27"/>
      <c r="AD16" s="27"/>
    </row>
    <row r="17" spans="1:30" ht="15.75" customHeight="1">
      <c r="A17" s="11" t="str">
        <f t="shared" si="1"/>
        <v/>
      </c>
      <c r="B17" s="12"/>
      <c r="C17" s="8"/>
      <c r="D17" s="8"/>
      <c r="E17" s="8"/>
      <c r="F17" s="8"/>
      <c r="G17" s="15"/>
      <c r="H17" s="15"/>
      <c r="I17" s="21"/>
      <c r="K17" s="22"/>
      <c r="L17" s="22"/>
      <c r="M17" s="22"/>
      <c r="N17" s="22"/>
      <c r="O17" s="22"/>
      <c r="P17" s="22"/>
      <c r="Q17" s="22"/>
      <c r="R17" s="22"/>
      <c r="S17" s="27"/>
      <c r="T17" s="22"/>
      <c r="U17" s="27"/>
      <c r="V17" s="27"/>
      <c r="W17" s="27"/>
      <c r="X17" s="27"/>
      <c r="Y17" s="27"/>
      <c r="Z17" s="27"/>
      <c r="AA17" s="30" t="str">
        <f t="shared" si="0"/>
        <v/>
      </c>
      <c r="AB17" s="27"/>
      <c r="AC17" s="27"/>
      <c r="AD17" s="27"/>
    </row>
    <row r="18" spans="1:30" ht="15.75" customHeight="1">
      <c r="A18" s="11" t="str">
        <f t="shared" si="1"/>
        <v/>
      </c>
      <c r="B18" s="12"/>
      <c r="C18" s="8"/>
      <c r="D18" s="8"/>
      <c r="E18" s="8"/>
      <c r="F18" s="8"/>
      <c r="G18" s="15"/>
      <c r="H18" s="15"/>
      <c r="I18" s="21"/>
      <c r="K18" s="22"/>
      <c r="L18" s="22"/>
      <c r="M18" s="22"/>
      <c r="N18" s="22"/>
      <c r="O18" s="22"/>
      <c r="P18" s="22"/>
      <c r="Q18" s="22"/>
      <c r="R18" s="22"/>
      <c r="S18" s="27"/>
      <c r="T18" s="22"/>
      <c r="U18" s="27"/>
      <c r="V18" s="27"/>
      <c r="W18" s="27"/>
      <c r="X18" s="27"/>
      <c r="Y18" s="27"/>
      <c r="Z18" s="27"/>
      <c r="AA18" s="30" t="str">
        <f t="shared" si="0"/>
        <v/>
      </c>
      <c r="AB18" s="27"/>
      <c r="AC18" s="27"/>
      <c r="AD18" s="27"/>
    </row>
    <row r="19" spans="1:30" ht="15.75" customHeight="1">
      <c r="A19" s="11" t="str">
        <f t="shared" si="1"/>
        <v/>
      </c>
      <c r="B19" s="12"/>
      <c r="C19" s="8"/>
      <c r="D19" s="8"/>
      <c r="E19" s="8"/>
      <c r="F19" s="8"/>
      <c r="G19" s="15"/>
      <c r="H19" s="15"/>
      <c r="I19" s="21"/>
      <c r="K19" s="22"/>
      <c r="L19" s="22"/>
      <c r="M19" s="22"/>
      <c r="N19" s="22"/>
      <c r="O19" s="22"/>
      <c r="P19" s="22"/>
      <c r="Q19" s="22"/>
      <c r="R19" s="22"/>
      <c r="S19" s="27"/>
      <c r="T19" s="22"/>
      <c r="U19" s="27"/>
      <c r="V19" s="27"/>
      <c r="W19" s="27"/>
      <c r="X19" s="27"/>
      <c r="Y19" s="27"/>
      <c r="Z19" s="27"/>
      <c r="AA19" s="30" t="str">
        <f>IFERROR((Y19-#REF!)/(#REF!)*100,"")</f>
        <v/>
      </c>
      <c r="AB19" s="27"/>
      <c r="AC19" s="27"/>
      <c r="AD19" s="27"/>
    </row>
    <row r="20" spans="1:30" ht="15.75" customHeight="1">
      <c r="A20" s="11"/>
      <c r="B20" s="12"/>
      <c r="C20" s="8"/>
      <c r="D20" s="8"/>
      <c r="E20" s="8"/>
      <c r="F20" s="8"/>
      <c r="G20" s="15"/>
      <c r="H20" s="15"/>
      <c r="I20" s="21"/>
      <c r="K20" s="22"/>
      <c r="L20" s="22"/>
      <c r="M20" s="22"/>
      <c r="N20" s="22"/>
      <c r="O20" s="22"/>
      <c r="P20" s="22"/>
      <c r="Q20" s="22"/>
      <c r="R20" s="22"/>
      <c r="S20" s="27"/>
      <c r="T20" s="22"/>
      <c r="U20" s="27"/>
      <c r="V20" s="27"/>
      <c r="W20" s="27"/>
      <c r="X20" s="27"/>
      <c r="Y20" s="27"/>
      <c r="Z20" s="27"/>
      <c r="AA20" s="30"/>
      <c r="AB20" s="27"/>
      <c r="AC20" s="27"/>
      <c r="AD20" s="27"/>
    </row>
    <row r="21" spans="1:30" ht="15.75" customHeight="1">
      <c r="A21" s="11" t="str">
        <f t="shared" si="1"/>
        <v/>
      </c>
      <c r="B21" s="12"/>
      <c r="C21" s="8"/>
      <c r="D21" s="8"/>
      <c r="E21" s="8"/>
      <c r="F21" s="8"/>
      <c r="G21" s="15"/>
      <c r="H21" s="15"/>
      <c r="I21" s="21"/>
      <c r="K21" s="22"/>
      <c r="L21" s="22"/>
      <c r="M21" s="22"/>
      <c r="N21" s="22"/>
      <c r="O21" s="22"/>
      <c r="P21" s="22"/>
      <c r="Q21" s="22"/>
      <c r="R21" s="22"/>
      <c r="S21" s="27"/>
      <c r="T21" s="22"/>
      <c r="U21" s="27"/>
      <c r="V21" s="27"/>
      <c r="W21" s="27"/>
      <c r="X21" s="27"/>
      <c r="Y21" s="27"/>
      <c r="Z21" s="27"/>
      <c r="AA21" s="30" t="str">
        <f t="shared" si="0"/>
        <v/>
      </c>
      <c r="AB21" s="27"/>
      <c r="AC21" s="27"/>
      <c r="AD21" s="27"/>
    </row>
    <row r="22" spans="1:30" ht="15.75" customHeight="1">
      <c r="A22" s="11" t="str">
        <f t="shared" si="1"/>
        <v/>
      </c>
      <c r="B22" s="12"/>
      <c r="C22" s="8"/>
      <c r="D22" s="8"/>
      <c r="E22" s="8"/>
      <c r="F22" s="8"/>
      <c r="G22" s="15"/>
      <c r="H22" s="15"/>
      <c r="I22" s="21"/>
      <c r="K22" s="22"/>
      <c r="L22" s="22"/>
      <c r="M22" s="22"/>
      <c r="N22" s="22"/>
      <c r="O22" s="22"/>
      <c r="P22" s="22"/>
      <c r="Q22" s="22"/>
      <c r="R22" s="22"/>
      <c r="S22" s="27"/>
      <c r="T22" s="22"/>
      <c r="U22" s="27"/>
      <c r="V22" s="27"/>
      <c r="W22" s="27"/>
      <c r="X22" s="27"/>
      <c r="Y22" s="27"/>
      <c r="Z22" s="27"/>
      <c r="AA22" s="30" t="str">
        <f t="shared" si="0"/>
        <v/>
      </c>
      <c r="AB22" s="27"/>
      <c r="AC22" s="27"/>
      <c r="AD22" s="27"/>
    </row>
    <row r="23" spans="1:30" ht="15.75" customHeight="1">
      <c r="A23" s="11" t="str">
        <f t="shared" si="1"/>
        <v/>
      </c>
      <c r="B23" s="12"/>
      <c r="C23" s="8"/>
      <c r="D23" s="8"/>
      <c r="E23" s="8"/>
      <c r="F23" s="8"/>
      <c r="G23" s="15"/>
      <c r="H23" s="15"/>
      <c r="I23" s="21"/>
      <c r="K23" s="22"/>
      <c r="L23" s="22"/>
      <c r="M23" s="22"/>
      <c r="N23" s="22"/>
      <c r="O23" s="22"/>
      <c r="P23" s="22"/>
      <c r="Q23" s="22"/>
      <c r="R23" s="22"/>
      <c r="S23" s="27"/>
      <c r="T23" s="22"/>
      <c r="U23" s="27"/>
      <c r="V23" s="27"/>
      <c r="W23" s="27"/>
      <c r="X23" s="27"/>
      <c r="Y23" s="27"/>
      <c r="Z23" s="27"/>
      <c r="AA23" s="30" t="str">
        <f t="shared" si="0"/>
        <v/>
      </c>
      <c r="AB23" s="27"/>
      <c r="AC23" s="27"/>
      <c r="AD23" s="27"/>
    </row>
    <row r="24" spans="1:30" ht="15.75" customHeight="1">
      <c r="A24" s="11" t="str">
        <f t="shared" si="1"/>
        <v/>
      </c>
      <c r="B24" s="12"/>
      <c r="C24" s="8"/>
      <c r="D24" s="8"/>
      <c r="E24" s="8"/>
      <c r="F24" s="8"/>
      <c r="G24" s="15"/>
      <c r="H24" s="15"/>
      <c r="I24" s="21"/>
      <c r="K24" s="22"/>
      <c r="L24" s="22"/>
      <c r="M24" s="22"/>
      <c r="N24" s="22"/>
      <c r="O24" s="22"/>
      <c r="P24" s="22"/>
      <c r="Q24" s="22"/>
      <c r="R24" s="22"/>
      <c r="S24" s="27"/>
      <c r="T24" s="22"/>
      <c r="U24" s="27"/>
      <c r="V24" s="27"/>
      <c r="W24" s="27"/>
      <c r="X24" s="27"/>
      <c r="Y24" s="27"/>
      <c r="Z24" s="27"/>
      <c r="AA24" s="30" t="str">
        <f t="shared" si="0"/>
        <v/>
      </c>
      <c r="AB24" s="27"/>
      <c r="AC24" s="27"/>
      <c r="AD24" s="27"/>
    </row>
    <row r="25" spans="1:30" ht="15.75" customHeight="1">
      <c r="A25" s="11" t="str">
        <f t="shared" si="1"/>
        <v/>
      </c>
      <c r="B25" s="12"/>
      <c r="C25" s="8"/>
      <c r="D25" s="8"/>
      <c r="E25" s="8"/>
      <c r="F25" s="8"/>
      <c r="G25" s="15"/>
      <c r="H25" s="15"/>
      <c r="I25" s="21"/>
      <c r="K25" s="22"/>
      <c r="L25" s="22"/>
      <c r="M25" s="22"/>
      <c r="N25" s="22"/>
      <c r="O25" s="22"/>
      <c r="P25" s="22"/>
      <c r="Q25" s="22"/>
      <c r="R25" s="22"/>
      <c r="S25" s="27"/>
      <c r="T25" s="22"/>
      <c r="U25" s="27"/>
      <c r="V25" s="27"/>
      <c r="W25" s="27"/>
      <c r="X25" s="27"/>
      <c r="Y25" s="27"/>
      <c r="Z25" s="27"/>
      <c r="AA25" s="30" t="str">
        <f t="shared" si="0"/>
        <v/>
      </c>
      <c r="AB25" s="27"/>
      <c r="AC25" s="27"/>
      <c r="AD25" s="27"/>
    </row>
    <row r="26" spans="1:30" ht="15.75" customHeight="1">
      <c r="A26" s="526" t="s">
        <v>740</v>
      </c>
      <c r="B26" s="527"/>
      <c r="C26" s="8"/>
      <c r="D26" s="8"/>
      <c r="E26" s="15">
        <f>SUM(E7:E25)</f>
        <v>0</v>
      </c>
      <c r="F26" s="15">
        <f>SUM(F7:F25)</f>
        <v>0</v>
      </c>
      <c r="G26" s="15">
        <f>SUM(G7:G25)</f>
        <v>0</v>
      </c>
      <c r="H26" s="15">
        <f>SUM(H7:H25)</f>
        <v>0</v>
      </c>
      <c r="I26" s="21"/>
    </row>
    <row r="27" spans="1:30" ht="15.75" customHeight="1">
      <c r="A27" s="3" t="str">
        <f>基本信息输入表!$K$6&amp;"填表人："&amp;基本信息输入表!$M$83</f>
        <v>被评估单位填表人：徐刚、杨灵芝</v>
      </c>
      <c r="H27" s="3" t="str">
        <f>"评估人员："&amp;基本信息输入表!$Q$83</f>
        <v>评估人员：雍国锋、路育</v>
      </c>
    </row>
    <row r="28" spans="1:30" ht="15.75" customHeight="1">
      <c r="A28" s="3" t="str">
        <f>"填表日期："&amp;YEAR(基本信息输入表!$O$83)&amp;"年"&amp;MONTH(基本信息输入表!$O$83)&amp;"月"&amp;DAY(基本信息输入表!$O$83)&amp;"日"</f>
        <v>填表日期：2023年2月1日</v>
      </c>
    </row>
    <row r="29" spans="1:30" ht="15.75" customHeight="1">
      <c r="J29" s="23" t="s">
        <v>461</v>
      </c>
    </row>
  </sheetData>
  <mergeCells count="25">
    <mergeCell ref="AA5:AA6"/>
    <mergeCell ref="AB5:AB6"/>
    <mergeCell ref="AC5:AC6"/>
    <mergeCell ref="AD5:AD6"/>
    <mergeCell ref="AA4:AD4"/>
    <mergeCell ref="A5:D5"/>
    <mergeCell ref="Q5:S5"/>
    <mergeCell ref="T5:U5"/>
    <mergeCell ref="A26:B26"/>
    <mergeCell ref="K5:K6"/>
    <mergeCell ref="L5:L6"/>
    <mergeCell ref="M5:M6"/>
    <mergeCell ref="N5:N6"/>
    <mergeCell ref="O5:O6"/>
    <mergeCell ref="P5:P6"/>
    <mergeCell ref="V5:V6"/>
    <mergeCell ref="W5:W6"/>
    <mergeCell ref="X5:X6"/>
    <mergeCell ref="Y5:Y6"/>
    <mergeCell ref="Z5:Z6"/>
    <mergeCell ref="A2:I2"/>
    <mergeCell ref="A3:I3"/>
    <mergeCell ref="K4:P4"/>
    <mergeCell ref="Q4:W4"/>
    <mergeCell ref="X4:Z4"/>
  </mergeCells>
  <phoneticPr fontId="13" type="noConversion"/>
  <dataValidations count="1">
    <dataValidation type="list" allowBlank="1" showInputMessage="1" showErrorMessage="1" sqref="K7:N25" xr:uid="{00000000-0002-0000-5100-000001000000}">
      <formula1>$A$108:$A$109</formula1>
    </dataValidation>
  </dataValidations>
  <hyperlinks>
    <hyperlink ref="A1" location="索引目录!A1" display="返回索引目录" xr:uid="{00000000-0004-0000-51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100-000000000000}">
          <x14:formula1>
            <xm:f>基本信息输入表!$A$121:$A$123</xm:f>
          </x14:formula1>
          <xm:sqref>T7:T25</xm:sqref>
        </x14:dataValidation>
        <x14:dataValidation type="list" allowBlank="1" showInputMessage="1" showErrorMessage="1" xr:uid="{00000000-0002-0000-5100-000002000000}">
          <x14:formula1>
            <xm:f>基本信息输入表!$A$109:$A$110</xm:f>
          </x14:formula1>
          <xm:sqref>Q7:R25</xm:sqref>
        </x14:dataValidation>
      </x14:dataValidations>
    </ext>
  </extLs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pageSetUpPr fitToPage="1"/>
  </sheetPr>
  <dimension ref="A1:AG30"/>
  <sheetViews>
    <sheetView showGridLines="0" zoomScale="91" zoomScaleNormal="91" workbookViewId="0">
      <selection activeCell="F8" sqref="F8"/>
    </sheetView>
  </sheetViews>
  <sheetFormatPr defaultColWidth="9" defaultRowHeight="15.75" customHeight="1" outlineLevelCol="1"/>
  <cols>
    <col min="1" max="1" width="6" style="3" customWidth="1"/>
    <col min="2" max="2" width="23" style="3" customWidth="1"/>
    <col min="3" max="3" width="11.75" style="3" customWidth="1"/>
    <col min="4" max="6" width="17.75" style="3" customWidth="1"/>
    <col min="7" max="8" width="15.58203125" style="3" hidden="1" customWidth="1" outlineLevel="1"/>
    <col min="9" max="9" width="15.58203125" style="3" customWidth="1" collapsed="1"/>
    <col min="10" max="10" width="15.58203125" style="3" customWidth="1"/>
    <col min="11" max="11" width="16.75" style="3" customWidth="1"/>
    <col min="12" max="12" width="9" style="3"/>
    <col min="13" max="16" width="5.58203125" style="4" customWidth="1" outlineLevel="1"/>
    <col min="17" max="17" width="14.75" style="4" customWidth="1" outlineLevel="1"/>
    <col min="18" max="18" width="13.58203125" style="4" customWidth="1"/>
    <col min="19" max="22" width="5.58203125" style="4" customWidth="1" outlineLevel="1"/>
    <col min="23" max="24" width="8.58203125" style="4" customWidth="1" outlineLevel="1"/>
    <col min="25" max="25" width="14.58203125" style="4" customWidth="1" outlineLevel="1"/>
    <col min="26" max="26" width="13.58203125" style="4" customWidth="1"/>
    <col min="27" max="27" width="10.75" style="4" customWidth="1" outlineLevel="1"/>
    <col min="28" max="28" width="8.58203125" style="4" customWidth="1" outlineLevel="1"/>
    <col min="29" max="29" width="13.75" style="4" customWidth="1"/>
    <col min="30" max="32" width="13.58203125" style="4" customWidth="1" outlineLevel="1"/>
    <col min="33" max="33" width="13.58203125" style="4" customWidth="1"/>
    <col min="34" max="16384" width="9" style="3"/>
  </cols>
  <sheetData>
    <row r="1" spans="1:33" ht="15.75" customHeight="1">
      <c r="A1" s="5" t="s">
        <v>430</v>
      </c>
    </row>
    <row r="2" spans="1:33" s="1" customFormat="1" ht="30" customHeight="1">
      <c r="A2" s="519" t="s">
        <v>1465</v>
      </c>
      <c r="B2" s="519"/>
      <c r="C2" s="519"/>
      <c r="D2" s="519"/>
      <c r="E2" s="519"/>
      <c r="F2" s="519"/>
      <c r="G2" s="519"/>
      <c r="H2" s="519"/>
      <c r="I2" s="519"/>
      <c r="J2" s="519"/>
      <c r="K2" s="519"/>
      <c r="M2" s="17"/>
      <c r="N2" s="17"/>
      <c r="O2" s="17"/>
      <c r="P2" s="17"/>
      <c r="Q2" s="17"/>
      <c r="R2" s="17"/>
      <c r="S2" s="17"/>
      <c r="T2" s="17"/>
      <c r="U2" s="17"/>
      <c r="V2" s="17"/>
      <c r="W2" s="17"/>
      <c r="X2" s="17"/>
      <c r="Y2" s="17"/>
      <c r="Z2" s="17"/>
      <c r="AA2" s="17"/>
      <c r="AB2" s="17"/>
      <c r="AC2" s="17"/>
      <c r="AD2" s="17"/>
      <c r="AE2" s="17"/>
      <c r="AF2" s="17"/>
      <c r="AG2" s="17"/>
    </row>
    <row r="3" spans="1:33" ht="15.75" customHeight="1">
      <c r="A3" s="520" t="str">
        <f>"评估基准日："&amp;TEXT(基本信息输入表!M7,"yyyy年mm月dd日")</f>
        <v>评估基准日：2022年12月31日</v>
      </c>
      <c r="B3" s="520"/>
      <c r="C3" s="520"/>
      <c r="D3" s="520"/>
      <c r="E3" s="520"/>
      <c r="F3" s="520"/>
      <c r="G3" s="520"/>
      <c r="H3" s="520"/>
      <c r="I3" s="520"/>
      <c r="J3" s="520"/>
      <c r="K3" s="520"/>
      <c r="M3" s="17"/>
      <c r="N3" s="17"/>
      <c r="O3" s="17"/>
      <c r="P3" s="17"/>
      <c r="Q3" s="17"/>
      <c r="R3" s="17"/>
      <c r="S3" s="17"/>
      <c r="T3" s="17"/>
      <c r="U3" s="17"/>
      <c r="V3" s="17"/>
      <c r="W3" s="17"/>
      <c r="X3" s="17"/>
      <c r="Y3" s="17"/>
      <c r="Z3" s="17"/>
      <c r="AA3" s="17"/>
      <c r="AB3" s="17"/>
      <c r="AC3" s="17"/>
      <c r="AD3" s="17"/>
      <c r="AE3" s="17"/>
      <c r="AF3" s="17"/>
      <c r="AG3" s="17"/>
    </row>
    <row r="4" spans="1:33" ht="14.15" customHeight="1">
      <c r="A4" s="2"/>
      <c r="B4" s="2"/>
      <c r="C4" s="2"/>
      <c r="D4" s="2"/>
      <c r="E4" s="2"/>
      <c r="F4" s="2"/>
      <c r="G4" s="2"/>
      <c r="H4" s="2"/>
      <c r="I4" s="2"/>
      <c r="J4" s="2"/>
      <c r="K4" s="18" t="s">
        <v>1466</v>
      </c>
      <c r="M4" s="531" t="s">
        <v>595</v>
      </c>
      <c r="N4" s="531"/>
      <c r="O4" s="531"/>
      <c r="P4" s="531"/>
      <c r="Q4" s="531"/>
      <c r="R4" s="531"/>
      <c r="S4" s="532" t="s">
        <v>596</v>
      </c>
      <c r="T4" s="533"/>
      <c r="U4" s="533"/>
      <c r="V4" s="533"/>
      <c r="W4" s="533"/>
      <c r="X4" s="533"/>
      <c r="Y4" s="533"/>
      <c r="Z4" s="534"/>
      <c r="AA4" s="536" t="s">
        <v>597</v>
      </c>
      <c r="AB4" s="536"/>
      <c r="AC4" s="537"/>
      <c r="AD4" s="538" t="s">
        <v>598</v>
      </c>
      <c r="AE4" s="538"/>
      <c r="AF4" s="538"/>
      <c r="AG4" s="538"/>
    </row>
    <row r="5" spans="1:33" ht="15.75" customHeight="1">
      <c r="A5" s="604" t="str">
        <f>基本信息输入表!K6&amp;"："&amp;基本信息输入表!M6</f>
        <v>被评估单位：贵州华能焦化制气股份有限公司</v>
      </c>
      <c r="B5" s="604"/>
      <c r="C5" s="604"/>
      <c r="D5" s="604"/>
      <c r="E5" s="7"/>
      <c r="F5" s="7"/>
      <c r="G5" s="7"/>
      <c r="H5" s="7"/>
      <c r="K5" s="18" t="s">
        <v>464</v>
      </c>
      <c r="M5" s="531" t="s">
        <v>599</v>
      </c>
      <c r="N5" s="553" t="s">
        <v>895</v>
      </c>
      <c r="O5" s="542" t="s">
        <v>627</v>
      </c>
      <c r="P5" s="542" t="s">
        <v>601</v>
      </c>
      <c r="Q5" s="531" t="s">
        <v>602</v>
      </c>
      <c r="R5" s="531"/>
      <c r="S5" s="532" t="s">
        <v>603</v>
      </c>
      <c r="T5" s="533"/>
      <c r="U5" s="533"/>
      <c r="V5" s="534"/>
      <c r="W5" s="538" t="s">
        <v>604</v>
      </c>
      <c r="X5" s="538"/>
      <c r="Y5" s="538" t="s">
        <v>605</v>
      </c>
      <c r="Z5" s="543"/>
      <c r="AA5" s="594" t="s">
        <v>1424</v>
      </c>
      <c r="AB5" s="531" t="s">
        <v>438</v>
      </c>
      <c r="AC5" s="558"/>
      <c r="AD5" s="543" t="s">
        <v>607</v>
      </c>
      <c r="AE5" s="543" t="s">
        <v>608</v>
      </c>
      <c r="AF5" s="538" t="s">
        <v>609</v>
      </c>
      <c r="AG5" s="543"/>
    </row>
    <row r="6" spans="1:33" s="2" customFormat="1" ht="15.75" customHeight="1">
      <c r="A6" s="8" t="s">
        <v>465</v>
      </c>
      <c r="B6" s="8" t="s">
        <v>689</v>
      </c>
      <c r="C6" s="8" t="s">
        <v>730</v>
      </c>
      <c r="D6" s="8" t="s">
        <v>704</v>
      </c>
      <c r="E6" s="8" t="s">
        <v>611</v>
      </c>
      <c r="F6" s="8" t="s">
        <v>1428</v>
      </c>
      <c r="G6" s="9" t="s">
        <v>435</v>
      </c>
      <c r="H6" s="9" t="s">
        <v>436</v>
      </c>
      <c r="I6" s="10" t="s">
        <v>437</v>
      </c>
      <c r="J6" s="8" t="s">
        <v>438</v>
      </c>
      <c r="K6" s="8" t="s">
        <v>585</v>
      </c>
      <c r="M6" s="531"/>
      <c r="N6" s="531"/>
      <c r="O6" s="531"/>
      <c r="P6" s="531"/>
      <c r="Q6" s="531"/>
      <c r="R6" s="531"/>
      <c r="S6" s="26" t="s">
        <v>614</v>
      </c>
      <c r="T6" s="40" t="s">
        <v>1430</v>
      </c>
      <c r="U6" s="26" t="s">
        <v>615</v>
      </c>
      <c r="V6" s="24" t="s">
        <v>618</v>
      </c>
      <c r="W6" s="26" t="s">
        <v>619</v>
      </c>
      <c r="X6" s="26" t="s">
        <v>620</v>
      </c>
      <c r="Y6" s="538"/>
      <c r="Z6" s="544"/>
      <c r="AA6" s="546"/>
      <c r="AB6" s="531"/>
      <c r="AC6" s="559"/>
      <c r="AD6" s="544"/>
      <c r="AE6" s="544"/>
      <c r="AF6" s="538"/>
      <c r="AG6" s="544"/>
    </row>
    <row r="7" spans="1:33" ht="15.75" customHeight="1">
      <c r="A7" s="11" t="str">
        <f>IF(B7="","",ROW()-6)</f>
        <v/>
      </c>
      <c r="B7" s="12"/>
      <c r="C7" s="8"/>
      <c r="D7" s="8"/>
      <c r="E7" s="8"/>
      <c r="F7" s="8"/>
      <c r="G7" s="8"/>
      <c r="H7" s="8"/>
      <c r="I7" s="15"/>
      <c r="J7" s="15"/>
      <c r="K7" s="21"/>
      <c r="M7" s="22"/>
      <c r="N7" s="22"/>
      <c r="O7" s="22"/>
      <c r="P7" s="22"/>
      <c r="Q7" s="22"/>
      <c r="R7" s="22"/>
      <c r="S7" s="22"/>
      <c r="T7" s="22"/>
      <c r="U7" s="22"/>
      <c r="V7" s="27"/>
      <c r="W7" s="22"/>
      <c r="X7" s="27"/>
      <c r="Y7" s="27"/>
      <c r="Z7" s="27"/>
      <c r="AA7" s="27"/>
      <c r="AB7" s="27"/>
      <c r="AC7" s="27"/>
      <c r="AD7" s="30" t="str">
        <f t="shared" ref="AD7:AD26" si="0">IFERROR((AB7-I8)/(I8)*100,"")</f>
        <v/>
      </c>
      <c r="AE7" s="27"/>
      <c r="AF7" s="27"/>
      <c r="AG7" s="27"/>
    </row>
    <row r="8" spans="1:33" ht="15.75" customHeight="1">
      <c r="A8" s="11" t="str">
        <f t="shared" ref="A8:A26" si="1">IF(B8="","",ROW()-6)</f>
        <v/>
      </c>
      <c r="B8" s="12"/>
      <c r="C8" s="8"/>
      <c r="D8" s="8"/>
      <c r="E8" s="8"/>
      <c r="F8" s="8"/>
      <c r="G8" s="8"/>
      <c r="H8" s="8"/>
      <c r="I8" s="15"/>
      <c r="J8" s="15"/>
      <c r="K8" s="21"/>
      <c r="M8" s="22"/>
      <c r="N8" s="22"/>
      <c r="O8" s="22"/>
      <c r="P8" s="22"/>
      <c r="Q8" s="22"/>
      <c r="R8" s="22"/>
      <c r="S8" s="22"/>
      <c r="T8" s="22"/>
      <c r="U8" s="22"/>
      <c r="V8" s="27"/>
      <c r="W8" s="22"/>
      <c r="X8" s="27"/>
      <c r="Y8" s="27"/>
      <c r="Z8" s="27"/>
      <c r="AA8" s="27"/>
      <c r="AB8" s="27"/>
      <c r="AC8" s="27"/>
      <c r="AD8" s="30" t="str">
        <f t="shared" si="0"/>
        <v/>
      </c>
      <c r="AE8" s="27"/>
      <c r="AF8" s="27"/>
      <c r="AG8" s="27"/>
    </row>
    <row r="9" spans="1:33" ht="15.75" customHeight="1">
      <c r="A9" s="11" t="str">
        <f t="shared" si="1"/>
        <v/>
      </c>
      <c r="B9" s="12"/>
      <c r="C9" s="8"/>
      <c r="D9" s="8"/>
      <c r="E9" s="8"/>
      <c r="F9" s="8"/>
      <c r="G9" s="8"/>
      <c r="H9" s="8"/>
      <c r="I9" s="15"/>
      <c r="J9" s="15"/>
      <c r="K9" s="21"/>
      <c r="M9" s="22"/>
      <c r="N9" s="22"/>
      <c r="O9" s="22"/>
      <c r="P9" s="22"/>
      <c r="Q9" s="22"/>
      <c r="R9" s="22"/>
      <c r="S9" s="22"/>
      <c r="T9" s="22"/>
      <c r="U9" s="22"/>
      <c r="V9" s="27"/>
      <c r="W9" s="22"/>
      <c r="X9" s="27"/>
      <c r="Y9" s="27"/>
      <c r="Z9" s="27"/>
      <c r="AA9" s="27"/>
      <c r="AB9" s="27"/>
      <c r="AC9" s="27"/>
      <c r="AD9" s="30" t="str">
        <f t="shared" si="0"/>
        <v/>
      </c>
      <c r="AE9" s="27"/>
      <c r="AF9" s="27"/>
      <c r="AG9" s="27"/>
    </row>
    <row r="10" spans="1:33" ht="15.75" customHeight="1">
      <c r="A10" s="11" t="str">
        <f t="shared" si="1"/>
        <v/>
      </c>
      <c r="B10" s="12"/>
      <c r="C10" s="8"/>
      <c r="D10" s="8"/>
      <c r="E10" s="8"/>
      <c r="F10" s="8"/>
      <c r="G10" s="8"/>
      <c r="H10" s="8"/>
      <c r="I10" s="15"/>
      <c r="J10" s="15"/>
      <c r="K10" s="21"/>
      <c r="M10" s="22"/>
      <c r="N10" s="22"/>
      <c r="O10" s="22"/>
      <c r="P10" s="22"/>
      <c r="Q10" s="22"/>
      <c r="R10" s="22"/>
      <c r="S10" s="22"/>
      <c r="T10" s="22"/>
      <c r="U10" s="22"/>
      <c r="V10" s="27"/>
      <c r="W10" s="22"/>
      <c r="X10" s="27"/>
      <c r="Y10" s="27"/>
      <c r="Z10" s="27"/>
      <c r="AA10" s="27"/>
      <c r="AB10" s="27"/>
      <c r="AC10" s="27"/>
      <c r="AD10" s="30" t="str">
        <f t="shared" si="0"/>
        <v/>
      </c>
      <c r="AE10" s="27"/>
      <c r="AF10" s="27"/>
      <c r="AG10" s="27"/>
    </row>
    <row r="11" spans="1:33" ht="15.75" customHeight="1">
      <c r="A11" s="11" t="str">
        <f t="shared" si="1"/>
        <v/>
      </c>
      <c r="B11" s="12"/>
      <c r="C11" s="8"/>
      <c r="D11" s="8"/>
      <c r="E11" s="8"/>
      <c r="F11" s="8"/>
      <c r="G11" s="8"/>
      <c r="H11" s="8"/>
      <c r="I11" s="15"/>
      <c r="J11" s="15"/>
      <c r="K11" s="21"/>
      <c r="M11" s="22"/>
      <c r="N11" s="22"/>
      <c r="O11" s="22"/>
      <c r="P11" s="22"/>
      <c r="Q11" s="22"/>
      <c r="R11" s="22"/>
      <c r="S11" s="22"/>
      <c r="T11" s="22"/>
      <c r="U11" s="22"/>
      <c r="V11" s="27"/>
      <c r="W11" s="22"/>
      <c r="X11" s="27"/>
      <c r="Y11" s="27"/>
      <c r="Z11" s="27"/>
      <c r="AA11" s="27"/>
      <c r="AB11" s="27"/>
      <c r="AC11" s="27"/>
      <c r="AD11" s="30" t="str">
        <f t="shared" si="0"/>
        <v/>
      </c>
      <c r="AE11" s="27"/>
      <c r="AF11" s="27"/>
      <c r="AG11" s="27"/>
    </row>
    <row r="12" spans="1:33" ht="15.75" customHeight="1">
      <c r="A12" s="11" t="str">
        <f t="shared" si="1"/>
        <v/>
      </c>
      <c r="B12" s="12"/>
      <c r="C12" s="8"/>
      <c r="D12" s="8"/>
      <c r="E12" s="8"/>
      <c r="F12" s="8"/>
      <c r="G12" s="8"/>
      <c r="H12" s="8"/>
      <c r="I12" s="15"/>
      <c r="J12" s="15"/>
      <c r="K12" s="21"/>
      <c r="M12" s="22"/>
      <c r="N12" s="22"/>
      <c r="O12" s="22"/>
      <c r="P12" s="22"/>
      <c r="Q12" s="22"/>
      <c r="R12" s="22"/>
      <c r="S12" s="22"/>
      <c r="T12" s="22"/>
      <c r="U12" s="22"/>
      <c r="V12" s="27"/>
      <c r="W12" s="22"/>
      <c r="X12" s="27"/>
      <c r="Y12" s="27"/>
      <c r="Z12" s="27"/>
      <c r="AA12" s="27"/>
      <c r="AB12" s="27"/>
      <c r="AC12" s="27"/>
      <c r="AD12" s="30" t="str">
        <f t="shared" si="0"/>
        <v/>
      </c>
      <c r="AE12" s="27"/>
      <c r="AF12" s="27"/>
      <c r="AG12" s="27"/>
    </row>
    <row r="13" spans="1:33" ht="15.75" customHeight="1">
      <c r="A13" s="11" t="str">
        <f t="shared" si="1"/>
        <v/>
      </c>
      <c r="B13" s="12"/>
      <c r="C13" s="8"/>
      <c r="D13" s="8"/>
      <c r="E13" s="8"/>
      <c r="F13" s="8"/>
      <c r="G13" s="8"/>
      <c r="H13" s="8"/>
      <c r="I13" s="15"/>
      <c r="J13" s="15"/>
      <c r="K13" s="21"/>
      <c r="M13" s="22"/>
      <c r="N13" s="22"/>
      <c r="O13" s="22"/>
      <c r="P13" s="22"/>
      <c r="Q13" s="22"/>
      <c r="R13" s="22"/>
      <c r="S13" s="22"/>
      <c r="T13" s="22"/>
      <c r="U13" s="22"/>
      <c r="V13" s="27"/>
      <c r="W13" s="22"/>
      <c r="X13" s="27"/>
      <c r="Y13" s="27"/>
      <c r="Z13" s="27"/>
      <c r="AA13" s="27"/>
      <c r="AB13" s="27"/>
      <c r="AC13" s="27"/>
      <c r="AD13" s="30" t="str">
        <f t="shared" si="0"/>
        <v/>
      </c>
      <c r="AE13" s="27"/>
      <c r="AF13" s="27"/>
      <c r="AG13" s="27"/>
    </row>
    <row r="14" spans="1:33" ht="15.75" customHeight="1">
      <c r="A14" s="11" t="str">
        <f t="shared" si="1"/>
        <v/>
      </c>
      <c r="B14" s="12"/>
      <c r="C14" s="8"/>
      <c r="D14" s="8"/>
      <c r="E14" s="8"/>
      <c r="F14" s="8"/>
      <c r="G14" s="8"/>
      <c r="H14" s="8"/>
      <c r="I14" s="15"/>
      <c r="J14" s="15"/>
      <c r="K14" s="21"/>
      <c r="M14" s="22"/>
      <c r="N14" s="22"/>
      <c r="O14" s="22"/>
      <c r="P14" s="22"/>
      <c r="Q14" s="22"/>
      <c r="R14" s="22"/>
      <c r="S14" s="22"/>
      <c r="T14" s="22"/>
      <c r="U14" s="22"/>
      <c r="V14" s="27"/>
      <c r="W14" s="22"/>
      <c r="X14" s="27"/>
      <c r="Y14" s="27"/>
      <c r="Z14" s="27"/>
      <c r="AA14" s="27"/>
      <c r="AB14" s="27"/>
      <c r="AC14" s="27"/>
      <c r="AD14" s="30" t="str">
        <f t="shared" si="0"/>
        <v/>
      </c>
      <c r="AE14" s="27"/>
      <c r="AF14" s="27"/>
      <c r="AG14" s="27"/>
    </row>
    <row r="15" spans="1:33" ht="15.75" customHeight="1">
      <c r="A15" s="11" t="str">
        <f t="shared" si="1"/>
        <v/>
      </c>
      <c r="B15" s="12"/>
      <c r="C15" s="8"/>
      <c r="D15" s="8"/>
      <c r="E15" s="8"/>
      <c r="F15" s="8"/>
      <c r="G15" s="8"/>
      <c r="H15" s="8"/>
      <c r="I15" s="15"/>
      <c r="J15" s="15"/>
      <c r="K15" s="21"/>
      <c r="M15" s="22"/>
      <c r="N15" s="22"/>
      <c r="O15" s="22"/>
      <c r="P15" s="22"/>
      <c r="Q15" s="22"/>
      <c r="R15" s="22"/>
      <c r="S15" s="22"/>
      <c r="T15" s="22"/>
      <c r="U15" s="22"/>
      <c r="V15" s="27"/>
      <c r="W15" s="22"/>
      <c r="X15" s="27"/>
      <c r="Y15" s="27"/>
      <c r="Z15" s="27"/>
      <c r="AA15" s="27"/>
      <c r="AB15" s="27"/>
      <c r="AC15" s="27"/>
      <c r="AD15" s="30" t="str">
        <f t="shared" si="0"/>
        <v/>
      </c>
      <c r="AE15" s="27"/>
      <c r="AF15" s="27"/>
      <c r="AG15" s="27"/>
    </row>
    <row r="16" spans="1:33" ht="15.75" customHeight="1">
      <c r="A16" s="11" t="str">
        <f t="shared" si="1"/>
        <v/>
      </c>
      <c r="B16" s="12"/>
      <c r="C16" s="8"/>
      <c r="D16" s="8"/>
      <c r="E16" s="8"/>
      <c r="F16" s="8"/>
      <c r="G16" s="8"/>
      <c r="H16" s="8"/>
      <c r="I16" s="15"/>
      <c r="J16" s="15"/>
      <c r="K16" s="21"/>
      <c r="M16" s="22"/>
      <c r="N16" s="22"/>
      <c r="O16" s="22"/>
      <c r="P16" s="22"/>
      <c r="Q16" s="22"/>
      <c r="R16" s="22"/>
      <c r="S16" s="22"/>
      <c r="T16" s="22"/>
      <c r="U16" s="22"/>
      <c r="V16" s="27"/>
      <c r="W16" s="22"/>
      <c r="X16" s="27"/>
      <c r="Y16" s="27"/>
      <c r="Z16" s="27"/>
      <c r="AA16" s="27"/>
      <c r="AB16" s="27"/>
      <c r="AC16" s="27"/>
      <c r="AD16" s="30" t="str">
        <f t="shared" si="0"/>
        <v/>
      </c>
      <c r="AE16" s="27"/>
      <c r="AF16" s="27"/>
      <c r="AG16" s="27"/>
    </row>
    <row r="17" spans="1:33" ht="15.75" customHeight="1">
      <c r="A17" s="11" t="str">
        <f t="shared" si="1"/>
        <v/>
      </c>
      <c r="B17" s="12"/>
      <c r="C17" s="8"/>
      <c r="D17" s="8"/>
      <c r="E17" s="8"/>
      <c r="F17" s="8"/>
      <c r="G17" s="8"/>
      <c r="H17" s="8"/>
      <c r="I17" s="15"/>
      <c r="J17" s="15"/>
      <c r="K17" s="21"/>
      <c r="M17" s="22"/>
      <c r="N17" s="22"/>
      <c r="O17" s="22"/>
      <c r="P17" s="22"/>
      <c r="Q17" s="22"/>
      <c r="R17" s="22"/>
      <c r="S17" s="22"/>
      <c r="T17" s="22"/>
      <c r="U17" s="22"/>
      <c r="V17" s="27"/>
      <c r="W17" s="22"/>
      <c r="X17" s="27"/>
      <c r="Y17" s="27"/>
      <c r="Z17" s="27"/>
      <c r="AA17" s="27"/>
      <c r="AB17" s="27"/>
      <c r="AC17" s="27"/>
      <c r="AD17" s="30" t="str">
        <f t="shared" si="0"/>
        <v/>
      </c>
      <c r="AE17" s="27"/>
      <c r="AF17" s="27"/>
      <c r="AG17" s="27"/>
    </row>
    <row r="18" spans="1:33" ht="15.75" customHeight="1">
      <c r="A18" s="11" t="str">
        <f t="shared" si="1"/>
        <v/>
      </c>
      <c r="B18" s="12"/>
      <c r="C18" s="8"/>
      <c r="D18" s="8"/>
      <c r="E18" s="8"/>
      <c r="F18" s="8"/>
      <c r="G18" s="8"/>
      <c r="H18" s="8"/>
      <c r="I18" s="15"/>
      <c r="J18" s="15"/>
      <c r="K18" s="21"/>
      <c r="M18" s="22"/>
      <c r="N18" s="22"/>
      <c r="O18" s="22"/>
      <c r="P18" s="22"/>
      <c r="Q18" s="22"/>
      <c r="R18" s="22"/>
      <c r="S18" s="22"/>
      <c r="T18" s="22"/>
      <c r="U18" s="22"/>
      <c r="V18" s="27"/>
      <c r="W18" s="22"/>
      <c r="X18" s="27"/>
      <c r="Y18" s="27"/>
      <c r="Z18" s="27"/>
      <c r="AA18" s="27"/>
      <c r="AB18" s="27"/>
      <c r="AC18" s="27"/>
      <c r="AD18" s="30" t="str">
        <f t="shared" si="0"/>
        <v/>
      </c>
      <c r="AE18" s="27"/>
      <c r="AF18" s="27"/>
      <c r="AG18" s="27"/>
    </row>
    <row r="19" spans="1:33" ht="15.75" customHeight="1">
      <c r="A19" s="11" t="str">
        <f t="shared" si="1"/>
        <v/>
      </c>
      <c r="B19" s="12"/>
      <c r="C19" s="8"/>
      <c r="D19" s="8"/>
      <c r="E19" s="8"/>
      <c r="F19" s="8"/>
      <c r="G19" s="8"/>
      <c r="H19" s="8"/>
      <c r="I19" s="15"/>
      <c r="J19" s="15"/>
      <c r="K19" s="21"/>
      <c r="M19" s="22"/>
      <c r="N19" s="22"/>
      <c r="O19" s="22"/>
      <c r="P19" s="22"/>
      <c r="Q19" s="22"/>
      <c r="R19" s="22"/>
      <c r="S19" s="22"/>
      <c r="T19" s="22"/>
      <c r="U19" s="22"/>
      <c r="V19" s="27"/>
      <c r="W19" s="22"/>
      <c r="X19" s="27"/>
      <c r="Y19" s="27"/>
      <c r="Z19" s="27"/>
      <c r="AA19" s="27"/>
      <c r="AB19" s="27"/>
      <c r="AC19" s="27"/>
      <c r="AD19" s="30" t="str">
        <f t="shared" si="0"/>
        <v/>
      </c>
      <c r="AE19" s="27"/>
      <c r="AF19" s="27"/>
      <c r="AG19" s="27"/>
    </row>
    <row r="20" spans="1:33" ht="15.75" customHeight="1">
      <c r="A20" s="11" t="str">
        <f t="shared" si="1"/>
        <v/>
      </c>
      <c r="B20" s="12"/>
      <c r="C20" s="8"/>
      <c r="D20" s="8"/>
      <c r="E20" s="8"/>
      <c r="F20" s="8"/>
      <c r="G20" s="8"/>
      <c r="H20" s="8"/>
      <c r="I20" s="15"/>
      <c r="J20" s="15"/>
      <c r="K20" s="21"/>
      <c r="M20" s="22"/>
      <c r="N20" s="22"/>
      <c r="O20" s="22"/>
      <c r="P20" s="22"/>
      <c r="Q20" s="22"/>
      <c r="R20" s="22"/>
      <c r="S20" s="22"/>
      <c r="T20" s="22"/>
      <c r="U20" s="22"/>
      <c r="V20" s="27"/>
      <c r="W20" s="22"/>
      <c r="X20" s="27"/>
      <c r="Y20" s="27"/>
      <c r="Z20" s="27"/>
      <c r="AA20" s="27"/>
      <c r="AB20" s="27"/>
      <c r="AC20" s="27"/>
      <c r="AD20" s="30" t="str">
        <f t="shared" si="0"/>
        <v/>
      </c>
      <c r="AE20" s="27"/>
      <c r="AF20" s="27"/>
      <c r="AG20" s="27"/>
    </row>
    <row r="21" spans="1:33" ht="15.75" customHeight="1">
      <c r="A21" s="11" t="str">
        <f t="shared" si="1"/>
        <v/>
      </c>
      <c r="B21" s="12"/>
      <c r="C21" s="8"/>
      <c r="D21" s="8"/>
      <c r="E21" s="8"/>
      <c r="F21" s="8"/>
      <c r="G21" s="8"/>
      <c r="H21" s="8"/>
      <c r="I21" s="15"/>
      <c r="J21" s="15"/>
      <c r="K21" s="21"/>
      <c r="M21" s="22"/>
      <c r="N21" s="22"/>
      <c r="O21" s="22"/>
      <c r="P21" s="22"/>
      <c r="Q21" s="22"/>
      <c r="R21" s="22"/>
      <c r="S21" s="22"/>
      <c r="T21" s="22"/>
      <c r="U21" s="22"/>
      <c r="V21" s="27"/>
      <c r="W21" s="22"/>
      <c r="X21" s="27"/>
      <c r="Y21" s="27"/>
      <c r="Z21" s="27"/>
      <c r="AA21" s="27"/>
      <c r="AB21" s="27"/>
      <c r="AC21" s="27"/>
      <c r="AD21" s="30" t="str">
        <f t="shared" si="0"/>
        <v/>
      </c>
      <c r="AE21" s="27"/>
      <c r="AF21" s="27"/>
      <c r="AG21" s="27"/>
    </row>
    <row r="22" spans="1:33" ht="15.75" customHeight="1">
      <c r="A22" s="11" t="str">
        <f t="shared" si="1"/>
        <v/>
      </c>
      <c r="B22" s="12"/>
      <c r="C22" s="8"/>
      <c r="D22" s="8"/>
      <c r="E22" s="8"/>
      <c r="F22" s="8"/>
      <c r="G22" s="8"/>
      <c r="H22" s="8"/>
      <c r="I22" s="15"/>
      <c r="J22" s="15"/>
      <c r="K22" s="21"/>
      <c r="M22" s="22"/>
      <c r="N22" s="22"/>
      <c r="O22" s="22"/>
      <c r="P22" s="22"/>
      <c r="Q22" s="22"/>
      <c r="R22" s="22"/>
      <c r="S22" s="22"/>
      <c r="T22" s="22"/>
      <c r="U22" s="22"/>
      <c r="V22" s="27"/>
      <c r="W22" s="22"/>
      <c r="X22" s="27"/>
      <c r="Y22" s="27"/>
      <c r="Z22" s="27"/>
      <c r="AA22" s="27"/>
      <c r="AB22" s="27"/>
      <c r="AC22" s="27"/>
      <c r="AD22" s="30" t="str">
        <f t="shared" si="0"/>
        <v/>
      </c>
      <c r="AE22" s="27"/>
      <c r="AF22" s="27"/>
      <c r="AG22" s="27"/>
    </row>
    <row r="23" spans="1:33" ht="15.75" customHeight="1">
      <c r="A23" s="11" t="str">
        <f t="shared" si="1"/>
        <v/>
      </c>
      <c r="B23" s="12"/>
      <c r="C23" s="8"/>
      <c r="D23" s="8"/>
      <c r="E23" s="8"/>
      <c r="F23" s="8"/>
      <c r="G23" s="8"/>
      <c r="H23" s="8"/>
      <c r="I23" s="15"/>
      <c r="J23" s="15"/>
      <c r="K23" s="21"/>
      <c r="M23" s="22"/>
      <c r="N23" s="22"/>
      <c r="O23" s="22"/>
      <c r="P23" s="22"/>
      <c r="Q23" s="22"/>
      <c r="R23" s="22"/>
      <c r="S23" s="22"/>
      <c r="T23" s="22"/>
      <c r="U23" s="22"/>
      <c r="V23" s="27"/>
      <c r="W23" s="22"/>
      <c r="X23" s="27"/>
      <c r="Y23" s="27"/>
      <c r="Z23" s="27"/>
      <c r="AA23" s="27"/>
      <c r="AB23" s="27"/>
      <c r="AC23" s="27"/>
      <c r="AD23" s="30" t="str">
        <f t="shared" si="0"/>
        <v/>
      </c>
      <c r="AE23" s="27"/>
      <c r="AF23" s="27"/>
      <c r="AG23" s="27"/>
    </row>
    <row r="24" spans="1:33" ht="15.75" customHeight="1">
      <c r="A24" s="11" t="str">
        <f t="shared" si="1"/>
        <v/>
      </c>
      <c r="B24" s="12"/>
      <c r="C24" s="8"/>
      <c r="D24" s="8"/>
      <c r="E24" s="8"/>
      <c r="F24" s="8"/>
      <c r="G24" s="8"/>
      <c r="H24" s="8"/>
      <c r="I24" s="15"/>
      <c r="J24" s="15"/>
      <c r="K24" s="21"/>
      <c r="M24" s="22"/>
      <c r="N24" s="22"/>
      <c r="O24" s="22"/>
      <c r="P24" s="22"/>
      <c r="Q24" s="22"/>
      <c r="R24" s="22"/>
      <c r="S24" s="22"/>
      <c r="T24" s="22"/>
      <c r="U24" s="22"/>
      <c r="V24" s="27"/>
      <c r="W24" s="22"/>
      <c r="X24" s="27"/>
      <c r="Y24" s="27"/>
      <c r="Z24" s="27"/>
      <c r="AA24" s="27"/>
      <c r="AB24" s="27"/>
      <c r="AC24" s="27"/>
      <c r="AD24" s="30" t="str">
        <f t="shared" si="0"/>
        <v/>
      </c>
      <c r="AE24" s="27"/>
      <c r="AF24" s="27"/>
      <c r="AG24" s="27"/>
    </row>
    <row r="25" spans="1:33" ht="15.75" customHeight="1">
      <c r="A25" s="11" t="str">
        <f t="shared" si="1"/>
        <v/>
      </c>
      <c r="B25" s="12"/>
      <c r="C25" s="8"/>
      <c r="D25" s="8"/>
      <c r="E25" s="8"/>
      <c r="F25" s="8"/>
      <c r="G25" s="8"/>
      <c r="H25" s="8"/>
      <c r="I25" s="15"/>
      <c r="J25" s="15"/>
      <c r="K25" s="21"/>
      <c r="M25" s="22"/>
      <c r="N25" s="22"/>
      <c r="O25" s="22"/>
      <c r="P25" s="22"/>
      <c r="Q25" s="22"/>
      <c r="R25" s="22"/>
      <c r="S25" s="22"/>
      <c r="T25" s="22"/>
      <c r="U25" s="22"/>
      <c r="V25" s="27"/>
      <c r="W25" s="22"/>
      <c r="X25" s="27"/>
      <c r="Y25" s="27"/>
      <c r="Z25" s="27"/>
      <c r="AA25" s="27"/>
      <c r="AB25" s="27"/>
      <c r="AC25" s="27"/>
      <c r="AD25" s="30" t="str">
        <f t="shared" si="0"/>
        <v/>
      </c>
      <c r="AE25" s="27"/>
      <c r="AF25" s="27"/>
      <c r="AG25" s="27"/>
    </row>
    <row r="26" spans="1:33" ht="15.75" customHeight="1">
      <c r="A26" s="11" t="str">
        <f t="shared" si="1"/>
        <v/>
      </c>
      <c r="B26" s="12"/>
      <c r="C26" s="8"/>
      <c r="D26" s="8"/>
      <c r="E26" s="8"/>
      <c r="F26" s="8"/>
      <c r="G26" s="8"/>
      <c r="H26" s="8"/>
      <c r="I26" s="15"/>
      <c r="J26" s="15"/>
      <c r="K26" s="21"/>
      <c r="M26" s="22"/>
      <c r="N26" s="22"/>
      <c r="O26" s="22"/>
      <c r="P26" s="22"/>
      <c r="Q26" s="22"/>
      <c r="R26" s="22"/>
      <c r="S26" s="22"/>
      <c r="T26" s="22"/>
      <c r="U26" s="22"/>
      <c r="V26" s="27"/>
      <c r="W26" s="22"/>
      <c r="X26" s="27"/>
      <c r="Y26" s="27"/>
      <c r="Z26" s="27"/>
      <c r="AA26" s="27"/>
      <c r="AB26" s="27"/>
      <c r="AC26" s="27"/>
      <c r="AD26" s="30" t="str">
        <f t="shared" si="0"/>
        <v/>
      </c>
      <c r="AE26" s="27"/>
      <c r="AF26" s="27"/>
      <c r="AG26" s="27"/>
    </row>
    <row r="27" spans="1:33" ht="15.75" customHeight="1">
      <c r="A27" s="526" t="s">
        <v>740</v>
      </c>
      <c r="B27" s="527"/>
      <c r="C27" s="8"/>
      <c r="D27" s="8"/>
      <c r="E27" s="8"/>
      <c r="F27" s="8"/>
      <c r="G27" s="15">
        <f>SUM(G7:G26)</f>
        <v>0</v>
      </c>
      <c r="H27" s="15">
        <f>SUM(H7:H26)</f>
        <v>0</v>
      </c>
      <c r="I27" s="15">
        <f>SUM(I7:I26)</f>
        <v>0</v>
      </c>
      <c r="J27" s="15">
        <f>SUM(J7:J26)</f>
        <v>0</v>
      </c>
      <c r="K27" s="21"/>
    </row>
    <row r="28" spans="1:33" ht="15.75" customHeight="1">
      <c r="A28" s="3" t="str">
        <f>基本信息输入表!$K$6&amp;"填表人："&amp;基本信息输入表!$M$84</f>
        <v>被评估单位填表人：徐刚、杨灵芝</v>
      </c>
      <c r="J28" s="3" t="str">
        <f>"评估人员："&amp;基本信息输入表!$Q$84</f>
        <v>评估人员：雍国锋、路育</v>
      </c>
    </row>
    <row r="29" spans="1:33" ht="15.75" customHeight="1">
      <c r="A29" s="3" t="str">
        <f>"填表日期："&amp;YEAR(基本信息输入表!$O$84)&amp;"年"&amp;MONTH(基本信息输入表!$O$84)&amp;"月"&amp;DAY(基本信息输入表!$O$84)&amp;"日"</f>
        <v>填表日期：2023年2月1日</v>
      </c>
    </row>
    <row r="30" spans="1:33" ht="15.75" customHeight="1">
      <c r="L30" s="23" t="s">
        <v>461</v>
      </c>
    </row>
  </sheetData>
  <mergeCells count="25">
    <mergeCell ref="AD5:AD6"/>
    <mergeCell ref="AE5:AE6"/>
    <mergeCell ref="AF5:AF6"/>
    <mergeCell ref="AG5:AG6"/>
    <mergeCell ref="AD4:AG4"/>
    <mergeCell ref="A5:D5"/>
    <mergeCell ref="S5:V5"/>
    <mergeCell ref="W5:X5"/>
    <mergeCell ref="A27:B27"/>
    <mergeCell ref="M5:M6"/>
    <mergeCell ref="N5:N6"/>
    <mergeCell ref="O5:O6"/>
    <mergeCell ref="P5:P6"/>
    <mergeCell ref="Q5:Q6"/>
    <mergeCell ref="R5:R6"/>
    <mergeCell ref="Y5:Y6"/>
    <mergeCell ref="Z5:Z6"/>
    <mergeCell ref="AA5:AA6"/>
    <mergeCell ref="AB5:AB6"/>
    <mergeCell ref="AC5:AC6"/>
    <mergeCell ref="A2:K2"/>
    <mergeCell ref="A3:K3"/>
    <mergeCell ref="M4:R4"/>
    <mergeCell ref="S4:Z4"/>
    <mergeCell ref="AA4:AC4"/>
  </mergeCells>
  <phoneticPr fontId="13" type="noConversion"/>
  <dataValidations count="1">
    <dataValidation type="list" allowBlank="1" showInputMessage="1" showErrorMessage="1" sqref="M7:P26" xr:uid="{00000000-0002-0000-5200-000001000000}">
      <formula1>$A$108:$A$109</formula1>
    </dataValidation>
  </dataValidations>
  <hyperlinks>
    <hyperlink ref="A1" location="索引目录!A1" display="返回索引目录" xr:uid="{00000000-0004-0000-5200-000000000000}"/>
  </hyperlinks>
  <printOptions horizontalCentered="1"/>
  <pageMargins left="0.98402777777777795" right="0.98402777777777795" top="0.98402777777777795" bottom="0.98402777777777795" header="0.31388888888888899" footer="0.35416666666666702"/>
  <pageSetup paperSize="9" scale="82"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200-000000000000}">
          <x14:formula1>
            <xm:f>基本信息输入表!$A$121:$A$123</xm:f>
          </x14:formula1>
          <xm:sqref>W7:W26</xm:sqref>
        </x14:dataValidation>
        <x14:dataValidation type="list" allowBlank="1" showInputMessage="1" showErrorMessage="1" xr:uid="{00000000-0002-0000-5200-000002000000}">
          <x14:formula1>
            <xm:f>基本信息输入表!$A$109:$A$110</xm:f>
          </x14:formula1>
          <xm:sqref>S7:U26</xm:sqref>
        </x14:dataValidation>
      </x14:dataValidations>
    </ext>
  </extLs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FF00"/>
    <pageSetUpPr fitToPage="1"/>
  </sheetPr>
  <dimension ref="A1:AE29"/>
  <sheetViews>
    <sheetView showGridLines="0" workbookViewId="0">
      <selection activeCell="F8" sqref="F8"/>
    </sheetView>
  </sheetViews>
  <sheetFormatPr defaultColWidth="9" defaultRowHeight="15.75" customHeight="1" outlineLevelCol="1"/>
  <cols>
    <col min="1" max="1" width="7.75" style="3" customWidth="1"/>
    <col min="2" max="2" width="20.75" style="3" customWidth="1"/>
    <col min="3" max="3" width="12.75" style="3" customWidth="1"/>
    <col min="4" max="5" width="12.25" style="3" customWidth="1"/>
    <col min="6" max="7" width="15.58203125" style="3" hidden="1" customWidth="1" outlineLevel="1"/>
    <col min="8" max="8" width="15.58203125" style="3" customWidth="1" collapsed="1"/>
    <col min="9" max="9" width="15.58203125" style="3" customWidth="1"/>
    <col min="10" max="10" width="14.58203125" style="3" customWidth="1"/>
    <col min="11" max="11" width="9" style="3"/>
    <col min="12" max="15" width="5.58203125" style="4" customWidth="1" outlineLevel="1"/>
    <col min="16" max="16" width="14.75" style="4" customWidth="1" outlineLevel="1"/>
    <col min="17" max="17" width="13.58203125" style="4" customWidth="1"/>
    <col min="18" max="20" width="5.58203125" style="4" customWidth="1" outlineLevel="1"/>
    <col min="21" max="22" width="8.58203125" style="4" customWidth="1" outlineLevel="1"/>
    <col min="23" max="23" width="14.58203125" style="4" customWidth="1" outlineLevel="1"/>
    <col min="24" max="24" width="13.58203125" style="4" customWidth="1"/>
    <col min="25" max="25" width="10.75" style="4" customWidth="1" outlineLevel="1"/>
    <col min="26" max="26" width="8.58203125" style="4" customWidth="1" outlineLevel="1"/>
    <col min="27" max="27" width="13.75" style="4" customWidth="1"/>
    <col min="28" max="30" width="13.58203125" style="4" customWidth="1" outlineLevel="1"/>
    <col min="31" max="31" width="13.58203125" style="4" customWidth="1"/>
    <col min="32" max="16384" width="9" style="3"/>
  </cols>
  <sheetData>
    <row r="1" spans="1:31" ht="15.75" customHeight="1">
      <c r="A1" s="5" t="s">
        <v>430</v>
      </c>
    </row>
    <row r="2" spans="1:31" s="1" customFormat="1" ht="30" customHeight="1">
      <c r="A2" s="519" t="s">
        <v>1467</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row>
    <row r="3" spans="1:31" ht="15.75" customHeight="1">
      <c r="A3" s="520" t="str">
        <f>"评估基准日："&amp;TEXT(基本信息输入表!M7,"yyyy年mm月dd日")</f>
        <v>评估基准日：2022年12月31日</v>
      </c>
      <c r="B3" s="520"/>
      <c r="C3" s="520"/>
      <c r="D3" s="520"/>
      <c r="E3" s="520"/>
      <c r="F3" s="520"/>
      <c r="G3" s="520"/>
      <c r="H3" s="520"/>
      <c r="I3" s="520"/>
      <c r="J3" s="520"/>
      <c r="L3" s="17"/>
      <c r="M3" s="17"/>
      <c r="N3" s="17"/>
      <c r="O3" s="17"/>
      <c r="P3" s="17"/>
      <c r="Q3" s="17"/>
      <c r="R3" s="17"/>
      <c r="S3" s="17"/>
      <c r="T3" s="17"/>
      <c r="U3" s="17"/>
      <c r="V3" s="17"/>
      <c r="W3" s="17"/>
      <c r="X3" s="17"/>
      <c r="Y3" s="17"/>
      <c r="Z3" s="17"/>
      <c r="AA3" s="17"/>
      <c r="AB3" s="17"/>
      <c r="AC3" s="17"/>
      <c r="AD3" s="17"/>
      <c r="AE3" s="17"/>
    </row>
    <row r="4" spans="1:31" ht="14.15" customHeight="1">
      <c r="A4" s="2"/>
      <c r="B4" s="2"/>
      <c r="C4" s="2"/>
      <c r="D4" s="2"/>
      <c r="E4" s="2"/>
      <c r="F4" s="2"/>
      <c r="G4" s="2"/>
      <c r="H4" s="2"/>
      <c r="I4" s="2"/>
      <c r="J4" s="18" t="s">
        <v>1468</v>
      </c>
      <c r="L4" s="531" t="s">
        <v>595</v>
      </c>
      <c r="M4" s="531"/>
      <c r="N4" s="531"/>
      <c r="O4" s="531"/>
      <c r="P4" s="531"/>
      <c r="Q4" s="531"/>
      <c r="R4" s="532" t="s">
        <v>596</v>
      </c>
      <c r="S4" s="533"/>
      <c r="T4" s="533"/>
      <c r="U4" s="533"/>
      <c r="V4" s="533"/>
      <c r="W4" s="533"/>
      <c r="X4" s="534"/>
      <c r="Y4" s="536" t="s">
        <v>597</v>
      </c>
      <c r="Z4" s="536"/>
      <c r="AA4" s="537"/>
      <c r="AB4" s="538" t="s">
        <v>598</v>
      </c>
      <c r="AC4" s="538"/>
      <c r="AD4" s="538"/>
      <c r="AE4" s="538"/>
    </row>
    <row r="5" spans="1:31" ht="15.75" customHeight="1">
      <c r="A5" s="604" t="str">
        <f>基本信息输入表!K6&amp;"："&amp;基本信息输入表!M6</f>
        <v>被评估单位：贵州华能焦化制气股份有限公司</v>
      </c>
      <c r="B5" s="604"/>
      <c r="C5" s="604"/>
      <c r="J5" s="18" t="s">
        <v>464</v>
      </c>
      <c r="L5" s="531" t="s">
        <v>599</v>
      </c>
      <c r="M5" s="553" t="s">
        <v>895</v>
      </c>
      <c r="N5" s="542" t="s">
        <v>627</v>
      </c>
      <c r="O5" s="542" t="s">
        <v>601</v>
      </c>
      <c r="P5" s="531" t="s">
        <v>602</v>
      </c>
      <c r="Q5" s="531"/>
      <c r="R5" s="532" t="s">
        <v>603</v>
      </c>
      <c r="S5" s="533"/>
      <c r="T5" s="534"/>
      <c r="U5" s="538" t="s">
        <v>604</v>
      </c>
      <c r="V5" s="538"/>
      <c r="W5" s="538" t="s">
        <v>605</v>
      </c>
      <c r="X5" s="543"/>
      <c r="Y5" s="594" t="s">
        <v>1424</v>
      </c>
      <c r="Z5" s="531" t="s">
        <v>438</v>
      </c>
      <c r="AA5" s="558"/>
      <c r="AB5" s="543" t="s">
        <v>607</v>
      </c>
      <c r="AC5" s="543" t="s">
        <v>608</v>
      </c>
      <c r="AD5" s="538" t="s">
        <v>609</v>
      </c>
      <c r="AE5" s="543"/>
    </row>
    <row r="6" spans="1:31" s="2" customFormat="1" ht="15.75" customHeight="1">
      <c r="A6" s="8" t="s">
        <v>465</v>
      </c>
      <c r="B6" s="8" t="s">
        <v>1469</v>
      </c>
      <c r="C6" s="8" t="s">
        <v>730</v>
      </c>
      <c r="D6" s="8" t="s">
        <v>903</v>
      </c>
      <c r="E6" s="8" t="s">
        <v>1470</v>
      </c>
      <c r="F6" s="9" t="s">
        <v>435</v>
      </c>
      <c r="G6" s="9" t="s">
        <v>436</v>
      </c>
      <c r="H6" s="10" t="s">
        <v>437</v>
      </c>
      <c r="I6" s="8" t="s">
        <v>438</v>
      </c>
      <c r="J6" s="8" t="s">
        <v>585</v>
      </c>
      <c r="L6" s="531"/>
      <c r="M6" s="531"/>
      <c r="N6" s="531"/>
      <c r="O6" s="531"/>
      <c r="P6" s="531"/>
      <c r="Q6" s="531"/>
      <c r="R6" s="26" t="s">
        <v>614</v>
      </c>
      <c r="S6" s="26" t="s">
        <v>615</v>
      </c>
      <c r="T6" s="24" t="s">
        <v>618</v>
      </c>
      <c r="U6" s="26" t="s">
        <v>619</v>
      </c>
      <c r="V6" s="26" t="s">
        <v>620</v>
      </c>
      <c r="W6" s="538"/>
      <c r="X6" s="544"/>
      <c r="Y6" s="546"/>
      <c r="Z6" s="531"/>
      <c r="AA6" s="559"/>
      <c r="AB6" s="544"/>
      <c r="AC6" s="544"/>
      <c r="AD6" s="538"/>
      <c r="AE6" s="544"/>
    </row>
    <row r="7" spans="1:31" ht="15.75" customHeight="1">
      <c r="A7" s="11" t="str">
        <f>IF(B7="","",ROW()-6)</f>
        <v/>
      </c>
      <c r="B7" s="12"/>
      <c r="C7" s="8"/>
      <c r="D7" s="8"/>
      <c r="E7" s="8"/>
      <c r="F7" s="8"/>
      <c r="G7" s="8"/>
      <c r="H7" s="15"/>
      <c r="I7" s="15"/>
      <c r="J7" s="21"/>
      <c r="L7" s="22"/>
      <c r="M7" s="22"/>
      <c r="N7" s="22"/>
      <c r="O7" s="22"/>
      <c r="P7" s="22"/>
      <c r="Q7" s="22"/>
      <c r="R7" s="22"/>
      <c r="S7" s="22"/>
      <c r="T7" s="27"/>
      <c r="U7" s="22"/>
      <c r="V7" s="27"/>
      <c r="W7" s="27"/>
      <c r="X7" s="27"/>
      <c r="Y7" s="27"/>
      <c r="Z7" s="27"/>
      <c r="AA7" s="27"/>
      <c r="AB7" s="30" t="str">
        <f t="shared" ref="AB7:AB25" si="0">IFERROR((Z7-H8)/(H8)*100,"")</f>
        <v/>
      </c>
      <c r="AC7" s="27"/>
      <c r="AD7" s="27"/>
      <c r="AE7" s="27"/>
    </row>
    <row r="8" spans="1:31" ht="15.75" customHeight="1">
      <c r="A8" s="11" t="str">
        <f t="shared" ref="A8:A25" si="1">IF(B8="","",ROW()-6)</f>
        <v/>
      </c>
      <c r="B8" s="12"/>
      <c r="C8" s="8"/>
      <c r="D8" s="8"/>
      <c r="E8" s="8"/>
      <c r="F8" s="8"/>
      <c r="G8" s="8"/>
      <c r="H8" s="15"/>
      <c r="I8" s="15"/>
      <c r="J8" s="21"/>
      <c r="L8" s="22"/>
      <c r="M8" s="22"/>
      <c r="N8" s="22"/>
      <c r="O8" s="22"/>
      <c r="P8" s="22"/>
      <c r="Q8" s="22"/>
      <c r="R8" s="22"/>
      <c r="S8" s="22"/>
      <c r="T8" s="27"/>
      <c r="U8" s="22"/>
      <c r="V8" s="27"/>
      <c r="W8" s="27"/>
      <c r="X8" s="27"/>
      <c r="Y8" s="27"/>
      <c r="Z8" s="27"/>
      <c r="AA8" s="27"/>
      <c r="AB8" s="30" t="str">
        <f t="shared" si="0"/>
        <v/>
      </c>
      <c r="AC8" s="27"/>
      <c r="AD8" s="27"/>
      <c r="AE8" s="27"/>
    </row>
    <row r="9" spans="1:31" ht="15.75" customHeight="1">
      <c r="A9" s="11" t="str">
        <f t="shared" si="1"/>
        <v/>
      </c>
      <c r="B9" s="12"/>
      <c r="C9" s="8"/>
      <c r="D9" s="8"/>
      <c r="E9" s="8"/>
      <c r="F9" s="8"/>
      <c r="G9" s="8"/>
      <c r="H9" s="15"/>
      <c r="I9" s="15"/>
      <c r="J9" s="21"/>
      <c r="L9" s="22"/>
      <c r="M9" s="22"/>
      <c r="N9" s="22"/>
      <c r="O9" s="22"/>
      <c r="P9" s="22"/>
      <c r="Q9" s="22"/>
      <c r="R9" s="22"/>
      <c r="S9" s="22"/>
      <c r="T9" s="27"/>
      <c r="U9" s="22"/>
      <c r="V9" s="27"/>
      <c r="W9" s="27"/>
      <c r="X9" s="27"/>
      <c r="Y9" s="27"/>
      <c r="Z9" s="27"/>
      <c r="AA9" s="27"/>
      <c r="AB9" s="30" t="str">
        <f t="shared" si="0"/>
        <v/>
      </c>
      <c r="AC9" s="27"/>
      <c r="AD9" s="27"/>
      <c r="AE9" s="27"/>
    </row>
    <row r="10" spans="1:31" ht="15.75" customHeight="1">
      <c r="A10" s="11" t="str">
        <f t="shared" si="1"/>
        <v/>
      </c>
      <c r="B10" s="12"/>
      <c r="C10" s="8"/>
      <c r="D10" s="8"/>
      <c r="E10" s="8"/>
      <c r="F10" s="8"/>
      <c r="G10" s="8"/>
      <c r="H10" s="15"/>
      <c r="I10" s="15"/>
      <c r="J10" s="21"/>
      <c r="L10" s="22"/>
      <c r="M10" s="22"/>
      <c r="N10" s="22"/>
      <c r="O10" s="22"/>
      <c r="P10" s="22"/>
      <c r="Q10" s="22"/>
      <c r="R10" s="22"/>
      <c r="S10" s="22"/>
      <c r="T10" s="27"/>
      <c r="U10" s="22"/>
      <c r="V10" s="27"/>
      <c r="W10" s="27"/>
      <c r="X10" s="27"/>
      <c r="Y10" s="27"/>
      <c r="Z10" s="27"/>
      <c r="AA10" s="27"/>
      <c r="AB10" s="30" t="str">
        <f t="shared" si="0"/>
        <v/>
      </c>
      <c r="AC10" s="27"/>
      <c r="AD10" s="27"/>
      <c r="AE10" s="27"/>
    </row>
    <row r="11" spans="1:31" ht="15.75" customHeight="1">
      <c r="A11" s="11" t="str">
        <f t="shared" si="1"/>
        <v/>
      </c>
      <c r="B11" s="12"/>
      <c r="C11" s="8"/>
      <c r="D11" s="8"/>
      <c r="E11" s="8"/>
      <c r="F11" s="8"/>
      <c r="G11" s="8"/>
      <c r="H11" s="15"/>
      <c r="I11" s="15"/>
      <c r="J11" s="21"/>
      <c r="L11" s="22"/>
      <c r="M11" s="22"/>
      <c r="N11" s="22"/>
      <c r="O11" s="22"/>
      <c r="P11" s="22"/>
      <c r="Q11" s="22"/>
      <c r="R11" s="22"/>
      <c r="S11" s="22"/>
      <c r="T11" s="27"/>
      <c r="U11" s="22"/>
      <c r="V11" s="27"/>
      <c r="W11" s="27"/>
      <c r="X11" s="27"/>
      <c r="Y11" s="27"/>
      <c r="Z11" s="27"/>
      <c r="AA11" s="27"/>
      <c r="AB11" s="30" t="str">
        <f t="shared" si="0"/>
        <v/>
      </c>
      <c r="AC11" s="27"/>
      <c r="AD11" s="27"/>
      <c r="AE11" s="27"/>
    </row>
    <row r="12" spans="1:31" ht="15.75" customHeight="1">
      <c r="A12" s="11" t="str">
        <f t="shared" si="1"/>
        <v/>
      </c>
      <c r="B12" s="12"/>
      <c r="C12" s="8"/>
      <c r="D12" s="8"/>
      <c r="E12" s="8"/>
      <c r="F12" s="8"/>
      <c r="G12" s="8"/>
      <c r="H12" s="15"/>
      <c r="I12" s="15"/>
      <c r="J12" s="21"/>
      <c r="L12" s="22"/>
      <c r="M12" s="22"/>
      <c r="N12" s="22"/>
      <c r="O12" s="22"/>
      <c r="P12" s="22"/>
      <c r="Q12" s="22"/>
      <c r="R12" s="22"/>
      <c r="S12" s="22"/>
      <c r="T12" s="27"/>
      <c r="U12" s="22"/>
      <c r="V12" s="27"/>
      <c r="W12" s="27"/>
      <c r="X12" s="27"/>
      <c r="Y12" s="27"/>
      <c r="Z12" s="27"/>
      <c r="AA12" s="27"/>
      <c r="AB12" s="30" t="str">
        <f t="shared" si="0"/>
        <v/>
      </c>
      <c r="AC12" s="27"/>
      <c r="AD12" s="27"/>
      <c r="AE12" s="27"/>
    </row>
    <row r="13" spans="1:31" ht="15.75" customHeight="1">
      <c r="A13" s="11" t="str">
        <f t="shared" si="1"/>
        <v/>
      </c>
      <c r="B13" s="12"/>
      <c r="C13" s="8"/>
      <c r="D13" s="8"/>
      <c r="E13" s="8"/>
      <c r="F13" s="8"/>
      <c r="G13" s="8"/>
      <c r="H13" s="15"/>
      <c r="I13" s="15"/>
      <c r="J13" s="21"/>
      <c r="L13" s="22"/>
      <c r="M13" s="22"/>
      <c r="N13" s="22"/>
      <c r="O13" s="22"/>
      <c r="P13" s="22"/>
      <c r="Q13" s="22"/>
      <c r="R13" s="22"/>
      <c r="S13" s="22"/>
      <c r="T13" s="27"/>
      <c r="U13" s="22"/>
      <c r="V13" s="27"/>
      <c r="W13" s="27"/>
      <c r="X13" s="27"/>
      <c r="Y13" s="27"/>
      <c r="Z13" s="27"/>
      <c r="AA13" s="27"/>
      <c r="AB13" s="30" t="str">
        <f t="shared" si="0"/>
        <v/>
      </c>
      <c r="AC13" s="27"/>
      <c r="AD13" s="27"/>
      <c r="AE13" s="27"/>
    </row>
    <row r="14" spans="1:31" ht="15.75" customHeight="1">
      <c r="A14" s="11" t="str">
        <f t="shared" si="1"/>
        <v/>
      </c>
      <c r="B14" s="12"/>
      <c r="C14" s="8"/>
      <c r="D14" s="8"/>
      <c r="E14" s="8"/>
      <c r="F14" s="8"/>
      <c r="G14" s="8"/>
      <c r="H14" s="15"/>
      <c r="I14" s="15"/>
      <c r="J14" s="21"/>
      <c r="L14" s="22"/>
      <c r="M14" s="22"/>
      <c r="N14" s="22"/>
      <c r="O14" s="22"/>
      <c r="P14" s="22"/>
      <c r="Q14" s="22"/>
      <c r="R14" s="22"/>
      <c r="S14" s="22"/>
      <c r="T14" s="27"/>
      <c r="U14" s="22"/>
      <c r="V14" s="27"/>
      <c r="W14" s="27"/>
      <c r="X14" s="27"/>
      <c r="Y14" s="27"/>
      <c r="Z14" s="27"/>
      <c r="AA14" s="27"/>
      <c r="AB14" s="30" t="str">
        <f t="shared" si="0"/>
        <v/>
      </c>
      <c r="AC14" s="27"/>
      <c r="AD14" s="27"/>
      <c r="AE14" s="27"/>
    </row>
    <row r="15" spans="1:31" ht="15.75" customHeight="1">
      <c r="A15" s="11" t="str">
        <f t="shared" si="1"/>
        <v/>
      </c>
      <c r="B15" s="12"/>
      <c r="C15" s="8"/>
      <c r="D15" s="8"/>
      <c r="E15" s="8"/>
      <c r="F15" s="8"/>
      <c r="G15" s="8"/>
      <c r="H15" s="15"/>
      <c r="I15" s="15"/>
      <c r="J15" s="21"/>
      <c r="L15" s="22"/>
      <c r="M15" s="22"/>
      <c r="N15" s="22"/>
      <c r="O15" s="22"/>
      <c r="P15" s="22"/>
      <c r="Q15" s="22"/>
      <c r="R15" s="22"/>
      <c r="S15" s="22"/>
      <c r="T15" s="27"/>
      <c r="U15" s="22"/>
      <c r="V15" s="27"/>
      <c r="W15" s="27"/>
      <c r="X15" s="27"/>
      <c r="Y15" s="27"/>
      <c r="Z15" s="27"/>
      <c r="AA15" s="27"/>
      <c r="AB15" s="30" t="str">
        <f>IFERROR((Z15-H18)/(H18)*100,"")</f>
        <v/>
      </c>
      <c r="AC15" s="27"/>
      <c r="AD15" s="27"/>
      <c r="AE15" s="27"/>
    </row>
    <row r="16" spans="1:31" ht="15.75" customHeight="1">
      <c r="A16" s="11"/>
      <c r="B16" s="12"/>
      <c r="C16" s="8"/>
      <c r="D16" s="8"/>
      <c r="E16" s="8"/>
      <c r="F16" s="8"/>
      <c r="G16" s="8"/>
      <c r="H16" s="15"/>
      <c r="I16" s="15"/>
      <c r="J16" s="21"/>
      <c r="L16" s="22"/>
      <c r="M16" s="22"/>
      <c r="N16" s="22"/>
      <c r="O16" s="22"/>
      <c r="P16" s="22"/>
      <c r="Q16" s="22"/>
      <c r="R16" s="22"/>
      <c r="S16" s="22"/>
      <c r="T16" s="27"/>
      <c r="U16" s="22"/>
      <c r="V16" s="27"/>
      <c r="W16" s="27"/>
      <c r="X16" s="27"/>
      <c r="Y16" s="27"/>
      <c r="Z16" s="27"/>
      <c r="AA16" s="27"/>
      <c r="AB16" s="30"/>
      <c r="AC16" s="27"/>
      <c r="AD16" s="27"/>
      <c r="AE16" s="27"/>
    </row>
    <row r="17" spans="1:31" ht="15.75" customHeight="1">
      <c r="A17" s="11"/>
      <c r="B17" s="12"/>
      <c r="C17" s="8"/>
      <c r="D17" s="8"/>
      <c r="E17" s="8"/>
      <c r="F17" s="8"/>
      <c r="G17" s="8"/>
      <c r="H17" s="15"/>
      <c r="I17" s="15"/>
      <c r="J17" s="21"/>
      <c r="L17" s="22"/>
      <c r="M17" s="22"/>
      <c r="N17" s="22"/>
      <c r="O17" s="22"/>
      <c r="P17" s="22"/>
      <c r="Q17" s="22"/>
      <c r="R17" s="22"/>
      <c r="S17" s="22"/>
      <c r="T17" s="27"/>
      <c r="U17" s="22"/>
      <c r="V17" s="27"/>
      <c r="W17" s="27"/>
      <c r="X17" s="27"/>
      <c r="Y17" s="27"/>
      <c r="Z17" s="27"/>
      <c r="AA17" s="27"/>
      <c r="AB17" s="30"/>
      <c r="AC17" s="27"/>
      <c r="AD17" s="27"/>
      <c r="AE17" s="27"/>
    </row>
    <row r="18" spans="1:31" ht="15.75" customHeight="1">
      <c r="A18" s="11" t="str">
        <f t="shared" si="1"/>
        <v/>
      </c>
      <c r="B18" s="12"/>
      <c r="C18" s="8"/>
      <c r="D18" s="8"/>
      <c r="E18" s="8"/>
      <c r="F18" s="8"/>
      <c r="G18" s="8"/>
      <c r="H18" s="15"/>
      <c r="I18" s="15"/>
      <c r="J18" s="21"/>
      <c r="L18" s="22"/>
      <c r="M18" s="22"/>
      <c r="N18" s="22"/>
      <c r="O18" s="22"/>
      <c r="P18" s="22"/>
      <c r="Q18" s="22"/>
      <c r="R18" s="22"/>
      <c r="S18" s="22"/>
      <c r="T18" s="27"/>
      <c r="U18" s="22"/>
      <c r="V18" s="27"/>
      <c r="W18" s="27"/>
      <c r="X18" s="27"/>
      <c r="Y18" s="27"/>
      <c r="Z18" s="27"/>
      <c r="AA18" s="27"/>
      <c r="AB18" s="30" t="str">
        <f t="shared" si="0"/>
        <v/>
      </c>
      <c r="AC18" s="27"/>
      <c r="AD18" s="27"/>
      <c r="AE18" s="27"/>
    </row>
    <row r="19" spans="1:31" ht="15.75" customHeight="1">
      <c r="A19" s="11" t="str">
        <f t="shared" si="1"/>
        <v/>
      </c>
      <c r="B19" s="12"/>
      <c r="C19" s="8"/>
      <c r="D19" s="8"/>
      <c r="E19" s="8"/>
      <c r="F19" s="8"/>
      <c r="G19" s="8"/>
      <c r="H19" s="15"/>
      <c r="I19" s="15"/>
      <c r="J19" s="21"/>
      <c r="L19" s="22"/>
      <c r="M19" s="22"/>
      <c r="N19" s="22"/>
      <c r="O19" s="22"/>
      <c r="P19" s="22"/>
      <c r="Q19" s="22"/>
      <c r="R19" s="22"/>
      <c r="S19" s="22"/>
      <c r="T19" s="27"/>
      <c r="U19" s="22"/>
      <c r="V19" s="27"/>
      <c r="W19" s="27"/>
      <c r="X19" s="27"/>
      <c r="Y19" s="27"/>
      <c r="Z19" s="27"/>
      <c r="AA19" s="27"/>
      <c r="AB19" s="30" t="str">
        <f t="shared" si="0"/>
        <v/>
      </c>
      <c r="AC19" s="27"/>
      <c r="AD19" s="27"/>
      <c r="AE19" s="27"/>
    </row>
    <row r="20" spans="1:31" ht="15.75" customHeight="1">
      <c r="A20" s="11" t="str">
        <f t="shared" si="1"/>
        <v/>
      </c>
      <c r="B20" s="12"/>
      <c r="C20" s="8"/>
      <c r="D20" s="8"/>
      <c r="E20" s="8"/>
      <c r="F20" s="8"/>
      <c r="G20" s="8"/>
      <c r="H20" s="15"/>
      <c r="I20" s="15"/>
      <c r="J20" s="21"/>
      <c r="L20" s="22"/>
      <c r="M20" s="22"/>
      <c r="N20" s="22"/>
      <c r="O20" s="22"/>
      <c r="P20" s="22"/>
      <c r="Q20" s="22"/>
      <c r="R20" s="22"/>
      <c r="S20" s="22"/>
      <c r="T20" s="27"/>
      <c r="U20" s="22"/>
      <c r="V20" s="27"/>
      <c r="W20" s="27"/>
      <c r="X20" s="27"/>
      <c r="Y20" s="27"/>
      <c r="Z20" s="27"/>
      <c r="AA20" s="27"/>
      <c r="AB20" s="30" t="str">
        <f>IFERROR((Z20-#REF!)/(#REF!)*100,"")</f>
        <v/>
      </c>
      <c r="AC20" s="27"/>
      <c r="AD20" s="27"/>
      <c r="AE20" s="27"/>
    </row>
    <row r="21" spans="1:31" ht="15.75" customHeight="1">
      <c r="A21" s="11" t="str">
        <f t="shared" si="1"/>
        <v/>
      </c>
      <c r="B21" s="12"/>
      <c r="C21" s="8"/>
      <c r="D21" s="8"/>
      <c r="E21" s="8"/>
      <c r="F21" s="8"/>
      <c r="G21" s="8"/>
      <c r="H21" s="15"/>
      <c r="I21" s="15"/>
      <c r="J21" s="21"/>
      <c r="L21" s="22"/>
      <c r="M21" s="22"/>
      <c r="N21" s="22"/>
      <c r="O21" s="22"/>
      <c r="P21" s="22"/>
      <c r="Q21" s="22"/>
      <c r="R21" s="22"/>
      <c r="S21" s="22"/>
      <c r="T21" s="27"/>
      <c r="U21" s="22"/>
      <c r="V21" s="27"/>
      <c r="W21" s="27"/>
      <c r="X21" s="27"/>
      <c r="Y21" s="27"/>
      <c r="Z21" s="27"/>
      <c r="AA21" s="27"/>
      <c r="AB21" s="30" t="str">
        <f t="shared" si="0"/>
        <v/>
      </c>
      <c r="AC21" s="27"/>
      <c r="AD21" s="27"/>
      <c r="AE21" s="27"/>
    </row>
    <row r="22" spans="1:31" ht="15.75" customHeight="1">
      <c r="A22" s="11" t="str">
        <f t="shared" si="1"/>
        <v/>
      </c>
      <c r="B22" s="12"/>
      <c r="C22" s="8"/>
      <c r="D22" s="8"/>
      <c r="E22" s="8"/>
      <c r="F22" s="8"/>
      <c r="G22" s="8"/>
      <c r="H22" s="15"/>
      <c r="I22" s="15"/>
      <c r="J22" s="21"/>
      <c r="L22" s="22"/>
      <c r="M22" s="22"/>
      <c r="N22" s="22"/>
      <c r="O22" s="22"/>
      <c r="P22" s="22"/>
      <c r="Q22" s="22"/>
      <c r="R22" s="22"/>
      <c r="S22" s="22"/>
      <c r="T22" s="27"/>
      <c r="U22" s="22"/>
      <c r="V22" s="27"/>
      <c r="W22" s="27"/>
      <c r="X22" s="27"/>
      <c r="Y22" s="27"/>
      <c r="Z22" s="27"/>
      <c r="AA22" s="27"/>
      <c r="AB22" s="30" t="str">
        <f t="shared" si="0"/>
        <v/>
      </c>
      <c r="AC22" s="27"/>
      <c r="AD22" s="27"/>
      <c r="AE22" s="27"/>
    </row>
    <row r="23" spans="1:31" ht="15.75" customHeight="1">
      <c r="A23" s="11" t="str">
        <f t="shared" si="1"/>
        <v/>
      </c>
      <c r="B23" s="12"/>
      <c r="C23" s="8"/>
      <c r="D23" s="8"/>
      <c r="E23" s="8"/>
      <c r="F23" s="8"/>
      <c r="G23" s="8"/>
      <c r="H23" s="15"/>
      <c r="I23" s="15"/>
      <c r="J23" s="21"/>
      <c r="L23" s="22"/>
      <c r="M23" s="22"/>
      <c r="N23" s="22"/>
      <c r="O23" s="22"/>
      <c r="P23" s="22"/>
      <c r="Q23" s="22"/>
      <c r="R23" s="22"/>
      <c r="S23" s="22"/>
      <c r="T23" s="27"/>
      <c r="U23" s="22"/>
      <c r="V23" s="27"/>
      <c r="W23" s="27"/>
      <c r="X23" s="27"/>
      <c r="Y23" s="27"/>
      <c r="Z23" s="27"/>
      <c r="AA23" s="27"/>
      <c r="AB23" s="30" t="str">
        <f t="shared" si="0"/>
        <v/>
      </c>
      <c r="AC23" s="27"/>
      <c r="AD23" s="27"/>
      <c r="AE23" s="27"/>
    </row>
    <row r="24" spans="1:31" ht="15.75" customHeight="1">
      <c r="A24" s="11" t="str">
        <f t="shared" si="1"/>
        <v/>
      </c>
      <c r="B24" s="12"/>
      <c r="C24" s="8"/>
      <c r="D24" s="8"/>
      <c r="E24" s="8"/>
      <c r="F24" s="8"/>
      <c r="G24" s="8"/>
      <c r="H24" s="15"/>
      <c r="I24" s="15"/>
      <c r="J24" s="21"/>
      <c r="L24" s="22"/>
      <c r="M24" s="22"/>
      <c r="N24" s="22"/>
      <c r="O24" s="22"/>
      <c r="P24" s="22"/>
      <c r="Q24" s="22"/>
      <c r="R24" s="22"/>
      <c r="S24" s="22"/>
      <c r="T24" s="27"/>
      <c r="U24" s="22"/>
      <c r="V24" s="27"/>
      <c r="W24" s="27"/>
      <c r="X24" s="27"/>
      <c r="Y24" s="27"/>
      <c r="Z24" s="27"/>
      <c r="AA24" s="27"/>
      <c r="AB24" s="30" t="str">
        <f t="shared" si="0"/>
        <v/>
      </c>
      <c r="AC24" s="27"/>
      <c r="AD24" s="27"/>
      <c r="AE24" s="27"/>
    </row>
    <row r="25" spans="1:31" ht="15.75" customHeight="1">
      <c r="A25" s="11" t="str">
        <f t="shared" si="1"/>
        <v/>
      </c>
      <c r="B25" s="12"/>
      <c r="C25" s="8"/>
      <c r="D25" s="8"/>
      <c r="E25" s="8"/>
      <c r="F25" s="8"/>
      <c r="G25" s="8"/>
      <c r="H25" s="15"/>
      <c r="I25" s="15"/>
      <c r="J25" s="21"/>
      <c r="L25" s="22"/>
      <c r="M25" s="22"/>
      <c r="N25" s="22"/>
      <c r="O25" s="22"/>
      <c r="P25" s="22"/>
      <c r="Q25" s="22"/>
      <c r="R25" s="22"/>
      <c r="S25" s="22"/>
      <c r="T25" s="27"/>
      <c r="U25" s="22"/>
      <c r="V25" s="27"/>
      <c r="W25" s="27"/>
      <c r="X25" s="27"/>
      <c r="Y25" s="27"/>
      <c r="Z25" s="27"/>
      <c r="AA25" s="27"/>
      <c r="AB25" s="30" t="str">
        <f t="shared" si="0"/>
        <v/>
      </c>
      <c r="AC25" s="27"/>
      <c r="AD25" s="27"/>
      <c r="AE25" s="27"/>
    </row>
    <row r="26" spans="1:31" ht="15.75" customHeight="1">
      <c r="A26" s="526" t="s">
        <v>740</v>
      </c>
      <c r="B26" s="527"/>
      <c r="C26" s="8"/>
      <c r="D26" s="8"/>
      <c r="E26" s="21"/>
      <c r="F26" s="15">
        <f>SUM(F7:F25)</f>
        <v>0</v>
      </c>
      <c r="G26" s="15">
        <f>SUM(G7:G25)</f>
        <v>0</v>
      </c>
      <c r="H26" s="15">
        <f>SUM(H7:H25)</f>
        <v>0</v>
      </c>
      <c r="I26" s="15">
        <f>SUM(I7:I25)</f>
        <v>0</v>
      </c>
      <c r="J26" s="21"/>
    </row>
    <row r="27" spans="1:31" ht="15.75" customHeight="1">
      <c r="A27" s="3" t="str">
        <f>基本信息输入表!$K$6&amp;"填表人："&amp;基本信息输入表!$M$85</f>
        <v>被评估单位填表人：徐刚、杨灵芝</v>
      </c>
      <c r="I27" s="3" t="str">
        <f>"评估人员："&amp;基本信息输入表!$Q$85</f>
        <v>评估人员：雍国锋、路育</v>
      </c>
    </row>
    <row r="28" spans="1:31" ht="15.75" customHeight="1">
      <c r="A28" s="3" t="str">
        <f>"填表日期："&amp;YEAR(基本信息输入表!$O$85)&amp;"年"&amp;MONTH(基本信息输入表!$O$85)&amp;"月"&amp;DAY(基本信息输入表!$O$85)&amp;"日"</f>
        <v>填表日期：2023年2月1日</v>
      </c>
    </row>
    <row r="29" spans="1:31" ht="15.75" customHeight="1">
      <c r="K29" s="23" t="s">
        <v>461</v>
      </c>
    </row>
  </sheetData>
  <mergeCells count="25">
    <mergeCell ref="AB5:AB6"/>
    <mergeCell ref="AC5:AC6"/>
    <mergeCell ref="AD5:AD6"/>
    <mergeCell ref="AE5:AE6"/>
    <mergeCell ref="AB4:AE4"/>
    <mergeCell ref="A5:C5"/>
    <mergeCell ref="R5:T5"/>
    <mergeCell ref="U5:V5"/>
    <mergeCell ref="A26:B26"/>
    <mergeCell ref="L5:L6"/>
    <mergeCell ref="M5:M6"/>
    <mergeCell ref="N5:N6"/>
    <mergeCell ref="O5:O6"/>
    <mergeCell ref="P5:P6"/>
    <mergeCell ref="Q5:Q6"/>
    <mergeCell ref="W5:W6"/>
    <mergeCell ref="X5:X6"/>
    <mergeCell ref="Y5:Y6"/>
    <mergeCell ref="Z5:Z6"/>
    <mergeCell ref="AA5:AA6"/>
    <mergeCell ref="A2:J2"/>
    <mergeCell ref="A3:J3"/>
    <mergeCell ref="L4:Q4"/>
    <mergeCell ref="R4:X4"/>
    <mergeCell ref="Y4:AA4"/>
  </mergeCells>
  <phoneticPr fontId="13" type="noConversion"/>
  <dataValidations count="1">
    <dataValidation type="list" allowBlank="1" showInputMessage="1" showErrorMessage="1" sqref="L7:O25" xr:uid="{00000000-0002-0000-5300-000001000000}">
      <formula1>$A$108:$A$109</formula1>
    </dataValidation>
  </dataValidations>
  <hyperlinks>
    <hyperlink ref="A1" location="索引目录!A1" display="返回索引目录" xr:uid="{00000000-0004-0000-53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300-000000000000}">
          <x14:formula1>
            <xm:f>基本信息输入表!$A$121:$A$123</xm:f>
          </x14:formula1>
          <xm:sqref>U7:U25</xm:sqref>
        </x14:dataValidation>
        <x14:dataValidation type="list" allowBlank="1" showInputMessage="1" showErrorMessage="1" xr:uid="{00000000-0002-0000-5300-000002000000}">
          <x14:formula1>
            <xm:f>基本信息输入表!$A$109:$A$110</xm:f>
          </x14:formula1>
          <xm:sqref>R7:S25</xm:sqref>
        </x14:dataValidation>
      </x14:dataValidations>
    </ext>
  </extLs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FF00"/>
    <pageSetUpPr fitToPage="1"/>
  </sheetPr>
  <dimension ref="A1:AD29"/>
  <sheetViews>
    <sheetView showGridLines="0" workbookViewId="0">
      <selection activeCell="F8" sqref="F8"/>
    </sheetView>
  </sheetViews>
  <sheetFormatPr defaultColWidth="9" defaultRowHeight="15.75" customHeight="1" outlineLevelCol="1"/>
  <cols>
    <col min="1" max="1" width="5.58203125" style="3" customWidth="1"/>
    <col min="2" max="2" width="23.58203125" style="3" customWidth="1"/>
    <col min="3" max="3" width="12" style="3" customWidth="1"/>
    <col min="4" max="4" width="18.75" style="3" customWidth="1"/>
    <col min="5" max="6" width="15.58203125" style="3" hidden="1" customWidth="1" outlineLevel="1"/>
    <col min="7" max="7" width="15.58203125" style="3" customWidth="1" collapsed="1"/>
    <col min="8" max="8" width="15.58203125" style="3" customWidth="1"/>
    <col min="9" max="9" width="15.5" style="3" customWidth="1"/>
    <col min="10" max="10" width="9" style="3"/>
    <col min="11" max="14" width="5.58203125" style="4" customWidth="1" outlineLevel="1"/>
    <col min="15" max="15" width="14.75" style="4" customWidth="1" outlineLevel="1"/>
    <col min="16" max="16" width="13.58203125" style="4" customWidth="1"/>
    <col min="17" max="19" width="5.58203125" style="4" customWidth="1" outlineLevel="1"/>
    <col min="20" max="21" width="8.58203125" style="4" customWidth="1" outlineLevel="1"/>
    <col min="22" max="22" width="14.58203125" style="4" customWidth="1" outlineLevel="1"/>
    <col min="23" max="23" width="13.58203125" style="4" customWidth="1"/>
    <col min="24" max="24" width="10.75" style="4" customWidth="1" outlineLevel="1"/>
    <col min="25" max="25" width="8.58203125" style="4" customWidth="1" outlineLevel="1"/>
    <col min="26" max="26" width="13.75" style="4" customWidth="1"/>
    <col min="27" max="29" width="13.58203125" style="4" customWidth="1" outlineLevel="1"/>
    <col min="30" max="30" width="13.58203125" style="4" customWidth="1"/>
    <col min="31" max="16384" width="9" style="3"/>
  </cols>
  <sheetData>
    <row r="1" spans="1:30" ht="15.75" customHeight="1">
      <c r="A1" s="5" t="s">
        <v>430</v>
      </c>
    </row>
    <row r="2" spans="1:30" s="1" customFormat="1" ht="30" customHeight="1">
      <c r="A2" s="519" t="s">
        <v>1471</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c r="AD2" s="17"/>
    </row>
    <row r="3" spans="1:30"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c r="AD3" s="17"/>
    </row>
    <row r="4" spans="1:30" ht="14.15" customHeight="1">
      <c r="A4" s="2"/>
      <c r="B4" s="2"/>
      <c r="C4" s="2"/>
      <c r="D4" s="2"/>
      <c r="E4" s="2"/>
      <c r="F4" s="2"/>
      <c r="G4" s="2"/>
      <c r="H4" s="2"/>
      <c r="I4" s="18" t="s">
        <v>1472</v>
      </c>
      <c r="K4" s="531" t="s">
        <v>595</v>
      </c>
      <c r="L4" s="531"/>
      <c r="M4" s="531"/>
      <c r="N4" s="531"/>
      <c r="O4" s="531"/>
      <c r="P4" s="531"/>
      <c r="Q4" s="532" t="s">
        <v>596</v>
      </c>
      <c r="R4" s="533"/>
      <c r="S4" s="533"/>
      <c r="T4" s="533"/>
      <c r="U4" s="533"/>
      <c r="V4" s="533"/>
      <c r="W4" s="534"/>
      <c r="X4" s="536" t="s">
        <v>597</v>
      </c>
      <c r="Y4" s="536"/>
      <c r="Z4" s="537"/>
      <c r="AA4" s="538" t="s">
        <v>598</v>
      </c>
      <c r="AB4" s="538"/>
      <c r="AC4" s="538"/>
      <c r="AD4" s="538"/>
    </row>
    <row r="5" spans="1:30" ht="15.75" customHeight="1">
      <c r="A5" s="604" t="str">
        <f>基本信息输入表!K6&amp;"："&amp;基本信息输入表!M6</f>
        <v>被评估单位：贵州华能焦化制气股份有限公司</v>
      </c>
      <c r="B5" s="604"/>
      <c r="C5" s="604"/>
      <c r="D5" s="604"/>
      <c r="E5" s="7"/>
      <c r="F5" s="7"/>
      <c r="I5" s="18" t="s">
        <v>464</v>
      </c>
      <c r="K5" s="531" t="s">
        <v>599</v>
      </c>
      <c r="L5" s="553" t="s">
        <v>895</v>
      </c>
      <c r="M5" s="542" t="s">
        <v>627</v>
      </c>
      <c r="N5" s="542" t="s">
        <v>601</v>
      </c>
      <c r="O5" s="531" t="s">
        <v>602</v>
      </c>
      <c r="P5" s="531"/>
      <c r="Q5" s="532" t="s">
        <v>603</v>
      </c>
      <c r="R5" s="533"/>
      <c r="S5" s="534"/>
      <c r="T5" s="538" t="s">
        <v>604</v>
      </c>
      <c r="U5" s="538"/>
      <c r="V5" s="538" t="s">
        <v>605</v>
      </c>
      <c r="W5" s="543"/>
      <c r="X5" s="594" t="s">
        <v>1424</v>
      </c>
      <c r="Y5" s="531" t="s">
        <v>438</v>
      </c>
      <c r="Z5" s="558"/>
      <c r="AA5" s="543" t="s">
        <v>607</v>
      </c>
      <c r="AB5" s="543" t="s">
        <v>608</v>
      </c>
      <c r="AC5" s="538" t="s">
        <v>609</v>
      </c>
      <c r="AD5" s="543"/>
    </row>
    <row r="6" spans="1:30" s="2" customFormat="1" ht="15.75" customHeight="1">
      <c r="A6" s="8" t="s">
        <v>465</v>
      </c>
      <c r="B6" s="8" t="s">
        <v>689</v>
      </c>
      <c r="C6" s="8" t="s">
        <v>730</v>
      </c>
      <c r="D6" s="8" t="s">
        <v>860</v>
      </c>
      <c r="E6" s="9" t="s">
        <v>435</v>
      </c>
      <c r="F6" s="9" t="s">
        <v>436</v>
      </c>
      <c r="G6" s="10" t="s">
        <v>437</v>
      </c>
      <c r="H6" s="8" t="s">
        <v>438</v>
      </c>
      <c r="I6" s="8" t="s">
        <v>585</v>
      </c>
      <c r="K6" s="531"/>
      <c r="L6" s="531"/>
      <c r="M6" s="531"/>
      <c r="N6" s="531"/>
      <c r="O6" s="531"/>
      <c r="P6" s="531"/>
      <c r="Q6" s="26" t="s">
        <v>614</v>
      </c>
      <c r="R6" s="26" t="s">
        <v>615</v>
      </c>
      <c r="S6" s="24" t="s">
        <v>618</v>
      </c>
      <c r="T6" s="26" t="s">
        <v>619</v>
      </c>
      <c r="U6" s="26" t="s">
        <v>620</v>
      </c>
      <c r="V6" s="538"/>
      <c r="W6" s="544"/>
      <c r="X6" s="546"/>
      <c r="Y6" s="531"/>
      <c r="Z6" s="559"/>
      <c r="AA6" s="544"/>
      <c r="AB6" s="544"/>
      <c r="AC6" s="538"/>
      <c r="AD6" s="544"/>
    </row>
    <row r="7" spans="1:30" ht="15.75" customHeight="1">
      <c r="A7" s="11" t="str">
        <f>IF(B7="","",ROW()-6)</f>
        <v/>
      </c>
      <c r="B7" s="12"/>
      <c r="C7" s="8"/>
      <c r="D7" s="8"/>
      <c r="E7" s="13"/>
      <c r="F7" s="13"/>
      <c r="G7" s="14"/>
      <c r="H7" s="15"/>
      <c r="I7" s="21"/>
      <c r="K7" s="22"/>
      <c r="L7" s="22"/>
      <c r="M7" s="22"/>
      <c r="N7" s="22"/>
      <c r="O7" s="22"/>
      <c r="P7" s="22"/>
      <c r="Q7" s="22"/>
      <c r="R7" s="22"/>
      <c r="S7" s="27"/>
      <c r="T7" s="22"/>
      <c r="U7" s="27"/>
      <c r="V7" s="27"/>
      <c r="W7" s="27"/>
      <c r="X7" s="27"/>
      <c r="Y7" s="27"/>
      <c r="Z7" s="27"/>
      <c r="AA7" s="30" t="str">
        <f t="shared" ref="AA7:AA25" si="0">IFERROR((Y7-G8)/(G8)*100,"")</f>
        <v/>
      </c>
      <c r="AB7" s="27"/>
      <c r="AC7" s="27"/>
      <c r="AD7" s="27"/>
    </row>
    <row r="8" spans="1:30" ht="15.75" customHeight="1">
      <c r="A8" s="11" t="str">
        <f t="shared" ref="A8:A25" si="1">IF(B8="","",ROW()-6)</f>
        <v/>
      </c>
      <c r="B8" s="12"/>
      <c r="C8" s="8"/>
      <c r="D8" s="8"/>
      <c r="E8" s="13"/>
      <c r="F8" s="13"/>
      <c r="G8" s="14"/>
      <c r="H8" s="15"/>
      <c r="I8" s="21"/>
      <c r="K8" s="22"/>
      <c r="L8" s="22"/>
      <c r="M8" s="22"/>
      <c r="N8" s="22"/>
      <c r="O8" s="22"/>
      <c r="P8" s="22"/>
      <c r="Q8" s="22"/>
      <c r="R8" s="22"/>
      <c r="S8" s="27"/>
      <c r="T8" s="22"/>
      <c r="U8" s="27"/>
      <c r="V8" s="27"/>
      <c r="W8" s="27"/>
      <c r="X8" s="27"/>
      <c r="Y8" s="27"/>
      <c r="Z8" s="27"/>
      <c r="AA8" s="30" t="str">
        <f t="shared" si="0"/>
        <v/>
      </c>
      <c r="AB8" s="27"/>
      <c r="AC8" s="27"/>
      <c r="AD8" s="27"/>
    </row>
    <row r="9" spans="1:30" ht="15.75" customHeight="1">
      <c r="A9" s="11" t="str">
        <f t="shared" si="1"/>
        <v/>
      </c>
      <c r="B9" s="12"/>
      <c r="C9" s="8"/>
      <c r="D9" s="8"/>
      <c r="E9" s="13"/>
      <c r="F9" s="13"/>
      <c r="G9" s="14"/>
      <c r="H9" s="15"/>
      <c r="I9" s="21"/>
      <c r="K9" s="22"/>
      <c r="L9" s="22"/>
      <c r="M9" s="22"/>
      <c r="N9" s="22"/>
      <c r="O9" s="22"/>
      <c r="P9" s="22"/>
      <c r="Q9" s="22"/>
      <c r="R9" s="22"/>
      <c r="S9" s="27"/>
      <c r="T9" s="22"/>
      <c r="U9" s="27"/>
      <c r="V9" s="27"/>
      <c r="W9" s="27"/>
      <c r="X9" s="27"/>
      <c r="Y9" s="27"/>
      <c r="Z9" s="27"/>
      <c r="AA9" s="30" t="str">
        <f t="shared" si="0"/>
        <v/>
      </c>
      <c r="AB9" s="27"/>
      <c r="AC9" s="27"/>
      <c r="AD9" s="27"/>
    </row>
    <row r="10" spans="1:30" ht="15.75" customHeight="1">
      <c r="A10" s="11" t="str">
        <f t="shared" si="1"/>
        <v/>
      </c>
      <c r="B10" s="12"/>
      <c r="C10" s="8"/>
      <c r="D10" s="8"/>
      <c r="E10" s="13"/>
      <c r="F10" s="13"/>
      <c r="G10" s="14"/>
      <c r="H10" s="15"/>
      <c r="I10" s="21"/>
      <c r="K10" s="22"/>
      <c r="L10" s="22"/>
      <c r="M10" s="22"/>
      <c r="N10" s="22"/>
      <c r="O10" s="22"/>
      <c r="P10" s="22"/>
      <c r="Q10" s="22"/>
      <c r="R10" s="22"/>
      <c r="S10" s="27"/>
      <c r="T10" s="22"/>
      <c r="U10" s="27"/>
      <c r="V10" s="27"/>
      <c r="W10" s="27"/>
      <c r="X10" s="27"/>
      <c r="Y10" s="27"/>
      <c r="Z10" s="27"/>
      <c r="AA10" s="30" t="str">
        <f t="shared" si="0"/>
        <v/>
      </c>
      <c r="AB10" s="27"/>
      <c r="AC10" s="27"/>
      <c r="AD10" s="27"/>
    </row>
    <row r="11" spans="1:30" ht="15.75" customHeight="1">
      <c r="A11" s="11" t="str">
        <f t="shared" si="1"/>
        <v/>
      </c>
      <c r="B11" s="12"/>
      <c r="C11" s="8"/>
      <c r="D11" s="8"/>
      <c r="E11" s="13"/>
      <c r="F11" s="13"/>
      <c r="G11" s="14"/>
      <c r="H11" s="15"/>
      <c r="I11" s="21"/>
      <c r="K11" s="22"/>
      <c r="L11" s="22"/>
      <c r="M11" s="22"/>
      <c r="N11" s="22"/>
      <c r="O11" s="22"/>
      <c r="P11" s="22"/>
      <c r="Q11" s="22"/>
      <c r="R11" s="22"/>
      <c r="S11" s="27"/>
      <c r="T11" s="22"/>
      <c r="U11" s="27"/>
      <c r="V11" s="27"/>
      <c r="W11" s="27"/>
      <c r="X11" s="27"/>
      <c r="Y11" s="27"/>
      <c r="Z11" s="27"/>
      <c r="AA11" s="30" t="str">
        <f t="shared" si="0"/>
        <v/>
      </c>
      <c r="AB11" s="27"/>
      <c r="AC11" s="27"/>
      <c r="AD11" s="27"/>
    </row>
    <row r="12" spans="1:30" ht="15.75" customHeight="1">
      <c r="A12" s="11" t="str">
        <f t="shared" si="1"/>
        <v/>
      </c>
      <c r="B12" s="12"/>
      <c r="C12" s="8"/>
      <c r="D12" s="8"/>
      <c r="E12" s="13"/>
      <c r="F12" s="13"/>
      <c r="G12" s="14"/>
      <c r="H12" s="15"/>
      <c r="I12" s="21"/>
      <c r="K12" s="22"/>
      <c r="L12" s="22"/>
      <c r="M12" s="22"/>
      <c r="N12" s="22"/>
      <c r="O12" s="22"/>
      <c r="P12" s="22"/>
      <c r="Q12" s="22"/>
      <c r="R12" s="22"/>
      <c r="S12" s="27"/>
      <c r="T12" s="22"/>
      <c r="U12" s="27"/>
      <c r="V12" s="27"/>
      <c r="W12" s="27"/>
      <c r="X12" s="27"/>
      <c r="Y12" s="27"/>
      <c r="Z12" s="27"/>
      <c r="AA12" s="30" t="str">
        <f t="shared" si="0"/>
        <v/>
      </c>
      <c r="AB12" s="27"/>
      <c r="AC12" s="27"/>
      <c r="AD12" s="27"/>
    </row>
    <row r="13" spans="1:30" ht="15.75" customHeight="1">
      <c r="A13" s="11" t="str">
        <f t="shared" si="1"/>
        <v/>
      </c>
      <c r="B13" s="12"/>
      <c r="C13" s="8"/>
      <c r="D13" s="8"/>
      <c r="E13" s="13"/>
      <c r="F13" s="13"/>
      <c r="G13" s="14"/>
      <c r="H13" s="15"/>
      <c r="I13" s="21"/>
      <c r="K13" s="22"/>
      <c r="L13" s="22"/>
      <c r="M13" s="22"/>
      <c r="N13" s="22"/>
      <c r="O13" s="22"/>
      <c r="P13" s="22"/>
      <c r="Q13" s="22"/>
      <c r="R13" s="22"/>
      <c r="S13" s="27"/>
      <c r="T13" s="22"/>
      <c r="U13" s="27"/>
      <c r="V13" s="27"/>
      <c r="W13" s="27"/>
      <c r="X13" s="27"/>
      <c r="Y13" s="27"/>
      <c r="Z13" s="27"/>
      <c r="AA13" s="30" t="str">
        <f t="shared" si="0"/>
        <v/>
      </c>
      <c r="AB13" s="27"/>
      <c r="AC13" s="27"/>
      <c r="AD13" s="27"/>
    </row>
    <row r="14" spans="1:30" ht="15.75" customHeight="1">
      <c r="A14" s="11" t="str">
        <f t="shared" si="1"/>
        <v/>
      </c>
      <c r="B14" s="12"/>
      <c r="C14" s="8"/>
      <c r="D14" s="8"/>
      <c r="E14" s="13"/>
      <c r="F14" s="13"/>
      <c r="G14" s="14"/>
      <c r="H14" s="15"/>
      <c r="I14" s="21"/>
      <c r="K14" s="22"/>
      <c r="L14" s="22"/>
      <c r="M14" s="22"/>
      <c r="N14" s="22"/>
      <c r="O14" s="22"/>
      <c r="P14" s="22"/>
      <c r="Q14" s="22"/>
      <c r="R14" s="22"/>
      <c r="S14" s="27"/>
      <c r="T14" s="22"/>
      <c r="U14" s="27"/>
      <c r="V14" s="27"/>
      <c r="W14" s="27"/>
      <c r="X14" s="27"/>
      <c r="Y14" s="27"/>
      <c r="Z14" s="27"/>
      <c r="AA14" s="30" t="str">
        <f t="shared" si="0"/>
        <v/>
      </c>
      <c r="AB14" s="27"/>
      <c r="AC14" s="27"/>
      <c r="AD14" s="27"/>
    </row>
    <row r="15" spans="1:30" ht="15.75" customHeight="1">
      <c r="A15" s="11" t="str">
        <f t="shared" si="1"/>
        <v/>
      </c>
      <c r="B15" s="12"/>
      <c r="C15" s="8"/>
      <c r="D15" s="8"/>
      <c r="E15" s="13"/>
      <c r="F15" s="13"/>
      <c r="G15" s="14"/>
      <c r="H15" s="15"/>
      <c r="I15" s="21"/>
      <c r="K15" s="22"/>
      <c r="L15" s="22"/>
      <c r="M15" s="22"/>
      <c r="N15" s="22"/>
      <c r="O15" s="22"/>
      <c r="P15" s="22"/>
      <c r="Q15" s="22"/>
      <c r="R15" s="22"/>
      <c r="S15" s="27"/>
      <c r="T15" s="22"/>
      <c r="U15" s="27"/>
      <c r="V15" s="27"/>
      <c r="W15" s="27"/>
      <c r="X15" s="27"/>
      <c r="Y15" s="27"/>
      <c r="Z15" s="27"/>
      <c r="AA15" s="30" t="str">
        <f t="shared" si="0"/>
        <v/>
      </c>
      <c r="AB15" s="27"/>
      <c r="AC15" s="27"/>
      <c r="AD15" s="27"/>
    </row>
    <row r="16" spans="1:30" ht="15.75" customHeight="1">
      <c r="A16" s="11" t="str">
        <f t="shared" si="1"/>
        <v/>
      </c>
      <c r="B16" s="12"/>
      <c r="C16" s="8"/>
      <c r="D16" s="8"/>
      <c r="E16" s="13"/>
      <c r="F16" s="13"/>
      <c r="G16" s="14"/>
      <c r="H16" s="15"/>
      <c r="I16" s="21"/>
      <c r="K16" s="22"/>
      <c r="L16" s="22"/>
      <c r="M16" s="22"/>
      <c r="N16" s="22"/>
      <c r="O16" s="22"/>
      <c r="P16" s="22"/>
      <c r="Q16" s="22"/>
      <c r="R16" s="22"/>
      <c r="S16" s="27"/>
      <c r="T16" s="22"/>
      <c r="U16" s="27"/>
      <c r="V16" s="27"/>
      <c r="W16" s="27"/>
      <c r="X16" s="27"/>
      <c r="Y16" s="27"/>
      <c r="Z16" s="27"/>
      <c r="AA16" s="30" t="str">
        <f t="shared" si="0"/>
        <v/>
      </c>
      <c r="AB16" s="27"/>
      <c r="AC16" s="27"/>
      <c r="AD16" s="27"/>
    </row>
    <row r="17" spans="1:30" ht="15.75" customHeight="1">
      <c r="A17" s="11" t="str">
        <f t="shared" si="1"/>
        <v/>
      </c>
      <c r="B17" s="12"/>
      <c r="C17" s="8"/>
      <c r="D17" s="8"/>
      <c r="E17" s="13"/>
      <c r="F17" s="13"/>
      <c r="G17" s="14"/>
      <c r="H17" s="15"/>
      <c r="I17" s="21"/>
      <c r="K17" s="22"/>
      <c r="L17" s="22"/>
      <c r="M17" s="22"/>
      <c r="N17" s="22"/>
      <c r="O17" s="22"/>
      <c r="P17" s="22"/>
      <c r="Q17" s="22"/>
      <c r="R17" s="22"/>
      <c r="S17" s="27"/>
      <c r="T17" s="22"/>
      <c r="U17" s="27"/>
      <c r="V17" s="27"/>
      <c r="W17" s="27"/>
      <c r="X17" s="27"/>
      <c r="Y17" s="27"/>
      <c r="Z17" s="27"/>
      <c r="AA17" s="30" t="str">
        <f>IFERROR((Y17-#REF!)/(#REF!)*100,"")</f>
        <v/>
      </c>
      <c r="AB17" s="27"/>
      <c r="AC17" s="27"/>
      <c r="AD17" s="27"/>
    </row>
    <row r="18" spans="1:30" ht="15.75" customHeight="1">
      <c r="A18" s="11"/>
      <c r="B18" s="12"/>
      <c r="C18" s="8"/>
      <c r="D18" s="8"/>
      <c r="E18" s="13"/>
      <c r="F18" s="13"/>
      <c r="G18" s="14"/>
      <c r="H18" s="15"/>
      <c r="I18" s="21"/>
      <c r="K18" s="22"/>
      <c r="L18" s="22"/>
      <c r="M18" s="22"/>
      <c r="N18" s="22"/>
      <c r="O18" s="22"/>
      <c r="P18" s="22"/>
      <c r="Q18" s="22"/>
      <c r="R18" s="22"/>
      <c r="S18" s="27"/>
      <c r="T18" s="22"/>
      <c r="U18" s="27"/>
      <c r="V18" s="27"/>
      <c r="W18" s="27"/>
      <c r="X18" s="27"/>
      <c r="Y18" s="27"/>
      <c r="Z18" s="27"/>
      <c r="AA18" s="30"/>
      <c r="AB18" s="27"/>
      <c r="AC18" s="27"/>
      <c r="AD18" s="27"/>
    </row>
    <row r="19" spans="1:30" ht="15.75" customHeight="1">
      <c r="A19" s="11"/>
      <c r="B19" s="12"/>
      <c r="C19" s="8"/>
      <c r="D19" s="8"/>
      <c r="E19" s="13"/>
      <c r="F19" s="13"/>
      <c r="G19" s="14"/>
      <c r="H19" s="15"/>
      <c r="I19" s="21"/>
      <c r="K19" s="22"/>
      <c r="L19" s="22"/>
      <c r="M19" s="22"/>
      <c r="N19" s="22"/>
      <c r="O19" s="22"/>
      <c r="P19" s="22"/>
      <c r="Q19" s="22"/>
      <c r="R19" s="22"/>
      <c r="S19" s="27"/>
      <c r="T19" s="22"/>
      <c r="U19" s="27"/>
      <c r="V19" s="27"/>
      <c r="W19" s="27"/>
      <c r="X19" s="27"/>
      <c r="Y19" s="27"/>
      <c r="Z19" s="27"/>
      <c r="AA19" s="30"/>
      <c r="AB19" s="27"/>
      <c r="AC19" s="27"/>
      <c r="AD19" s="27"/>
    </row>
    <row r="20" spans="1:30" ht="15.75" customHeight="1">
      <c r="A20" s="11" t="str">
        <f t="shared" si="1"/>
        <v/>
      </c>
      <c r="B20" s="12"/>
      <c r="C20" s="8"/>
      <c r="D20" s="8"/>
      <c r="E20" s="13"/>
      <c r="F20" s="13"/>
      <c r="G20" s="14"/>
      <c r="H20" s="15"/>
      <c r="I20" s="21"/>
      <c r="K20" s="22"/>
      <c r="L20" s="22"/>
      <c r="M20" s="22"/>
      <c r="N20" s="22"/>
      <c r="O20" s="22"/>
      <c r="P20" s="22"/>
      <c r="Q20" s="22"/>
      <c r="R20" s="22"/>
      <c r="S20" s="27"/>
      <c r="T20" s="22"/>
      <c r="U20" s="27"/>
      <c r="V20" s="27"/>
      <c r="W20" s="27"/>
      <c r="X20" s="27"/>
      <c r="Y20" s="27"/>
      <c r="Z20" s="27"/>
      <c r="AA20" s="30" t="str">
        <f t="shared" si="0"/>
        <v/>
      </c>
      <c r="AB20" s="27"/>
      <c r="AC20" s="27"/>
      <c r="AD20" s="27"/>
    </row>
    <row r="21" spans="1:30" ht="15.75" customHeight="1">
      <c r="A21" s="11" t="str">
        <f t="shared" si="1"/>
        <v/>
      </c>
      <c r="B21" s="12"/>
      <c r="C21" s="8"/>
      <c r="D21" s="8"/>
      <c r="E21" s="13"/>
      <c r="F21" s="13"/>
      <c r="G21" s="14"/>
      <c r="H21" s="15"/>
      <c r="I21" s="21"/>
      <c r="K21" s="22"/>
      <c r="L21" s="22"/>
      <c r="M21" s="22"/>
      <c r="N21" s="22"/>
      <c r="O21" s="22"/>
      <c r="P21" s="22"/>
      <c r="Q21" s="22"/>
      <c r="R21" s="22"/>
      <c r="S21" s="27"/>
      <c r="T21" s="22"/>
      <c r="U21" s="27"/>
      <c r="V21" s="27"/>
      <c r="W21" s="27"/>
      <c r="X21" s="27"/>
      <c r="Y21" s="27"/>
      <c r="Z21" s="27"/>
      <c r="AA21" s="30" t="str">
        <f t="shared" si="0"/>
        <v/>
      </c>
      <c r="AB21" s="27"/>
      <c r="AC21" s="27"/>
      <c r="AD21" s="27"/>
    </row>
    <row r="22" spans="1:30" ht="15.75" customHeight="1">
      <c r="A22" s="11" t="str">
        <f t="shared" si="1"/>
        <v/>
      </c>
      <c r="B22" s="12"/>
      <c r="C22" s="8"/>
      <c r="D22" s="8"/>
      <c r="E22" s="13"/>
      <c r="F22" s="13"/>
      <c r="G22" s="14"/>
      <c r="H22" s="15"/>
      <c r="I22" s="21"/>
      <c r="K22" s="22"/>
      <c r="L22" s="22"/>
      <c r="M22" s="22"/>
      <c r="N22" s="22"/>
      <c r="O22" s="22"/>
      <c r="P22" s="22"/>
      <c r="Q22" s="22"/>
      <c r="R22" s="22"/>
      <c r="S22" s="27"/>
      <c r="T22" s="22"/>
      <c r="U22" s="27"/>
      <c r="V22" s="27"/>
      <c r="W22" s="27"/>
      <c r="X22" s="27"/>
      <c r="Y22" s="27"/>
      <c r="Z22" s="27"/>
      <c r="AA22" s="30" t="str">
        <f t="shared" si="0"/>
        <v/>
      </c>
      <c r="AB22" s="27"/>
      <c r="AC22" s="27"/>
      <c r="AD22" s="27"/>
    </row>
    <row r="23" spans="1:30" ht="15.75" customHeight="1">
      <c r="A23" s="11" t="str">
        <f t="shared" si="1"/>
        <v/>
      </c>
      <c r="B23" s="12"/>
      <c r="C23" s="8"/>
      <c r="D23" s="8"/>
      <c r="E23" s="13"/>
      <c r="F23" s="13"/>
      <c r="G23" s="14"/>
      <c r="H23" s="15"/>
      <c r="I23" s="21"/>
      <c r="K23" s="22"/>
      <c r="L23" s="22"/>
      <c r="M23" s="22"/>
      <c r="N23" s="22"/>
      <c r="O23" s="22"/>
      <c r="P23" s="22"/>
      <c r="Q23" s="22"/>
      <c r="R23" s="22"/>
      <c r="S23" s="27"/>
      <c r="T23" s="22"/>
      <c r="U23" s="27"/>
      <c r="V23" s="27"/>
      <c r="W23" s="27"/>
      <c r="X23" s="27"/>
      <c r="Y23" s="27"/>
      <c r="Z23" s="27"/>
      <c r="AA23" s="30" t="str">
        <f t="shared" si="0"/>
        <v/>
      </c>
      <c r="AB23" s="27"/>
      <c r="AC23" s="27"/>
      <c r="AD23" s="27"/>
    </row>
    <row r="24" spans="1:30" ht="15.75" customHeight="1">
      <c r="A24" s="11" t="str">
        <f t="shared" si="1"/>
        <v/>
      </c>
      <c r="B24" s="12"/>
      <c r="C24" s="8"/>
      <c r="D24" s="8"/>
      <c r="E24" s="13"/>
      <c r="F24" s="13"/>
      <c r="G24" s="14"/>
      <c r="H24" s="15"/>
      <c r="I24" s="21"/>
      <c r="K24" s="22"/>
      <c r="L24" s="22"/>
      <c r="M24" s="22"/>
      <c r="N24" s="22"/>
      <c r="O24" s="22"/>
      <c r="P24" s="22"/>
      <c r="Q24" s="22"/>
      <c r="R24" s="22"/>
      <c r="S24" s="27"/>
      <c r="T24" s="22"/>
      <c r="U24" s="27"/>
      <c r="V24" s="27"/>
      <c r="W24" s="27"/>
      <c r="X24" s="27"/>
      <c r="Y24" s="27"/>
      <c r="Z24" s="27"/>
      <c r="AA24" s="30" t="str">
        <f t="shared" si="0"/>
        <v/>
      </c>
      <c r="AB24" s="27"/>
      <c r="AC24" s="27"/>
      <c r="AD24" s="27"/>
    </row>
    <row r="25" spans="1:30" ht="15.75" customHeight="1">
      <c r="A25" s="11" t="str">
        <f t="shared" si="1"/>
        <v/>
      </c>
      <c r="B25" s="12"/>
      <c r="C25" s="8"/>
      <c r="D25" s="8"/>
      <c r="E25" s="13"/>
      <c r="F25" s="13"/>
      <c r="G25" s="14"/>
      <c r="H25" s="15"/>
      <c r="I25" s="21"/>
      <c r="K25" s="22"/>
      <c r="L25" s="22"/>
      <c r="M25" s="22"/>
      <c r="N25" s="22"/>
      <c r="O25" s="22"/>
      <c r="P25" s="22"/>
      <c r="Q25" s="22"/>
      <c r="R25" s="22"/>
      <c r="S25" s="27"/>
      <c r="T25" s="22"/>
      <c r="U25" s="27"/>
      <c r="V25" s="27"/>
      <c r="W25" s="27"/>
      <c r="X25" s="27"/>
      <c r="Y25" s="27"/>
      <c r="Z25" s="27"/>
      <c r="AA25" s="30" t="str">
        <f t="shared" si="0"/>
        <v/>
      </c>
      <c r="AB25" s="27"/>
      <c r="AC25" s="27"/>
      <c r="AD25" s="27"/>
    </row>
    <row r="26" spans="1:30" ht="15.75" customHeight="1">
      <c r="A26" s="526" t="s">
        <v>740</v>
      </c>
      <c r="B26" s="527"/>
      <c r="C26" s="8"/>
      <c r="D26" s="8"/>
      <c r="E26" s="15">
        <f>SUM(E7:E25)</f>
        <v>0</v>
      </c>
      <c r="F26" s="15">
        <f>SUM(F7:F25)</f>
        <v>0</v>
      </c>
      <c r="G26" s="15">
        <f>SUM(G7:G25)</f>
        <v>0</v>
      </c>
      <c r="H26" s="15">
        <f>SUM(H7:H25)</f>
        <v>0</v>
      </c>
      <c r="I26" s="21"/>
    </row>
    <row r="27" spans="1:30" ht="15.75" customHeight="1">
      <c r="A27" s="3" t="str">
        <f>基本信息输入表!$K$6&amp;"填表人："&amp;基本信息输入表!$M$86</f>
        <v>被评估单位填表人：徐刚、杨灵芝</v>
      </c>
      <c r="H27" s="3" t="str">
        <f>"评估人员："&amp;基本信息输入表!$Q$86</f>
        <v>评估人员：雍国锋、路育</v>
      </c>
    </row>
    <row r="28" spans="1:30" ht="15.75" customHeight="1">
      <c r="A28" s="3" t="str">
        <f>"填表日期："&amp;YEAR(基本信息输入表!$O$86)&amp;"年"&amp;MONTH(基本信息输入表!$O$86)&amp;"月"&amp;DAY(基本信息输入表!$O$86)&amp;"日"</f>
        <v>填表日期：2023年2月1日</v>
      </c>
    </row>
    <row r="29" spans="1:30" ht="15.75" customHeight="1">
      <c r="J29" s="23" t="s">
        <v>461</v>
      </c>
    </row>
  </sheetData>
  <mergeCells count="25">
    <mergeCell ref="AA5:AA6"/>
    <mergeCell ref="AB5:AB6"/>
    <mergeCell ref="AC5:AC6"/>
    <mergeCell ref="AD5:AD6"/>
    <mergeCell ref="AA4:AD4"/>
    <mergeCell ref="A5:D5"/>
    <mergeCell ref="Q5:S5"/>
    <mergeCell ref="T5:U5"/>
    <mergeCell ref="A26:B26"/>
    <mergeCell ref="K5:K6"/>
    <mergeCell ref="L5:L6"/>
    <mergeCell ref="M5:M6"/>
    <mergeCell ref="N5:N6"/>
    <mergeCell ref="O5:O6"/>
    <mergeCell ref="P5:P6"/>
    <mergeCell ref="V5:V6"/>
    <mergeCell ref="W5:W6"/>
    <mergeCell ref="X5:X6"/>
    <mergeCell ref="Y5:Y6"/>
    <mergeCell ref="Z5:Z6"/>
    <mergeCell ref="A2:I2"/>
    <mergeCell ref="A3:I3"/>
    <mergeCell ref="K4:P4"/>
    <mergeCell ref="Q4:W4"/>
    <mergeCell ref="X4:Z4"/>
  </mergeCells>
  <phoneticPr fontId="13" type="noConversion"/>
  <dataValidations count="1">
    <dataValidation type="list" allowBlank="1" showInputMessage="1" showErrorMessage="1" sqref="K7:N25" xr:uid="{00000000-0002-0000-5400-000001000000}">
      <formula1>$A$108:$A$109</formula1>
    </dataValidation>
  </dataValidations>
  <hyperlinks>
    <hyperlink ref="A1" location="索引目录!A1" display="返回索引目录" xr:uid="{00000000-0004-0000-54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400-000000000000}">
          <x14:formula1>
            <xm:f>基本信息输入表!$A$121:$A$123</xm:f>
          </x14:formula1>
          <xm:sqref>T7:T25</xm:sqref>
        </x14:dataValidation>
        <x14:dataValidation type="list" allowBlank="1" showInputMessage="1" showErrorMessage="1" xr:uid="{00000000-0002-0000-5400-000002000000}">
          <x14:formula1>
            <xm:f>基本信息输入表!$A$109:$A$110</xm:f>
          </x14:formula1>
          <xm:sqref>Q7:R25</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I31"/>
  <sheetViews>
    <sheetView showGridLines="0" workbookViewId="0">
      <selection activeCell="F8" sqref="F8"/>
    </sheetView>
  </sheetViews>
  <sheetFormatPr defaultColWidth="9" defaultRowHeight="15.75" customHeight="1" outlineLevelCol="1"/>
  <cols>
    <col min="1" max="1" width="6.25" style="3" customWidth="1"/>
    <col min="2" max="2" width="25.5" style="3" customWidth="1"/>
    <col min="3" max="4" width="18.58203125" style="3" hidden="1" customWidth="1" outlineLevel="1"/>
    <col min="5" max="5" width="18.58203125" style="3" customWidth="1" collapsed="1"/>
    <col min="6" max="7" width="18.58203125" style="3" customWidth="1"/>
    <col min="8" max="8" width="17.25" style="3" customWidth="1"/>
    <col min="9" max="16384" width="9" style="3"/>
  </cols>
  <sheetData>
    <row r="1" spans="1:8" ht="15.75" customHeight="1">
      <c r="A1" s="5" t="s">
        <v>430</v>
      </c>
    </row>
    <row r="2" spans="1:8" s="1" customFormat="1" ht="30" customHeight="1">
      <c r="A2" s="519" t="s">
        <v>1473</v>
      </c>
      <c r="B2" s="519"/>
      <c r="C2" s="519"/>
      <c r="D2" s="519"/>
      <c r="E2" s="519"/>
      <c r="F2" s="519"/>
      <c r="G2" s="519"/>
      <c r="H2" s="519"/>
    </row>
    <row r="3" spans="1:8" ht="15.75" customHeight="1">
      <c r="A3" s="520" t="str">
        <f>"评估基准日："&amp;TEXT(基本信息输入表!M7,"yyyy年mm月dd日")</f>
        <v>评估基准日：2022年12月31日</v>
      </c>
      <c r="B3" s="520"/>
      <c r="C3" s="520"/>
      <c r="D3" s="520"/>
      <c r="E3" s="520"/>
      <c r="F3" s="520"/>
      <c r="G3" s="520"/>
      <c r="H3" s="520"/>
    </row>
    <row r="4" spans="1:8" ht="14.15" customHeight="1">
      <c r="A4" s="2"/>
      <c r="B4" s="2"/>
      <c r="C4" s="2"/>
      <c r="D4" s="2"/>
      <c r="E4" s="2"/>
      <c r="F4" s="2"/>
      <c r="G4" s="2"/>
      <c r="H4" s="18" t="s">
        <v>1474</v>
      </c>
    </row>
    <row r="5" spans="1:8" ht="15.75" customHeight="1">
      <c r="A5" s="604" t="str">
        <f>基本信息输入表!K6&amp;"："&amp;基本信息输入表!M6</f>
        <v>被评估单位：贵州华能焦化制气股份有限公司</v>
      </c>
      <c r="B5" s="604"/>
      <c r="C5" s="604"/>
      <c r="D5" s="604"/>
      <c r="E5" s="604"/>
      <c r="H5" s="41" t="s">
        <v>464</v>
      </c>
    </row>
    <row r="6" spans="1:8" s="2" customFormat="1" ht="15.75" customHeight="1">
      <c r="A6" s="8" t="s">
        <v>583</v>
      </c>
      <c r="B6" s="8" t="s">
        <v>584</v>
      </c>
      <c r="C6" s="9" t="s">
        <v>435</v>
      </c>
      <c r="D6" s="9" t="s">
        <v>436</v>
      </c>
      <c r="E6" s="8" t="s">
        <v>437</v>
      </c>
      <c r="F6" s="8" t="s">
        <v>438</v>
      </c>
      <c r="G6" s="8" t="s">
        <v>982</v>
      </c>
      <c r="H6" s="8" t="s">
        <v>440</v>
      </c>
    </row>
    <row r="7" spans="1:8" ht="15.75" customHeight="1">
      <c r="A7" s="8" t="s">
        <v>1475</v>
      </c>
      <c r="B7" s="21" t="s">
        <v>1476</v>
      </c>
      <c r="C7" s="15">
        <f>'6-1长期借款'!I30</f>
        <v>0</v>
      </c>
      <c r="D7" s="15">
        <f>'6-1长期借款'!J30</f>
        <v>0</v>
      </c>
      <c r="E7" s="15">
        <f>'6-1长期借款'!K30</f>
        <v>0</v>
      </c>
      <c r="F7" s="15">
        <f>'6-1长期借款'!L30</f>
        <v>0</v>
      </c>
      <c r="G7" s="15">
        <f>F7-E7</f>
        <v>0</v>
      </c>
      <c r="H7" s="15" t="str">
        <f>IF(E7=0,"",G7/E7*100)</f>
        <v/>
      </c>
    </row>
    <row r="8" spans="1:8" ht="15.75" customHeight="1">
      <c r="A8" s="8" t="s">
        <v>1477</v>
      </c>
      <c r="B8" s="21" t="s">
        <v>1478</v>
      </c>
      <c r="C8" s="15">
        <f>'6-2应付债券'!G27</f>
        <v>0</v>
      </c>
      <c r="D8" s="15">
        <f>'6-2应付债券'!H27</f>
        <v>0</v>
      </c>
      <c r="E8" s="15">
        <f>'6-2应付债券'!I27</f>
        <v>0</v>
      </c>
      <c r="F8" s="15">
        <f>'6-2应付债券'!J27</f>
        <v>0</v>
      </c>
      <c r="G8" s="15">
        <f t="shared" ref="G8:G13" si="0">F8-E8</f>
        <v>0</v>
      </c>
      <c r="H8" s="15" t="str">
        <f t="shared" ref="H8:H13" si="1">IF(E8=0,"",G8/E8*100)</f>
        <v/>
      </c>
    </row>
    <row r="9" spans="1:8" ht="15.75" customHeight="1">
      <c r="A9" s="8" t="s">
        <v>1479</v>
      </c>
      <c r="B9" s="21" t="s">
        <v>1480</v>
      </c>
      <c r="C9" s="15">
        <f>'6-3长期应付款'!E26</f>
        <v>0</v>
      </c>
      <c r="D9" s="15">
        <f>'6-3长期应付款'!F26</f>
        <v>0</v>
      </c>
      <c r="E9" s="15">
        <f>'6-3长期应付款'!G26</f>
        <v>0</v>
      </c>
      <c r="F9" s="15">
        <f>'6-3长期应付款'!H26</f>
        <v>0</v>
      </c>
      <c r="G9" s="15">
        <f t="shared" si="0"/>
        <v>0</v>
      </c>
      <c r="H9" s="15" t="str">
        <f t="shared" si="1"/>
        <v/>
      </c>
    </row>
    <row r="10" spans="1:8" ht="15.75" customHeight="1">
      <c r="A10" s="8" t="s">
        <v>1481</v>
      </c>
      <c r="B10" s="21" t="s">
        <v>1482</v>
      </c>
      <c r="C10" s="15">
        <f>'6-4专项应付款'!F29</f>
        <v>0</v>
      </c>
      <c r="D10" s="15">
        <f>'6-4专项应付款'!G29</f>
        <v>0</v>
      </c>
      <c r="E10" s="15">
        <f>'6-4专项应付款'!H29</f>
        <v>0</v>
      </c>
      <c r="F10" s="15">
        <f>'6-4专项应付款'!I29</f>
        <v>0</v>
      </c>
      <c r="G10" s="15">
        <f t="shared" si="0"/>
        <v>0</v>
      </c>
      <c r="H10" s="15" t="str">
        <f t="shared" si="1"/>
        <v/>
      </c>
    </row>
    <row r="11" spans="1:8" ht="15.75" customHeight="1">
      <c r="A11" s="8" t="s">
        <v>1483</v>
      </c>
      <c r="B11" s="21" t="s">
        <v>1484</v>
      </c>
      <c r="C11" s="15">
        <f>'6-5预计负债'!E26</f>
        <v>0</v>
      </c>
      <c r="D11" s="15">
        <f>'6-5预计负债'!F26</f>
        <v>0</v>
      </c>
      <c r="E11" s="15">
        <f>'6-5预计负债'!G26</f>
        <v>0</v>
      </c>
      <c r="F11" s="15">
        <f>'6-5预计负债'!H26</f>
        <v>0</v>
      </c>
      <c r="G11" s="15">
        <f t="shared" si="0"/>
        <v>0</v>
      </c>
      <c r="H11" s="15" t="str">
        <f t="shared" si="1"/>
        <v/>
      </c>
    </row>
    <row r="12" spans="1:8" ht="15.75" customHeight="1">
      <c r="A12" s="8" t="s">
        <v>1485</v>
      </c>
      <c r="B12" s="21" t="s">
        <v>1486</v>
      </c>
      <c r="C12" s="15">
        <f>'6-6递延所得税负债'!D26</f>
        <v>0</v>
      </c>
      <c r="D12" s="15">
        <f>'6-6递延所得税负债'!E26</f>
        <v>0</v>
      </c>
      <c r="E12" s="15">
        <f>'6-6递延所得税负债'!F26</f>
        <v>0</v>
      </c>
      <c r="F12" s="15">
        <f>'6-6递延所得税负债'!G26</f>
        <v>0</v>
      </c>
      <c r="G12" s="15">
        <f t="shared" si="0"/>
        <v>0</v>
      </c>
      <c r="H12" s="15" t="str">
        <f t="shared" si="1"/>
        <v/>
      </c>
    </row>
    <row r="13" spans="1:8" ht="15.75" customHeight="1">
      <c r="A13" s="8" t="s">
        <v>1487</v>
      </c>
      <c r="B13" s="21" t="s">
        <v>1488</v>
      </c>
      <c r="C13" s="15">
        <f>'6-7其他非流动负债'!E26</f>
        <v>0</v>
      </c>
      <c r="D13" s="15">
        <f>'6-7其他非流动负债'!F26</f>
        <v>0</v>
      </c>
      <c r="E13" s="15">
        <f>'6-7其他非流动负债'!G26</f>
        <v>0</v>
      </c>
      <c r="F13" s="15">
        <f>'6-7其他非流动负债'!H26</f>
        <v>0</v>
      </c>
      <c r="G13" s="15">
        <f t="shared" si="0"/>
        <v>0</v>
      </c>
      <c r="H13" s="15" t="str">
        <f t="shared" si="1"/>
        <v/>
      </c>
    </row>
    <row r="14" spans="1:8" ht="15.75" customHeight="1">
      <c r="A14" s="8"/>
      <c r="B14" s="21"/>
      <c r="C14" s="21"/>
      <c r="D14" s="21"/>
      <c r="E14" s="15"/>
      <c r="F14" s="15"/>
      <c r="G14" s="15"/>
      <c r="H14" s="15"/>
    </row>
    <row r="15" spans="1:8" ht="15.75" customHeight="1">
      <c r="A15" s="8"/>
      <c r="B15" s="21"/>
      <c r="C15" s="21"/>
      <c r="D15" s="21"/>
      <c r="E15" s="15"/>
      <c r="F15" s="15"/>
      <c r="G15" s="15"/>
      <c r="H15" s="15"/>
    </row>
    <row r="16" spans="1:8" ht="15.75" customHeight="1">
      <c r="A16" s="8"/>
      <c r="B16" s="21"/>
      <c r="C16" s="21"/>
      <c r="D16" s="21"/>
      <c r="E16" s="15"/>
      <c r="F16" s="15"/>
      <c r="G16" s="15"/>
      <c r="H16" s="15"/>
    </row>
    <row r="17" spans="1:9" ht="15.75" customHeight="1">
      <c r="A17" s="8"/>
      <c r="B17" s="21"/>
      <c r="C17" s="21"/>
      <c r="D17" s="21"/>
      <c r="E17" s="15"/>
      <c r="F17" s="15"/>
      <c r="G17" s="15"/>
      <c r="H17" s="15"/>
    </row>
    <row r="18" spans="1:9" ht="15.75" customHeight="1">
      <c r="A18" s="8"/>
      <c r="B18" s="21"/>
      <c r="C18" s="21"/>
      <c r="D18" s="21"/>
      <c r="E18" s="15"/>
      <c r="F18" s="15"/>
      <c r="G18" s="15"/>
      <c r="H18" s="15"/>
    </row>
    <row r="19" spans="1:9" ht="15.75" customHeight="1">
      <c r="A19" s="8"/>
      <c r="B19" s="21"/>
      <c r="C19" s="21"/>
      <c r="D19" s="21"/>
      <c r="E19" s="15"/>
      <c r="F19" s="15"/>
      <c r="G19" s="15"/>
      <c r="H19" s="15"/>
    </row>
    <row r="20" spans="1:9" ht="15.75" customHeight="1">
      <c r="A20" s="8"/>
      <c r="B20" s="21"/>
      <c r="C20" s="21"/>
      <c r="D20" s="21"/>
      <c r="E20" s="15"/>
      <c r="F20" s="15"/>
      <c r="G20" s="15"/>
      <c r="H20" s="15"/>
    </row>
    <row r="21" spans="1:9" ht="15.75" customHeight="1">
      <c r="A21" s="8"/>
      <c r="B21" s="21"/>
      <c r="C21" s="21"/>
      <c r="D21" s="21"/>
      <c r="E21" s="15"/>
      <c r="F21" s="15"/>
      <c r="G21" s="15"/>
      <c r="H21" s="15"/>
    </row>
    <row r="22" spans="1:9" ht="15.75" customHeight="1">
      <c r="A22" s="8"/>
      <c r="B22" s="21"/>
      <c r="C22" s="21"/>
      <c r="D22" s="21"/>
      <c r="E22" s="15"/>
      <c r="F22" s="15"/>
      <c r="G22" s="15"/>
      <c r="H22" s="15"/>
    </row>
    <row r="23" spans="1:9" ht="15.75" customHeight="1">
      <c r="A23" s="8"/>
      <c r="B23" s="21"/>
      <c r="C23" s="21"/>
      <c r="D23" s="21"/>
      <c r="E23" s="15"/>
      <c r="F23" s="15"/>
      <c r="G23" s="15"/>
      <c r="H23" s="15"/>
    </row>
    <row r="24" spans="1:9" ht="15.75" customHeight="1">
      <c r="A24" s="8"/>
      <c r="B24" s="21"/>
      <c r="C24" s="21"/>
      <c r="D24" s="21"/>
      <c r="E24" s="15"/>
      <c r="F24" s="15"/>
      <c r="G24" s="15"/>
      <c r="H24" s="15"/>
    </row>
    <row r="25" spans="1:9" ht="15.75" customHeight="1">
      <c r="A25" s="8"/>
      <c r="B25" s="21"/>
      <c r="C25" s="21"/>
      <c r="D25" s="21"/>
      <c r="E25" s="15"/>
      <c r="F25" s="15"/>
      <c r="G25" s="15"/>
      <c r="H25" s="15"/>
    </row>
    <row r="26" spans="1:9" ht="15.75" customHeight="1">
      <c r="A26" s="8"/>
      <c r="B26" s="21"/>
      <c r="C26" s="21"/>
      <c r="D26" s="21"/>
      <c r="E26" s="15"/>
      <c r="F26" s="15"/>
      <c r="G26" s="15"/>
      <c r="H26" s="15"/>
    </row>
    <row r="27" spans="1:9" ht="15.75" customHeight="1">
      <c r="A27" s="8"/>
      <c r="B27" s="21"/>
      <c r="C27" s="21"/>
      <c r="D27" s="21"/>
      <c r="E27" s="15"/>
      <c r="F27" s="15"/>
      <c r="G27" s="15"/>
      <c r="H27" s="15"/>
    </row>
    <row r="28" spans="1:9" ht="15.75" customHeight="1">
      <c r="A28" s="8"/>
      <c r="B28" s="21"/>
      <c r="C28" s="21"/>
      <c r="D28" s="21"/>
      <c r="E28" s="15"/>
      <c r="F28" s="15"/>
      <c r="G28" s="15"/>
      <c r="H28" s="15"/>
    </row>
    <row r="29" spans="1:9" ht="15.75" customHeight="1">
      <c r="A29" s="526" t="s">
        <v>1489</v>
      </c>
      <c r="B29" s="527"/>
      <c r="C29" s="15">
        <f>SUM(C7:C28)</f>
        <v>0</v>
      </c>
      <c r="D29" s="15">
        <f>SUM(D7:D28)</f>
        <v>0</v>
      </c>
      <c r="E29" s="15">
        <f>SUM(E7:E28)</f>
        <v>0</v>
      </c>
      <c r="F29" s="15">
        <f>SUM(F7:F28)</f>
        <v>0</v>
      </c>
      <c r="G29" s="15">
        <f>F29-E29</f>
        <v>0</v>
      </c>
      <c r="H29" s="15" t="str">
        <f>IF(E29=0,"",G29/E29*100)</f>
        <v/>
      </c>
    </row>
    <row r="30" spans="1:9" ht="15.75" customHeight="1">
      <c r="F30" s="3" t="str">
        <f>"评估人员："&amp;基本信息输入表!$Q$87</f>
        <v>评估人员：雍国锋、路育</v>
      </c>
    </row>
    <row r="31" spans="1:9" ht="15.75" customHeight="1">
      <c r="I31" s="23" t="s">
        <v>461</v>
      </c>
    </row>
  </sheetData>
  <mergeCells count="4">
    <mergeCell ref="A2:H2"/>
    <mergeCell ref="A3:H3"/>
    <mergeCell ref="A5:E5"/>
    <mergeCell ref="A29:B29"/>
  </mergeCells>
  <phoneticPr fontId="13" type="noConversion"/>
  <hyperlinks>
    <hyperlink ref="A1" location="索引目录!A1" display="返回索引目录" xr:uid="{00000000-0004-0000-55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FF00"/>
    <pageSetUpPr fitToPage="1"/>
  </sheetPr>
  <dimension ref="A1:AJ33"/>
  <sheetViews>
    <sheetView showGridLines="0" workbookViewId="0">
      <selection activeCell="F8" sqref="F8"/>
    </sheetView>
  </sheetViews>
  <sheetFormatPr defaultColWidth="9" defaultRowHeight="15.75" customHeight="1" outlineLevelCol="1"/>
  <cols>
    <col min="1" max="1" width="5.5" style="3" customWidth="1"/>
    <col min="2" max="2" width="20.5" style="3" customWidth="1"/>
    <col min="3" max="3" width="11.08203125" style="3" customWidth="1"/>
    <col min="4" max="4" width="7.5" style="3" customWidth="1"/>
    <col min="5" max="5" width="7.58203125" style="3" customWidth="1"/>
    <col min="6" max="6" width="7.25" style="3" customWidth="1"/>
    <col min="7" max="7" width="6.08203125" style="3" customWidth="1"/>
    <col min="8" max="8" width="10" style="3" customWidth="1"/>
    <col min="9" max="10" width="15.58203125" style="3" hidden="1" customWidth="1" outlineLevel="1"/>
    <col min="11" max="11" width="15.58203125" style="3" customWidth="1" collapsed="1"/>
    <col min="12" max="12" width="15.58203125" style="3" customWidth="1"/>
    <col min="13" max="13" width="12.75" style="3" customWidth="1"/>
    <col min="14" max="14" width="10.58203125" style="3" customWidth="1"/>
    <col min="15" max="15" width="9" style="3"/>
    <col min="16" max="19" width="5.58203125" style="4" customWidth="1" outlineLevel="1"/>
    <col min="20" max="20" width="14.75" style="4" customWidth="1" outlineLevel="1"/>
    <col min="21" max="21" width="13.58203125" style="4" customWidth="1"/>
    <col min="22" max="25" width="5.58203125" style="4" customWidth="1" outlineLevel="1"/>
    <col min="26" max="27" width="8.58203125" style="4" customWidth="1" outlineLevel="1"/>
    <col min="28" max="28" width="14.58203125" style="4" customWidth="1" outlineLevel="1"/>
    <col min="29" max="29" width="13.58203125" style="4" customWidth="1"/>
    <col min="30" max="30" width="10.75" style="4" customWidth="1" outlineLevel="1"/>
    <col min="31" max="31" width="8.58203125" style="4" customWidth="1" outlineLevel="1"/>
    <col min="32" max="32" width="13.75" style="4" customWidth="1"/>
    <col min="33" max="35" width="13.58203125" style="4" customWidth="1" outlineLevel="1"/>
    <col min="36" max="36" width="13.58203125" style="4" customWidth="1"/>
    <col min="37" max="16384" width="9" style="3"/>
  </cols>
  <sheetData>
    <row r="1" spans="1:36" ht="15.75" customHeight="1">
      <c r="A1" s="5" t="s">
        <v>430</v>
      </c>
    </row>
    <row r="2" spans="1:36" s="1" customFormat="1" ht="30" customHeight="1">
      <c r="A2" s="519" t="s">
        <v>1490</v>
      </c>
      <c r="B2" s="519"/>
      <c r="C2" s="519"/>
      <c r="D2" s="519"/>
      <c r="E2" s="519"/>
      <c r="F2" s="519"/>
      <c r="G2" s="519"/>
      <c r="H2" s="519"/>
      <c r="I2" s="519"/>
      <c r="J2" s="519"/>
      <c r="K2" s="519"/>
      <c r="L2" s="519"/>
      <c r="M2" s="519"/>
      <c r="N2" s="519"/>
      <c r="P2" s="17"/>
      <c r="Q2" s="17"/>
      <c r="R2" s="17"/>
      <c r="S2" s="17"/>
      <c r="T2" s="17"/>
      <c r="U2" s="17"/>
      <c r="V2" s="17"/>
      <c r="W2" s="17"/>
      <c r="X2" s="17"/>
      <c r="Y2" s="17"/>
      <c r="Z2" s="17"/>
      <c r="AA2" s="17"/>
      <c r="AB2" s="17"/>
      <c r="AC2" s="17"/>
      <c r="AD2" s="17"/>
      <c r="AE2" s="17"/>
      <c r="AF2" s="17"/>
      <c r="AG2" s="17"/>
      <c r="AH2" s="17"/>
      <c r="AI2" s="17"/>
      <c r="AJ2" s="17"/>
    </row>
    <row r="3" spans="1:36" ht="15.75" customHeight="1">
      <c r="A3" s="520" t="str">
        <f>"评估基准日："&amp;TEXT(基本信息输入表!M7,"yyyy年mm月dd日")</f>
        <v>评估基准日：2022年12月31日</v>
      </c>
      <c r="B3" s="520"/>
      <c r="C3" s="520"/>
      <c r="D3" s="520"/>
      <c r="E3" s="520"/>
      <c r="F3" s="520"/>
      <c r="G3" s="520"/>
      <c r="H3" s="520"/>
      <c r="I3" s="520"/>
      <c r="J3" s="520"/>
      <c r="K3" s="520"/>
      <c r="L3" s="520"/>
      <c r="M3" s="520"/>
      <c r="N3" s="520"/>
      <c r="P3" s="17"/>
      <c r="Q3" s="17"/>
      <c r="R3" s="17"/>
      <c r="S3" s="17"/>
      <c r="T3" s="17"/>
      <c r="U3" s="17"/>
      <c r="V3" s="17"/>
      <c r="W3" s="17"/>
      <c r="X3" s="17"/>
      <c r="Y3" s="17"/>
      <c r="Z3" s="17"/>
      <c r="AA3" s="17"/>
      <c r="AB3" s="17"/>
      <c r="AC3" s="17"/>
      <c r="AD3" s="17"/>
      <c r="AE3" s="17"/>
      <c r="AF3" s="17"/>
      <c r="AG3" s="17"/>
      <c r="AH3" s="17"/>
      <c r="AI3" s="17"/>
      <c r="AJ3" s="17"/>
    </row>
    <row r="4" spans="1:36" ht="14.15" customHeight="1">
      <c r="A4" s="2"/>
      <c r="B4" s="2"/>
      <c r="C4" s="2"/>
      <c r="D4" s="2"/>
      <c r="E4" s="2"/>
      <c r="F4" s="2"/>
      <c r="G4" s="2"/>
      <c r="H4" s="2"/>
      <c r="I4" s="2"/>
      <c r="J4" s="2"/>
      <c r="K4" s="2"/>
      <c r="L4" s="2"/>
      <c r="M4" s="2"/>
      <c r="N4" s="18" t="s">
        <v>1491</v>
      </c>
      <c r="P4" s="531" t="s">
        <v>595</v>
      </c>
      <c r="Q4" s="531"/>
      <c r="R4" s="531"/>
      <c r="S4" s="531"/>
      <c r="T4" s="531"/>
      <c r="U4" s="531"/>
      <c r="V4" s="532" t="s">
        <v>596</v>
      </c>
      <c r="W4" s="533"/>
      <c r="X4" s="533"/>
      <c r="Y4" s="533"/>
      <c r="Z4" s="533"/>
      <c r="AA4" s="533"/>
      <c r="AB4" s="533"/>
      <c r="AC4" s="534"/>
      <c r="AD4" s="536" t="s">
        <v>597</v>
      </c>
      <c r="AE4" s="536"/>
      <c r="AF4" s="537"/>
      <c r="AG4" s="538" t="s">
        <v>598</v>
      </c>
      <c r="AH4" s="538"/>
      <c r="AI4" s="538"/>
      <c r="AJ4" s="538"/>
    </row>
    <row r="5" spans="1:36" ht="15.75" customHeight="1">
      <c r="A5" s="604" t="str">
        <f>基本信息输入表!K6&amp;"："&amp;基本信息输入表!M6</f>
        <v>被评估单位：贵州华能焦化制气股份有限公司</v>
      </c>
      <c r="B5" s="604"/>
      <c r="C5" s="604"/>
      <c r="D5" s="604"/>
      <c r="E5" s="604"/>
      <c r="F5" s="604"/>
      <c r="N5" s="18" t="s">
        <v>464</v>
      </c>
      <c r="P5" s="531" t="s">
        <v>599</v>
      </c>
      <c r="Q5" s="553" t="s">
        <v>895</v>
      </c>
      <c r="R5" s="542" t="s">
        <v>627</v>
      </c>
      <c r="S5" s="542" t="s">
        <v>601</v>
      </c>
      <c r="T5" s="531" t="s">
        <v>602</v>
      </c>
      <c r="U5" s="531"/>
      <c r="V5" s="532" t="s">
        <v>603</v>
      </c>
      <c r="W5" s="533"/>
      <c r="X5" s="533"/>
      <c r="Y5" s="534"/>
      <c r="Z5" s="538" t="s">
        <v>604</v>
      </c>
      <c r="AA5" s="538"/>
      <c r="AB5" s="538" t="s">
        <v>605</v>
      </c>
      <c r="AC5" s="543"/>
      <c r="AD5" s="594" t="s">
        <v>1424</v>
      </c>
      <c r="AE5" s="531" t="s">
        <v>438</v>
      </c>
      <c r="AF5" s="558"/>
      <c r="AG5" s="543" t="s">
        <v>607</v>
      </c>
      <c r="AH5" s="543" t="s">
        <v>608</v>
      </c>
      <c r="AI5" s="538" t="s">
        <v>609</v>
      </c>
      <c r="AJ5" s="543"/>
    </row>
    <row r="6" spans="1:36" s="2" customFormat="1" ht="15.75" customHeight="1">
      <c r="A6" s="8" t="s">
        <v>465</v>
      </c>
      <c r="B6" s="8" t="s">
        <v>1425</v>
      </c>
      <c r="C6" s="8" t="s">
        <v>1426</v>
      </c>
      <c r="D6" s="8" t="s">
        <v>730</v>
      </c>
      <c r="E6" s="8" t="s">
        <v>903</v>
      </c>
      <c r="F6" s="8" t="s">
        <v>1427</v>
      </c>
      <c r="G6" s="8" t="s">
        <v>611</v>
      </c>
      <c r="H6" s="8" t="s">
        <v>1428</v>
      </c>
      <c r="I6" s="9" t="s">
        <v>435</v>
      </c>
      <c r="J6" s="9" t="s">
        <v>436</v>
      </c>
      <c r="K6" s="10" t="s">
        <v>437</v>
      </c>
      <c r="L6" s="8" t="s">
        <v>438</v>
      </c>
      <c r="M6" s="8" t="s">
        <v>1429</v>
      </c>
      <c r="N6" s="8" t="s">
        <v>585</v>
      </c>
      <c r="P6" s="531"/>
      <c r="Q6" s="531"/>
      <c r="R6" s="531"/>
      <c r="S6" s="531"/>
      <c r="T6" s="531"/>
      <c r="U6" s="531"/>
      <c r="V6" s="26" t="s">
        <v>614</v>
      </c>
      <c r="W6" s="40" t="s">
        <v>1430</v>
      </c>
      <c r="X6" s="26" t="s">
        <v>615</v>
      </c>
      <c r="Y6" s="24" t="s">
        <v>618</v>
      </c>
      <c r="Z6" s="26" t="s">
        <v>619</v>
      </c>
      <c r="AA6" s="26" t="s">
        <v>620</v>
      </c>
      <c r="AB6" s="538"/>
      <c r="AC6" s="544"/>
      <c r="AD6" s="546"/>
      <c r="AE6" s="531"/>
      <c r="AF6" s="559"/>
      <c r="AG6" s="544"/>
      <c r="AH6" s="544"/>
      <c r="AI6" s="538"/>
      <c r="AJ6" s="544"/>
    </row>
    <row r="7" spans="1:36" ht="15.75" customHeight="1">
      <c r="A7" s="11" t="str">
        <f>IF(B7="","",ROW()-6)</f>
        <v/>
      </c>
      <c r="B7" s="12"/>
      <c r="C7" s="12"/>
      <c r="D7" s="8"/>
      <c r="E7" s="8"/>
      <c r="F7" s="8"/>
      <c r="G7" s="8"/>
      <c r="H7" s="15"/>
      <c r="I7" s="14"/>
      <c r="J7" s="14"/>
      <c r="K7" s="14"/>
      <c r="L7" s="15"/>
      <c r="M7" s="15"/>
      <c r="N7" s="21"/>
      <c r="P7" s="22"/>
      <c r="Q7" s="22"/>
      <c r="R7" s="22"/>
      <c r="S7" s="22"/>
      <c r="T7" s="22"/>
      <c r="U7" s="22"/>
      <c r="V7" s="22"/>
      <c r="W7" s="22"/>
      <c r="X7" s="22"/>
      <c r="Y7" s="27"/>
      <c r="Z7" s="22"/>
      <c r="AA7" s="27"/>
      <c r="AB7" s="27"/>
      <c r="AC7" s="27"/>
      <c r="AD7" s="27"/>
      <c r="AE7" s="27"/>
      <c r="AF7" s="27"/>
      <c r="AG7" s="30" t="str">
        <f t="shared" ref="AG7:AG29" si="0">IFERROR((AE7-K8)/(K8)*100,"")</f>
        <v/>
      </c>
      <c r="AH7" s="27"/>
      <c r="AI7" s="27"/>
      <c r="AJ7" s="27"/>
    </row>
    <row r="8" spans="1:36" ht="15.75" customHeight="1">
      <c r="A8" s="11" t="str">
        <f t="shared" ref="A8:A29" si="1">IF(B8="","",ROW()-6)</f>
        <v/>
      </c>
      <c r="B8" s="12"/>
      <c r="C8" s="12"/>
      <c r="D8" s="8"/>
      <c r="E8" s="8"/>
      <c r="F8" s="8"/>
      <c r="G8" s="8"/>
      <c r="H8" s="15"/>
      <c r="I8" s="14"/>
      <c r="J8" s="14"/>
      <c r="K8" s="14"/>
      <c r="L8" s="15"/>
      <c r="M8" s="15"/>
      <c r="N8" s="21"/>
      <c r="P8" s="22"/>
      <c r="Q8" s="22"/>
      <c r="R8" s="22"/>
      <c r="S8" s="22"/>
      <c r="T8" s="22"/>
      <c r="U8" s="22"/>
      <c r="V8" s="22"/>
      <c r="W8" s="22"/>
      <c r="X8" s="22"/>
      <c r="Y8" s="27"/>
      <c r="Z8" s="22"/>
      <c r="AA8" s="27"/>
      <c r="AB8" s="27"/>
      <c r="AC8" s="27"/>
      <c r="AD8" s="27"/>
      <c r="AE8" s="27"/>
      <c r="AF8" s="27"/>
      <c r="AG8" s="30" t="str">
        <f t="shared" si="0"/>
        <v/>
      </c>
      <c r="AH8" s="27"/>
      <c r="AI8" s="27"/>
      <c r="AJ8" s="27"/>
    </row>
    <row r="9" spans="1:36" ht="15.75" customHeight="1">
      <c r="A9" s="11" t="str">
        <f t="shared" si="1"/>
        <v/>
      </c>
      <c r="B9" s="12"/>
      <c r="C9" s="12"/>
      <c r="D9" s="8"/>
      <c r="E9" s="8"/>
      <c r="F9" s="8"/>
      <c r="G9" s="8"/>
      <c r="H9" s="15"/>
      <c r="I9" s="14"/>
      <c r="J9" s="14"/>
      <c r="K9" s="14"/>
      <c r="L9" s="15"/>
      <c r="M9" s="15"/>
      <c r="N9" s="21"/>
      <c r="P9" s="22"/>
      <c r="Q9" s="22"/>
      <c r="R9" s="22"/>
      <c r="S9" s="22"/>
      <c r="T9" s="22"/>
      <c r="U9" s="22"/>
      <c r="V9" s="22"/>
      <c r="W9" s="22"/>
      <c r="X9" s="22"/>
      <c r="Y9" s="27"/>
      <c r="Z9" s="22"/>
      <c r="AA9" s="27"/>
      <c r="AB9" s="27"/>
      <c r="AC9" s="27"/>
      <c r="AD9" s="27"/>
      <c r="AE9" s="27"/>
      <c r="AF9" s="27"/>
      <c r="AG9" s="30" t="str">
        <f t="shared" si="0"/>
        <v/>
      </c>
      <c r="AH9" s="27"/>
      <c r="AI9" s="27"/>
      <c r="AJ9" s="27"/>
    </row>
    <row r="10" spans="1:36" ht="15.75" customHeight="1">
      <c r="A10" s="11" t="str">
        <f t="shared" si="1"/>
        <v/>
      </c>
      <c r="B10" s="12"/>
      <c r="C10" s="12"/>
      <c r="D10" s="8"/>
      <c r="E10" s="8"/>
      <c r="F10" s="8"/>
      <c r="G10" s="8"/>
      <c r="H10" s="15"/>
      <c r="I10" s="14"/>
      <c r="J10" s="14"/>
      <c r="K10" s="14"/>
      <c r="L10" s="15"/>
      <c r="M10" s="15"/>
      <c r="N10" s="21"/>
      <c r="P10" s="22"/>
      <c r="Q10" s="22"/>
      <c r="R10" s="22"/>
      <c r="S10" s="22"/>
      <c r="T10" s="22"/>
      <c r="U10" s="22"/>
      <c r="V10" s="22"/>
      <c r="W10" s="22"/>
      <c r="X10" s="22"/>
      <c r="Y10" s="27"/>
      <c r="Z10" s="22"/>
      <c r="AA10" s="27"/>
      <c r="AB10" s="27"/>
      <c r="AC10" s="27"/>
      <c r="AD10" s="27"/>
      <c r="AE10" s="27"/>
      <c r="AF10" s="27"/>
      <c r="AG10" s="30" t="str">
        <f t="shared" si="0"/>
        <v/>
      </c>
      <c r="AH10" s="27"/>
      <c r="AI10" s="27"/>
      <c r="AJ10" s="27"/>
    </row>
    <row r="11" spans="1:36" ht="15.75" customHeight="1">
      <c r="A11" s="11" t="str">
        <f t="shared" si="1"/>
        <v/>
      </c>
      <c r="B11" s="12"/>
      <c r="C11" s="12"/>
      <c r="D11" s="8"/>
      <c r="E11" s="8"/>
      <c r="F11" s="8"/>
      <c r="G11" s="8"/>
      <c r="H11" s="15"/>
      <c r="I11" s="14"/>
      <c r="J11" s="14"/>
      <c r="K11" s="14"/>
      <c r="L11" s="15"/>
      <c r="M11" s="15"/>
      <c r="N11" s="21"/>
      <c r="P11" s="22"/>
      <c r="Q11" s="22"/>
      <c r="R11" s="22"/>
      <c r="S11" s="22"/>
      <c r="T11" s="22"/>
      <c r="U11" s="22"/>
      <c r="V11" s="22"/>
      <c r="W11" s="22"/>
      <c r="X11" s="22"/>
      <c r="Y11" s="27"/>
      <c r="Z11" s="22"/>
      <c r="AA11" s="27"/>
      <c r="AB11" s="27"/>
      <c r="AC11" s="27"/>
      <c r="AD11" s="27"/>
      <c r="AE11" s="27"/>
      <c r="AF11" s="27"/>
      <c r="AG11" s="30" t="str">
        <f t="shared" si="0"/>
        <v/>
      </c>
      <c r="AH11" s="27"/>
      <c r="AI11" s="27"/>
      <c r="AJ11" s="27"/>
    </row>
    <row r="12" spans="1:36" ht="15.75" customHeight="1">
      <c r="A12" s="11" t="str">
        <f t="shared" si="1"/>
        <v/>
      </c>
      <c r="B12" s="12"/>
      <c r="C12" s="12"/>
      <c r="D12" s="8"/>
      <c r="E12" s="8"/>
      <c r="F12" s="8"/>
      <c r="G12" s="8"/>
      <c r="H12" s="15"/>
      <c r="I12" s="14"/>
      <c r="J12" s="14"/>
      <c r="K12" s="14"/>
      <c r="L12" s="15"/>
      <c r="M12" s="15"/>
      <c r="N12" s="21"/>
      <c r="P12" s="22"/>
      <c r="Q12" s="22"/>
      <c r="R12" s="22"/>
      <c r="S12" s="22"/>
      <c r="T12" s="22"/>
      <c r="U12" s="22"/>
      <c r="V12" s="22"/>
      <c r="W12" s="22"/>
      <c r="X12" s="22"/>
      <c r="Y12" s="27"/>
      <c r="Z12" s="22"/>
      <c r="AA12" s="27"/>
      <c r="AB12" s="27"/>
      <c r="AC12" s="27"/>
      <c r="AD12" s="27"/>
      <c r="AE12" s="27"/>
      <c r="AF12" s="27"/>
      <c r="AG12" s="30" t="str">
        <f t="shared" si="0"/>
        <v/>
      </c>
      <c r="AH12" s="27"/>
      <c r="AI12" s="27"/>
      <c r="AJ12" s="27"/>
    </row>
    <row r="13" spans="1:36" ht="15.75" customHeight="1">
      <c r="A13" s="11" t="str">
        <f t="shared" si="1"/>
        <v/>
      </c>
      <c r="B13" s="12"/>
      <c r="C13" s="12"/>
      <c r="D13" s="8"/>
      <c r="E13" s="8"/>
      <c r="F13" s="8"/>
      <c r="G13" s="8"/>
      <c r="H13" s="15"/>
      <c r="I13" s="14"/>
      <c r="J13" s="14"/>
      <c r="K13" s="14"/>
      <c r="L13" s="15"/>
      <c r="M13" s="15"/>
      <c r="N13" s="21"/>
      <c r="P13" s="22"/>
      <c r="Q13" s="22"/>
      <c r="R13" s="22"/>
      <c r="S13" s="22"/>
      <c r="T13" s="22"/>
      <c r="U13" s="22"/>
      <c r="V13" s="22"/>
      <c r="W13" s="22"/>
      <c r="X13" s="22"/>
      <c r="Y13" s="27"/>
      <c r="Z13" s="22"/>
      <c r="AA13" s="27"/>
      <c r="AB13" s="27"/>
      <c r="AC13" s="27"/>
      <c r="AD13" s="27"/>
      <c r="AE13" s="27"/>
      <c r="AF13" s="27"/>
      <c r="AG13" s="30" t="str">
        <f t="shared" si="0"/>
        <v/>
      </c>
      <c r="AH13" s="27"/>
      <c r="AI13" s="27"/>
      <c r="AJ13" s="27"/>
    </row>
    <row r="14" spans="1:36" ht="15.75" customHeight="1">
      <c r="A14" s="11" t="str">
        <f t="shared" si="1"/>
        <v/>
      </c>
      <c r="B14" s="12"/>
      <c r="C14" s="12"/>
      <c r="D14" s="8"/>
      <c r="E14" s="8"/>
      <c r="F14" s="8"/>
      <c r="G14" s="8"/>
      <c r="H14" s="15"/>
      <c r="I14" s="14"/>
      <c r="J14" s="14"/>
      <c r="K14" s="14"/>
      <c r="L14" s="15"/>
      <c r="M14" s="15"/>
      <c r="N14" s="21"/>
      <c r="P14" s="22"/>
      <c r="Q14" s="22"/>
      <c r="R14" s="22"/>
      <c r="S14" s="22"/>
      <c r="T14" s="22"/>
      <c r="U14" s="22"/>
      <c r="V14" s="22"/>
      <c r="W14" s="22"/>
      <c r="X14" s="22"/>
      <c r="Y14" s="27"/>
      <c r="Z14" s="22"/>
      <c r="AA14" s="27"/>
      <c r="AB14" s="27"/>
      <c r="AC14" s="27"/>
      <c r="AD14" s="27"/>
      <c r="AE14" s="27"/>
      <c r="AF14" s="27"/>
      <c r="AG14" s="30" t="str">
        <f t="shared" si="0"/>
        <v/>
      </c>
      <c r="AH14" s="27"/>
      <c r="AI14" s="27"/>
      <c r="AJ14" s="27"/>
    </row>
    <row r="15" spans="1:36" ht="15.75" customHeight="1">
      <c r="A15" s="11" t="str">
        <f t="shared" si="1"/>
        <v/>
      </c>
      <c r="B15" s="12"/>
      <c r="C15" s="12"/>
      <c r="D15" s="8"/>
      <c r="E15" s="8"/>
      <c r="F15" s="8"/>
      <c r="G15" s="8"/>
      <c r="H15" s="15"/>
      <c r="I15" s="14"/>
      <c r="J15" s="14"/>
      <c r="K15" s="14"/>
      <c r="L15" s="15"/>
      <c r="M15" s="15"/>
      <c r="N15" s="21"/>
      <c r="P15" s="22"/>
      <c r="Q15" s="22"/>
      <c r="R15" s="22"/>
      <c r="S15" s="22"/>
      <c r="T15" s="22"/>
      <c r="U15" s="22"/>
      <c r="V15" s="22"/>
      <c r="W15" s="22"/>
      <c r="X15" s="22"/>
      <c r="Y15" s="27"/>
      <c r="Z15" s="22"/>
      <c r="AA15" s="27"/>
      <c r="AB15" s="27"/>
      <c r="AC15" s="27"/>
      <c r="AD15" s="27"/>
      <c r="AE15" s="27"/>
      <c r="AF15" s="27"/>
      <c r="AG15" s="30" t="str">
        <f t="shared" si="0"/>
        <v/>
      </c>
      <c r="AH15" s="27"/>
      <c r="AI15" s="27"/>
      <c r="AJ15" s="27"/>
    </row>
    <row r="16" spans="1:36" ht="15.75" customHeight="1">
      <c r="A16" s="11" t="str">
        <f t="shared" si="1"/>
        <v/>
      </c>
      <c r="B16" s="12"/>
      <c r="C16" s="12"/>
      <c r="D16" s="8"/>
      <c r="E16" s="8"/>
      <c r="F16" s="8"/>
      <c r="G16" s="8"/>
      <c r="H16" s="15"/>
      <c r="I16" s="14"/>
      <c r="J16" s="14"/>
      <c r="K16" s="14"/>
      <c r="L16" s="15"/>
      <c r="M16" s="15"/>
      <c r="N16" s="21"/>
      <c r="P16" s="22"/>
      <c r="Q16" s="22"/>
      <c r="R16" s="22"/>
      <c r="S16" s="22"/>
      <c r="T16" s="22"/>
      <c r="U16" s="22"/>
      <c r="V16" s="22"/>
      <c r="W16" s="22"/>
      <c r="X16" s="22"/>
      <c r="Y16" s="27"/>
      <c r="Z16" s="22"/>
      <c r="AA16" s="27"/>
      <c r="AB16" s="27"/>
      <c r="AC16" s="27"/>
      <c r="AD16" s="27"/>
      <c r="AE16" s="27"/>
      <c r="AF16" s="27"/>
      <c r="AG16" s="30" t="str">
        <f t="shared" si="0"/>
        <v/>
      </c>
      <c r="AH16" s="27"/>
      <c r="AI16" s="27"/>
      <c r="AJ16" s="27"/>
    </row>
    <row r="17" spans="1:36" ht="15.75" customHeight="1">
      <c r="A17" s="11" t="str">
        <f t="shared" si="1"/>
        <v/>
      </c>
      <c r="B17" s="12"/>
      <c r="C17" s="12"/>
      <c r="D17" s="8"/>
      <c r="E17" s="8"/>
      <c r="F17" s="8"/>
      <c r="G17" s="8"/>
      <c r="H17" s="15"/>
      <c r="I17" s="14"/>
      <c r="J17" s="14"/>
      <c r="K17" s="14"/>
      <c r="L17" s="15"/>
      <c r="M17" s="15"/>
      <c r="N17" s="21"/>
      <c r="P17" s="22"/>
      <c r="Q17" s="22"/>
      <c r="R17" s="22"/>
      <c r="S17" s="22"/>
      <c r="T17" s="22"/>
      <c r="U17" s="22"/>
      <c r="V17" s="22"/>
      <c r="W17" s="22"/>
      <c r="X17" s="22"/>
      <c r="Y17" s="27"/>
      <c r="Z17" s="22"/>
      <c r="AA17" s="27"/>
      <c r="AB17" s="27"/>
      <c r="AC17" s="27"/>
      <c r="AD17" s="27"/>
      <c r="AE17" s="27"/>
      <c r="AF17" s="27"/>
      <c r="AG17" s="30" t="str">
        <f t="shared" si="0"/>
        <v/>
      </c>
      <c r="AH17" s="27"/>
      <c r="AI17" s="27"/>
      <c r="AJ17" s="27"/>
    </row>
    <row r="18" spans="1:36" ht="15.75" customHeight="1">
      <c r="A18" s="11" t="str">
        <f t="shared" si="1"/>
        <v/>
      </c>
      <c r="B18" s="12"/>
      <c r="C18" s="12"/>
      <c r="D18" s="8"/>
      <c r="E18" s="8"/>
      <c r="F18" s="8"/>
      <c r="G18" s="8"/>
      <c r="H18" s="15"/>
      <c r="I18" s="14"/>
      <c r="J18" s="14"/>
      <c r="K18" s="14"/>
      <c r="L18" s="15"/>
      <c r="M18" s="15"/>
      <c r="N18" s="21"/>
      <c r="P18" s="22"/>
      <c r="Q18" s="22"/>
      <c r="R18" s="22"/>
      <c r="S18" s="22"/>
      <c r="T18" s="22"/>
      <c r="U18" s="22"/>
      <c r="V18" s="22"/>
      <c r="W18" s="22"/>
      <c r="X18" s="22"/>
      <c r="Y18" s="27"/>
      <c r="Z18" s="22"/>
      <c r="AA18" s="27"/>
      <c r="AB18" s="27"/>
      <c r="AC18" s="27"/>
      <c r="AD18" s="27"/>
      <c r="AE18" s="27"/>
      <c r="AF18" s="27"/>
      <c r="AG18" s="30" t="str">
        <f>IFERROR((AE18-K22)/(K22)*100,"")</f>
        <v/>
      </c>
      <c r="AH18" s="27"/>
      <c r="AI18" s="27"/>
      <c r="AJ18" s="27"/>
    </row>
    <row r="19" spans="1:36" ht="15.75" customHeight="1">
      <c r="A19" s="11"/>
      <c r="B19" s="12"/>
      <c r="C19" s="12"/>
      <c r="D19" s="8"/>
      <c r="E19" s="8"/>
      <c r="F19" s="8"/>
      <c r="G19" s="8"/>
      <c r="H19" s="15"/>
      <c r="I19" s="14"/>
      <c r="J19" s="14"/>
      <c r="K19" s="14"/>
      <c r="L19" s="15"/>
      <c r="M19" s="15"/>
      <c r="N19" s="21"/>
      <c r="P19" s="22"/>
      <c r="Q19" s="22"/>
      <c r="R19" s="22"/>
      <c r="S19" s="22"/>
      <c r="T19" s="22"/>
      <c r="U19" s="22"/>
      <c r="V19" s="22"/>
      <c r="W19" s="22"/>
      <c r="X19" s="22"/>
      <c r="Y19" s="27"/>
      <c r="Z19" s="22"/>
      <c r="AA19" s="27"/>
      <c r="AB19" s="27"/>
      <c r="AC19" s="27"/>
      <c r="AD19" s="27"/>
      <c r="AE19" s="27"/>
      <c r="AF19" s="27"/>
      <c r="AG19" s="30"/>
      <c r="AH19" s="27"/>
      <c r="AI19" s="27"/>
      <c r="AJ19" s="27"/>
    </row>
    <row r="20" spans="1:36" ht="15.75" customHeight="1">
      <c r="A20" s="11"/>
      <c r="B20" s="12"/>
      <c r="C20" s="12"/>
      <c r="D20" s="8"/>
      <c r="E20" s="8"/>
      <c r="F20" s="8"/>
      <c r="G20" s="8"/>
      <c r="H20" s="15"/>
      <c r="I20" s="14"/>
      <c r="J20" s="14"/>
      <c r="K20" s="14"/>
      <c r="L20" s="15"/>
      <c r="M20" s="15"/>
      <c r="N20" s="21"/>
      <c r="P20" s="22"/>
      <c r="Q20" s="22"/>
      <c r="R20" s="22"/>
      <c r="S20" s="22"/>
      <c r="T20" s="22"/>
      <c r="U20" s="22"/>
      <c r="V20" s="22"/>
      <c r="W20" s="22"/>
      <c r="X20" s="22"/>
      <c r="Y20" s="27"/>
      <c r="Z20" s="22"/>
      <c r="AA20" s="27"/>
      <c r="AB20" s="27"/>
      <c r="AC20" s="27"/>
      <c r="AD20" s="27"/>
      <c r="AE20" s="27"/>
      <c r="AF20" s="27"/>
      <c r="AG20" s="30"/>
      <c r="AH20" s="27"/>
      <c r="AI20" s="27"/>
      <c r="AJ20" s="27"/>
    </row>
    <row r="21" spans="1:36" ht="15.75" customHeight="1">
      <c r="A21" s="11"/>
      <c r="B21" s="12"/>
      <c r="C21" s="12"/>
      <c r="D21" s="8"/>
      <c r="E21" s="8"/>
      <c r="F21" s="8"/>
      <c r="G21" s="8"/>
      <c r="H21" s="15"/>
      <c r="I21" s="14"/>
      <c r="J21" s="14"/>
      <c r="K21" s="14"/>
      <c r="L21" s="15"/>
      <c r="M21" s="15"/>
      <c r="N21" s="21"/>
      <c r="P21" s="22"/>
      <c r="Q21" s="22"/>
      <c r="R21" s="22"/>
      <c r="S21" s="22"/>
      <c r="T21" s="22"/>
      <c r="U21" s="22"/>
      <c r="V21" s="22"/>
      <c r="W21" s="22"/>
      <c r="X21" s="22"/>
      <c r="Y21" s="27"/>
      <c r="Z21" s="22"/>
      <c r="AA21" s="27"/>
      <c r="AB21" s="27"/>
      <c r="AC21" s="27"/>
      <c r="AD21" s="27"/>
      <c r="AE21" s="27"/>
      <c r="AF21" s="27"/>
      <c r="AG21" s="30"/>
      <c r="AH21" s="27"/>
      <c r="AI21" s="27"/>
      <c r="AJ21" s="27"/>
    </row>
    <row r="22" spans="1:36" ht="15.75" customHeight="1">
      <c r="A22" s="11" t="str">
        <f t="shared" si="1"/>
        <v/>
      </c>
      <c r="B22" s="12"/>
      <c r="C22" s="12"/>
      <c r="D22" s="8"/>
      <c r="E22" s="8"/>
      <c r="F22" s="8"/>
      <c r="G22" s="8"/>
      <c r="H22" s="15"/>
      <c r="I22" s="14"/>
      <c r="J22" s="14"/>
      <c r="K22" s="14"/>
      <c r="L22" s="15"/>
      <c r="M22" s="15"/>
      <c r="N22" s="21"/>
      <c r="P22" s="22"/>
      <c r="Q22" s="22"/>
      <c r="R22" s="22"/>
      <c r="S22" s="22"/>
      <c r="T22" s="22"/>
      <c r="U22" s="22"/>
      <c r="V22" s="22"/>
      <c r="W22" s="22"/>
      <c r="X22" s="22"/>
      <c r="Y22" s="27"/>
      <c r="Z22" s="22"/>
      <c r="AA22" s="27"/>
      <c r="AB22" s="27"/>
      <c r="AC22" s="27"/>
      <c r="AD22" s="27"/>
      <c r="AE22" s="27"/>
      <c r="AF22" s="27"/>
      <c r="AG22" s="30" t="str">
        <f t="shared" si="0"/>
        <v/>
      </c>
      <c r="AH22" s="27"/>
      <c r="AI22" s="27"/>
      <c r="AJ22" s="27"/>
    </row>
    <row r="23" spans="1:36" ht="15.75" customHeight="1">
      <c r="A23" s="11" t="str">
        <f t="shared" si="1"/>
        <v/>
      </c>
      <c r="B23" s="12"/>
      <c r="C23" s="12"/>
      <c r="D23" s="8"/>
      <c r="E23" s="8"/>
      <c r="F23" s="8"/>
      <c r="G23" s="8"/>
      <c r="H23" s="15"/>
      <c r="I23" s="14"/>
      <c r="J23" s="14"/>
      <c r="K23" s="14"/>
      <c r="L23" s="15"/>
      <c r="M23" s="15"/>
      <c r="N23" s="21"/>
      <c r="P23" s="22"/>
      <c r="Q23" s="22"/>
      <c r="R23" s="22"/>
      <c r="S23" s="22"/>
      <c r="T23" s="22"/>
      <c r="U23" s="22"/>
      <c r="V23" s="22"/>
      <c r="W23" s="22"/>
      <c r="X23" s="22"/>
      <c r="Y23" s="27"/>
      <c r="Z23" s="22"/>
      <c r="AA23" s="27"/>
      <c r="AB23" s="27"/>
      <c r="AC23" s="27"/>
      <c r="AD23" s="27"/>
      <c r="AE23" s="27"/>
      <c r="AF23" s="27"/>
      <c r="AG23" s="30" t="str">
        <f t="shared" si="0"/>
        <v/>
      </c>
      <c r="AH23" s="27"/>
      <c r="AI23" s="27"/>
      <c r="AJ23" s="27"/>
    </row>
    <row r="24" spans="1:36" ht="15.75" customHeight="1">
      <c r="A24" s="11" t="str">
        <f t="shared" si="1"/>
        <v/>
      </c>
      <c r="B24" s="12"/>
      <c r="C24" s="12"/>
      <c r="D24" s="8"/>
      <c r="E24" s="8"/>
      <c r="F24" s="8"/>
      <c r="G24" s="8"/>
      <c r="H24" s="15"/>
      <c r="I24" s="14"/>
      <c r="J24" s="14"/>
      <c r="K24" s="14"/>
      <c r="L24" s="15"/>
      <c r="M24" s="15"/>
      <c r="N24" s="21"/>
      <c r="P24" s="22"/>
      <c r="Q24" s="22"/>
      <c r="R24" s="22"/>
      <c r="S24" s="22"/>
      <c r="T24" s="22"/>
      <c r="U24" s="22"/>
      <c r="V24" s="22"/>
      <c r="W24" s="22"/>
      <c r="X24" s="22"/>
      <c r="Y24" s="27"/>
      <c r="Z24" s="22"/>
      <c r="AA24" s="27"/>
      <c r="AB24" s="27"/>
      <c r="AC24" s="27"/>
      <c r="AD24" s="27"/>
      <c r="AE24" s="27"/>
      <c r="AF24" s="27"/>
      <c r="AG24" s="30" t="str">
        <f t="shared" si="0"/>
        <v/>
      </c>
      <c r="AH24" s="27"/>
      <c r="AI24" s="27"/>
      <c r="AJ24" s="27"/>
    </row>
    <row r="25" spans="1:36" ht="15.75" customHeight="1">
      <c r="A25" s="11" t="str">
        <f t="shared" si="1"/>
        <v/>
      </c>
      <c r="B25" s="12"/>
      <c r="C25" s="12"/>
      <c r="D25" s="8"/>
      <c r="E25" s="8"/>
      <c r="F25" s="8"/>
      <c r="G25" s="8"/>
      <c r="H25" s="15"/>
      <c r="I25" s="14"/>
      <c r="J25" s="14"/>
      <c r="K25" s="14"/>
      <c r="L25" s="15"/>
      <c r="M25" s="15"/>
      <c r="N25" s="21"/>
      <c r="P25" s="22"/>
      <c r="Q25" s="22"/>
      <c r="R25" s="22"/>
      <c r="S25" s="22"/>
      <c r="T25" s="22"/>
      <c r="U25" s="22"/>
      <c r="V25" s="22"/>
      <c r="W25" s="22"/>
      <c r="X25" s="22"/>
      <c r="Y25" s="27"/>
      <c r="Z25" s="22"/>
      <c r="AA25" s="27"/>
      <c r="AB25" s="27"/>
      <c r="AC25" s="27"/>
      <c r="AD25" s="27"/>
      <c r="AE25" s="27"/>
      <c r="AF25" s="27"/>
      <c r="AG25" s="30" t="str">
        <f t="shared" si="0"/>
        <v/>
      </c>
      <c r="AH25" s="27"/>
      <c r="AI25" s="27"/>
      <c r="AJ25" s="27"/>
    </row>
    <row r="26" spans="1:36" ht="15.75" customHeight="1">
      <c r="A26" s="11" t="str">
        <f t="shared" si="1"/>
        <v/>
      </c>
      <c r="B26" s="12"/>
      <c r="C26" s="12"/>
      <c r="D26" s="8"/>
      <c r="E26" s="8"/>
      <c r="F26" s="8"/>
      <c r="G26" s="8"/>
      <c r="H26" s="15"/>
      <c r="I26" s="14"/>
      <c r="J26" s="14"/>
      <c r="K26" s="14"/>
      <c r="L26" s="15"/>
      <c r="M26" s="15"/>
      <c r="N26" s="21"/>
      <c r="P26" s="22"/>
      <c r="Q26" s="22"/>
      <c r="R26" s="22"/>
      <c r="S26" s="22"/>
      <c r="T26" s="22"/>
      <c r="U26" s="22"/>
      <c r="V26" s="22"/>
      <c r="W26" s="22"/>
      <c r="X26" s="22"/>
      <c r="Y26" s="27"/>
      <c r="Z26" s="22"/>
      <c r="AA26" s="27"/>
      <c r="AB26" s="27"/>
      <c r="AC26" s="27"/>
      <c r="AD26" s="27"/>
      <c r="AE26" s="27"/>
      <c r="AF26" s="27"/>
      <c r="AG26" s="30" t="str">
        <f t="shared" si="0"/>
        <v/>
      </c>
      <c r="AH26" s="27"/>
      <c r="AI26" s="27"/>
      <c r="AJ26" s="27"/>
    </row>
    <row r="27" spans="1:36" ht="15.75" customHeight="1">
      <c r="A27" s="11" t="str">
        <f t="shared" si="1"/>
        <v/>
      </c>
      <c r="B27" s="12"/>
      <c r="C27" s="12"/>
      <c r="D27" s="8"/>
      <c r="E27" s="8"/>
      <c r="F27" s="8"/>
      <c r="G27" s="8"/>
      <c r="H27" s="15"/>
      <c r="I27" s="14"/>
      <c r="J27" s="14"/>
      <c r="K27" s="14"/>
      <c r="L27" s="15"/>
      <c r="M27" s="15"/>
      <c r="N27" s="21"/>
      <c r="P27" s="22"/>
      <c r="Q27" s="22"/>
      <c r="R27" s="22"/>
      <c r="S27" s="22"/>
      <c r="T27" s="22"/>
      <c r="U27" s="22"/>
      <c r="V27" s="22"/>
      <c r="W27" s="22"/>
      <c r="X27" s="22"/>
      <c r="Y27" s="27"/>
      <c r="Z27" s="22"/>
      <c r="AA27" s="27"/>
      <c r="AB27" s="27"/>
      <c r="AC27" s="27"/>
      <c r="AD27" s="27"/>
      <c r="AE27" s="27"/>
      <c r="AF27" s="27"/>
      <c r="AG27" s="30" t="str">
        <f t="shared" si="0"/>
        <v/>
      </c>
      <c r="AH27" s="27"/>
      <c r="AI27" s="27"/>
      <c r="AJ27" s="27"/>
    </row>
    <row r="28" spans="1:36" ht="15.75" customHeight="1">
      <c r="A28" s="11" t="str">
        <f t="shared" si="1"/>
        <v/>
      </c>
      <c r="B28" s="12"/>
      <c r="C28" s="12"/>
      <c r="D28" s="8"/>
      <c r="E28" s="8"/>
      <c r="F28" s="8"/>
      <c r="G28" s="8"/>
      <c r="H28" s="15"/>
      <c r="I28" s="14"/>
      <c r="J28" s="14"/>
      <c r="K28" s="14"/>
      <c r="L28" s="15"/>
      <c r="M28" s="15"/>
      <c r="N28" s="21"/>
      <c r="P28" s="22"/>
      <c r="Q28" s="22"/>
      <c r="R28" s="22"/>
      <c r="S28" s="22"/>
      <c r="T28" s="22"/>
      <c r="U28" s="22"/>
      <c r="V28" s="22"/>
      <c r="W28" s="22"/>
      <c r="X28" s="22"/>
      <c r="Y28" s="27"/>
      <c r="Z28" s="22"/>
      <c r="AA28" s="27"/>
      <c r="AB28" s="27"/>
      <c r="AC28" s="27"/>
      <c r="AD28" s="27"/>
      <c r="AE28" s="27"/>
      <c r="AF28" s="27"/>
      <c r="AG28" s="30" t="str">
        <f t="shared" si="0"/>
        <v/>
      </c>
      <c r="AH28" s="27"/>
      <c r="AI28" s="27"/>
      <c r="AJ28" s="27"/>
    </row>
    <row r="29" spans="1:36" ht="15.75" customHeight="1">
      <c r="A29" s="11" t="str">
        <f t="shared" si="1"/>
        <v/>
      </c>
      <c r="B29" s="12"/>
      <c r="C29" s="12"/>
      <c r="D29" s="8"/>
      <c r="E29" s="8"/>
      <c r="F29" s="8"/>
      <c r="G29" s="8"/>
      <c r="H29" s="15"/>
      <c r="I29" s="14"/>
      <c r="J29" s="14"/>
      <c r="K29" s="14"/>
      <c r="L29" s="15"/>
      <c r="M29" s="15"/>
      <c r="N29" s="21"/>
      <c r="P29" s="22"/>
      <c r="Q29" s="22"/>
      <c r="R29" s="22"/>
      <c r="S29" s="22"/>
      <c r="T29" s="22"/>
      <c r="U29" s="22"/>
      <c r="V29" s="22"/>
      <c r="W29" s="22"/>
      <c r="X29" s="22"/>
      <c r="Y29" s="27"/>
      <c r="Z29" s="22"/>
      <c r="AA29" s="27"/>
      <c r="AB29" s="27"/>
      <c r="AC29" s="27"/>
      <c r="AD29" s="27"/>
      <c r="AE29" s="27"/>
      <c r="AF29" s="27"/>
      <c r="AG29" s="30" t="str">
        <f t="shared" si="0"/>
        <v/>
      </c>
      <c r="AH29" s="27"/>
      <c r="AI29" s="27"/>
      <c r="AJ29" s="27"/>
    </row>
    <row r="30" spans="1:36" ht="15.75" customHeight="1">
      <c r="A30" s="526" t="s">
        <v>740</v>
      </c>
      <c r="B30" s="527"/>
      <c r="C30" s="13"/>
      <c r="D30" s="8"/>
      <c r="E30" s="8"/>
      <c r="F30" s="8"/>
      <c r="G30" s="8"/>
      <c r="H30" s="15"/>
      <c r="I30" s="14">
        <f>SUM(I7:I29)</f>
        <v>0</v>
      </c>
      <c r="J30" s="14">
        <f>SUM(J7:J29)</f>
        <v>0</v>
      </c>
      <c r="K30" s="14">
        <f>SUM(K7:K29)</f>
        <v>0</v>
      </c>
      <c r="L30" s="14">
        <f>SUM(L7:L29)</f>
        <v>0</v>
      </c>
      <c r="M30" s="15"/>
      <c r="N30" s="21"/>
    </row>
    <row r="31" spans="1:36" ht="15.75" customHeight="1">
      <c r="A31" s="3" t="str">
        <f>基本信息输入表!$K$6&amp;"填表人："&amp;基本信息输入表!$M$88</f>
        <v>被评估单位填表人：徐刚、杨灵芝</v>
      </c>
      <c r="L31" s="3" t="str">
        <f>"评估人员："&amp;基本信息输入表!$Q$88</f>
        <v>评估人员：雍国锋、路育</v>
      </c>
    </row>
    <row r="32" spans="1:36" ht="15.75" customHeight="1">
      <c r="A32" s="3" t="str">
        <f>"填表日期："&amp;YEAR(基本信息输入表!$O$88)&amp;"年"&amp;MONTH(基本信息输入表!$O$88)&amp;"月"&amp;DAY(基本信息输入表!$O$88)&amp;"日"</f>
        <v>填表日期：2023年2月1日</v>
      </c>
    </row>
    <row r="33" spans="15:15" ht="15.75" customHeight="1">
      <c r="O33" s="23" t="s">
        <v>461</v>
      </c>
    </row>
  </sheetData>
  <mergeCells count="25">
    <mergeCell ref="AG5:AG6"/>
    <mergeCell ref="AH5:AH6"/>
    <mergeCell ref="AI5:AI6"/>
    <mergeCell ref="AJ5:AJ6"/>
    <mergeCell ref="AG4:AJ4"/>
    <mergeCell ref="A5:F5"/>
    <mergeCell ref="V5:Y5"/>
    <mergeCell ref="Z5:AA5"/>
    <mergeCell ref="A30:B30"/>
    <mergeCell ref="P5:P6"/>
    <mergeCell ref="Q5:Q6"/>
    <mergeCell ref="R5:R6"/>
    <mergeCell ref="S5:S6"/>
    <mergeCell ref="T5:T6"/>
    <mergeCell ref="U5:U6"/>
    <mergeCell ref="AB5:AB6"/>
    <mergeCell ref="AC5:AC6"/>
    <mergeCell ref="AD5:AD6"/>
    <mergeCell ref="AE5:AE6"/>
    <mergeCell ref="AF5:AF6"/>
    <mergeCell ref="A2:N2"/>
    <mergeCell ref="A3:N3"/>
    <mergeCell ref="P4:U4"/>
    <mergeCell ref="V4:AC4"/>
    <mergeCell ref="AD4:AF4"/>
  </mergeCells>
  <phoneticPr fontId="13" type="noConversion"/>
  <dataValidations count="1">
    <dataValidation type="list" allowBlank="1" showInputMessage="1" showErrorMessage="1" sqref="P7:S29" xr:uid="{00000000-0002-0000-5600-000001000000}">
      <formula1>$A$108:$A$109</formula1>
    </dataValidation>
  </dataValidations>
  <hyperlinks>
    <hyperlink ref="A1" location="索引目录!A1" display="返回索引目录" xr:uid="{00000000-0004-0000-5600-000000000000}"/>
  </hyperlinks>
  <printOptions horizontalCentered="1"/>
  <pageMargins left="0.98402777777777795" right="0.98402777777777795" top="0.98402777777777795" bottom="0.98402777777777795" header="0.31388888888888899" footer="0.35416666666666702"/>
  <pageSetup paperSize="9" scale="8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600-000000000000}">
          <x14:formula1>
            <xm:f>基本信息输入表!$A$121:$A$123</xm:f>
          </x14:formula1>
          <xm:sqref>Z7:Z29</xm:sqref>
        </x14:dataValidation>
        <x14:dataValidation type="list" allowBlank="1" showInputMessage="1" showErrorMessage="1" xr:uid="{00000000-0002-0000-5600-000002000000}">
          <x14:formula1>
            <xm:f>基本信息输入表!$A$109:$A$110</xm:f>
          </x14:formula1>
          <xm:sqref>V7:X29</xm:sqref>
        </x14:dataValidation>
      </x14:dataValidations>
    </ext>
  </extLs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FF00"/>
    <pageSetUpPr fitToPage="1"/>
  </sheetPr>
  <dimension ref="A1:AF30"/>
  <sheetViews>
    <sheetView showGridLines="0" workbookViewId="0">
      <selection activeCell="F8" sqref="F8"/>
    </sheetView>
  </sheetViews>
  <sheetFormatPr defaultColWidth="8.75" defaultRowHeight="13" outlineLevelCol="1"/>
  <cols>
    <col min="1" max="1" width="5.58203125" style="3" customWidth="1"/>
    <col min="2" max="2" width="20.75" style="3" customWidth="1"/>
    <col min="3" max="3" width="9.58203125" style="3" customWidth="1"/>
    <col min="4" max="5" width="11.58203125" style="3" customWidth="1"/>
    <col min="6" max="6" width="11.25" style="3" customWidth="1"/>
    <col min="7" max="8" width="15.58203125" style="3" hidden="1" customWidth="1" outlineLevel="1"/>
    <col min="9" max="9" width="15.58203125" style="3" customWidth="1" collapsed="1"/>
    <col min="10" max="10" width="15.58203125" style="3" customWidth="1"/>
    <col min="11" max="11" width="12.75" style="3" customWidth="1"/>
    <col min="12" max="12" width="8.75" style="3"/>
    <col min="13" max="16" width="5.58203125" style="4" customWidth="1" outlineLevel="1"/>
    <col min="17" max="17" width="14.75" style="4" customWidth="1" outlineLevel="1"/>
    <col min="18" max="18" width="13.58203125" style="4" customWidth="1"/>
    <col min="19" max="21" width="5.58203125" style="4" customWidth="1" outlineLevel="1"/>
    <col min="22" max="23" width="8.58203125" style="4" customWidth="1" outlineLevel="1"/>
    <col min="24" max="24" width="14.58203125" style="4" customWidth="1" outlineLevel="1"/>
    <col min="25" max="25" width="13.58203125" style="4" customWidth="1"/>
    <col min="26" max="26" width="10.75" style="4" customWidth="1" outlineLevel="1"/>
    <col min="27" max="27" width="8.58203125" style="4" customWidth="1" outlineLevel="1"/>
    <col min="28" max="28" width="13.75" style="4" customWidth="1"/>
    <col min="29" max="31" width="13.58203125" style="4" customWidth="1" outlineLevel="1"/>
    <col min="32" max="32" width="13.58203125" style="4" customWidth="1"/>
    <col min="33" max="16384" width="8.75" style="3"/>
  </cols>
  <sheetData>
    <row r="1" spans="1:32">
      <c r="A1" s="5" t="s">
        <v>430</v>
      </c>
    </row>
    <row r="2" spans="1:32" s="1" customFormat="1" ht="21" customHeight="1">
      <c r="A2" s="579" t="s">
        <v>1492</v>
      </c>
      <c r="B2" s="579"/>
      <c r="C2" s="579"/>
      <c r="D2" s="579"/>
      <c r="E2" s="579"/>
      <c r="F2" s="579"/>
      <c r="G2" s="579"/>
      <c r="H2" s="579"/>
      <c r="I2" s="579"/>
      <c r="J2" s="579"/>
      <c r="K2" s="579"/>
      <c r="M2" s="17"/>
      <c r="N2" s="17"/>
      <c r="O2" s="17"/>
      <c r="P2" s="17"/>
      <c r="Q2" s="17"/>
      <c r="R2" s="17"/>
      <c r="S2" s="17"/>
      <c r="T2" s="17"/>
      <c r="U2" s="17"/>
      <c r="V2" s="17"/>
      <c r="W2" s="17"/>
      <c r="X2" s="17"/>
      <c r="Y2" s="17"/>
      <c r="Z2" s="17"/>
      <c r="AA2" s="17"/>
      <c r="AB2" s="17"/>
      <c r="AC2" s="17"/>
      <c r="AD2" s="17"/>
      <c r="AE2" s="17"/>
      <c r="AF2" s="17"/>
    </row>
    <row r="3" spans="1:32" ht="15.75" customHeight="1">
      <c r="A3" s="520" t="str">
        <f>"评估基准日："&amp;TEXT(基本信息输入表!M7,"yyyy年mm月dd日")</f>
        <v>评估基准日：2022年12月31日</v>
      </c>
      <c r="B3" s="520"/>
      <c r="C3" s="520"/>
      <c r="D3" s="520"/>
      <c r="E3" s="520"/>
      <c r="F3" s="520"/>
      <c r="G3" s="520"/>
      <c r="H3" s="520"/>
      <c r="I3" s="520"/>
      <c r="J3" s="520"/>
      <c r="K3" s="520"/>
      <c r="M3" s="17"/>
      <c r="N3" s="17"/>
      <c r="O3" s="17"/>
      <c r="P3" s="17"/>
      <c r="Q3" s="17"/>
      <c r="R3" s="17"/>
      <c r="S3" s="17"/>
      <c r="T3" s="17"/>
      <c r="U3" s="17"/>
      <c r="V3" s="17"/>
      <c r="W3" s="17"/>
      <c r="X3" s="17"/>
      <c r="Y3" s="17"/>
      <c r="Z3" s="17"/>
      <c r="AA3" s="17"/>
      <c r="AB3" s="17"/>
      <c r="AC3" s="17"/>
      <c r="AD3" s="17"/>
      <c r="AE3" s="17"/>
      <c r="AF3" s="17"/>
    </row>
    <row r="4" spans="1:32" ht="14.15" customHeight="1">
      <c r="B4" s="2"/>
      <c r="C4" s="2"/>
      <c r="D4" s="2"/>
      <c r="E4" s="2"/>
      <c r="F4" s="2"/>
      <c r="G4" s="2"/>
      <c r="H4" s="2"/>
      <c r="I4" s="2"/>
      <c r="J4" s="2"/>
      <c r="K4" s="18" t="s">
        <v>1493</v>
      </c>
      <c r="M4" s="531" t="s">
        <v>595</v>
      </c>
      <c r="N4" s="531"/>
      <c r="O4" s="531"/>
      <c r="P4" s="531"/>
      <c r="Q4" s="531"/>
      <c r="R4" s="531"/>
      <c r="S4" s="532" t="s">
        <v>596</v>
      </c>
      <c r="T4" s="533"/>
      <c r="U4" s="533"/>
      <c r="V4" s="533"/>
      <c r="W4" s="533"/>
      <c r="X4" s="533"/>
      <c r="Y4" s="534"/>
      <c r="Z4" s="536" t="s">
        <v>597</v>
      </c>
      <c r="AA4" s="536"/>
      <c r="AB4" s="537"/>
      <c r="AC4" s="538" t="s">
        <v>598</v>
      </c>
      <c r="AD4" s="538"/>
      <c r="AE4" s="538"/>
      <c r="AF4" s="538"/>
    </row>
    <row r="5" spans="1:32" ht="15.75" customHeight="1">
      <c r="A5" s="604" t="str">
        <f>基本信息输入表!K6&amp;"："&amp;基本信息输入表!M6</f>
        <v>被评估单位：贵州华能焦化制气股份有限公司</v>
      </c>
      <c r="B5" s="604"/>
      <c r="C5" s="604"/>
      <c r="D5" s="604"/>
      <c r="K5" s="18" t="s">
        <v>464</v>
      </c>
      <c r="M5" s="531" t="s">
        <v>599</v>
      </c>
      <c r="N5" s="553" t="s">
        <v>895</v>
      </c>
      <c r="O5" s="542" t="s">
        <v>627</v>
      </c>
      <c r="P5" s="542" t="s">
        <v>601</v>
      </c>
      <c r="Q5" s="531" t="s">
        <v>602</v>
      </c>
      <c r="R5" s="531"/>
      <c r="S5" s="532" t="s">
        <v>603</v>
      </c>
      <c r="T5" s="533"/>
      <c r="U5" s="534"/>
      <c r="V5" s="538" t="s">
        <v>604</v>
      </c>
      <c r="W5" s="538"/>
      <c r="X5" s="538" t="s">
        <v>605</v>
      </c>
      <c r="Y5" s="543"/>
      <c r="Z5" s="594" t="s">
        <v>1424</v>
      </c>
      <c r="AA5" s="531" t="s">
        <v>438</v>
      </c>
      <c r="AB5" s="558"/>
      <c r="AC5" s="543" t="s">
        <v>607</v>
      </c>
      <c r="AD5" s="543" t="s">
        <v>608</v>
      </c>
      <c r="AE5" s="538" t="s">
        <v>609</v>
      </c>
      <c r="AF5" s="543"/>
    </row>
    <row r="6" spans="1:32" ht="15.75" customHeight="1">
      <c r="A6" s="8" t="s">
        <v>465</v>
      </c>
      <c r="B6" s="8" t="s">
        <v>1494</v>
      </c>
      <c r="C6" s="8" t="s">
        <v>902</v>
      </c>
      <c r="D6" s="8" t="s">
        <v>730</v>
      </c>
      <c r="E6" s="8" t="s">
        <v>903</v>
      </c>
      <c r="F6" s="8" t="s">
        <v>678</v>
      </c>
      <c r="G6" s="9" t="s">
        <v>435</v>
      </c>
      <c r="H6" s="9" t="s">
        <v>436</v>
      </c>
      <c r="I6" s="10" t="s">
        <v>437</v>
      </c>
      <c r="J6" s="8" t="s">
        <v>438</v>
      </c>
      <c r="K6" s="8" t="s">
        <v>1495</v>
      </c>
      <c r="M6" s="531"/>
      <c r="N6" s="531"/>
      <c r="O6" s="531"/>
      <c r="P6" s="531"/>
      <c r="Q6" s="531"/>
      <c r="R6" s="531"/>
      <c r="S6" s="26" t="s">
        <v>614</v>
      </c>
      <c r="T6" s="26" t="s">
        <v>615</v>
      </c>
      <c r="U6" s="24" t="s">
        <v>618</v>
      </c>
      <c r="V6" s="26" t="s">
        <v>619</v>
      </c>
      <c r="W6" s="26" t="s">
        <v>620</v>
      </c>
      <c r="X6" s="538"/>
      <c r="Y6" s="544"/>
      <c r="Z6" s="546"/>
      <c r="AA6" s="531"/>
      <c r="AB6" s="559"/>
      <c r="AC6" s="544"/>
      <c r="AD6" s="544"/>
      <c r="AE6" s="538"/>
      <c r="AF6" s="544"/>
    </row>
    <row r="7" spans="1:32" ht="15.75" customHeight="1">
      <c r="A7" s="11" t="str">
        <f>IF(B7="","",ROW()-6)</f>
        <v/>
      </c>
      <c r="B7" s="12"/>
      <c r="C7" s="8"/>
      <c r="D7" s="8"/>
      <c r="E7" s="8"/>
      <c r="F7" s="8"/>
      <c r="G7" s="13"/>
      <c r="H7" s="13"/>
      <c r="I7" s="14"/>
      <c r="J7" s="15"/>
      <c r="K7" s="21"/>
      <c r="M7" s="22"/>
      <c r="N7" s="22"/>
      <c r="O7" s="22"/>
      <c r="P7" s="22"/>
      <c r="Q7" s="22"/>
      <c r="R7" s="22"/>
      <c r="S7" s="22"/>
      <c r="T7" s="22"/>
      <c r="U7" s="27"/>
      <c r="V7" s="22"/>
      <c r="W7" s="27"/>
      <c r="X7" s="27"/>
      <c r="Y7" s="27"/>
      <c r="Z7" s="27"/>
      <c r="AA7" s="27"/>
      <c r="AB7" s="27"/>
      <c r="AC7" s="30" t="str">
        <f t="shared" ref="AC7:AC26" si="0">IFERROR((AA7-I8)/(I8)*100,"")</f>
        <v/>
      </c>
      <c r="AD7" s="27"/>
      <c r="AE7" s="27"/>
      <c r="AF7" s="27"/>
    </row>
    <row r="8" spans="1:32" ht="15.75" customHeight="1">
      <c r="A8" s="11" t="str">
        <f t="shared" ref="A8:A26" si="1">IF(B8="","",ROW()-6)</f>
        <v/>
      </c>
      <c r="B8" s="12"/>
      <c r="C8" s="8"/>
      <c r="D8" s="8"/>
      <c r="E8" s="8"/>
      <c r="F8" s="8"/>
      <c r="G8" s="13"/>
      <c r="H8" s="13"/>
      <c r="I8" s="14"/>
      <c r="J8" s="15"/>
      <c r="K8" s="21"/>
      <c r="M8" s="22"/>
      <c r="N8" s="22"/>
      <c r="O8" s="22"/>
      <c r="P8" s="22"/>
      <c r="Q8" s="22"/>
      <c r="R8" s="22"/>
      <c r="S8" s="22"/>
      <c r="T8" s="22"/>
      <c r="U8" s="27"/>
      <c r="V8" s="22"/>
      <c r="W8" s="27"/>
      <c r="X8" s="27"/>
      <c r="Y8" s="27"/>
      <c r="Z8" s="27"/>
      <c r="AA8" s="27"/>
      <c r="AB8" s="27"/>
      <c r="AC8" s="30" t="str">
        <f t="shared" si="0"/>
        <v/>
      </c>
      <c r="AD8" s="27"/>
      <c r="AE8" s="27"/>
      <c r="AF8" s="27"/>
    </row>
    <row r="9" spans="1:32" ht="15.75" customHeight="1">
      <c r="A9" s="11" t="str">
        <f t="shared" si="1"/>
        <v/>
      </c>
      <c r="B9" s="12"/>
      <c r="C9" s="8"/>
      <c r="D9" s="8"/>
      <c r="E9" s="8"/>
      <c r="F9" s="8"/>
      <c r="G9" s="13"/>
      <c r="H9" s="13"/>
      <c r="I9" s="14"/>
      <c r="J9" s="15"/>
      <c r="K9" s="21"/>
      <c r="M9" s="22"/>
      <c r="N9" s="22"/>
      <c r="O9" s="22"/>
      <c r="P9" s="22"/>
      <c r="Q9" s="22"/>
      <c r="R9" s="22"/>
      <c r="S9" s="22"/>
      <c r="T9" s="22"/>
      <c r="U9" s="27"/>
      <c r="V9" s="22"/>
      <c r="W9" s="27"/>
      <c r="X9" s="27"/>
      <c r="Y9" s="27"/>
      <c r="Z9" s="27"/>
      <c r="AA9" s="27"/>
      <c r="AB9" s="27"/>
      <c r="AC9" s="30" t="str">
        <f t="shared" si="0"/>
        <v/>
      </c>
      <c r="AD9" s="27"/>
      <c r="AE9" s="27"/>
      <c r="AF9" s="27"/>
    </row>
    <row r="10" spans="1:32" ht="15.75" customHeight="1">
      <c r="A10" s="11" t="str">
        <f t="shared" si="1"/>
        <v/>
      </c>
      <c r="B10" s="12"/>
      <c r="C10" s="8"/>
      <c r="D10" s="8"/>
      <c r="E10" s="8"/>
      <c r="F10" s="8"/>
      <c r="G10" s="13"/>
      <c r="H10" s="13"/>
      <c r="I10" s="14"/>
      <c r="J10" s="15"/>
      <c r="K10" s="21"/>
      <c r="M10" s="22"/>
      <c r="N10" s="22"/>
      <c r="O10" s="22"/>
      <c r="P10" s="22"/>
      <c r="Q10" s="22"/>
      <c r="R10" s="22"/>
      <c r="S10" s="22"/>
      <c r="T10" s="22"/>
      <c r="U10" s="27"/>
      <c r="V10" s="22"/>
      <c r="W10" s="27"/>
      <c r="X10" s="27"/>
      <c r="Y10" s="27"/>
      <c r="Z10" s="27"/>
      <c r="AA10" s="27"/>
      <c r="AB10" s="27"/>
      <c r="AC10" s="30" t="str">
        <f t="shared" si="0"/>
        <v/>
      </c>
      <c r="AD10" s="27"/>
      <c r="AE10" s="27"/>
      <c r="AF10" s="27"/>
    </row>
    <row r="11" spans="1:32" ht="15.75" customHeight="1">
      <c r="A11" s="11" t="str">
        <f t="shared" si="1"/>
        <v/>
      </c>
      <c r="B11" s="12"/>
      <c r="C11" s="8"/>
      <c r="D11" s="8"/>
      <c r="E11" s="8"/>
      <c r="F11" s="8"/>
      <c r="G11" s="13"/>
      <c r="H11" s="13"/>
      <c r="I11" s="14"/>
      <c r="J11" s="15"/>
      <c r="K11" s="21"/>
      <c r="M11" s="22"/>
      <c r="N11" s="22"/>
      <c r="O11" s="22"/>
      <c r="P11" s="22"/>
      <c r="Q11" s="22"/>
      <c r="R11" s="22"/>
      <c r="S11" s="22"/>
      <c r="T11" s="22"/>
      <c r="U11" s="27"/>
      <c r="V11" s="22"/>
      <c r="W11" s="27"/>
      <c r="X11" s="27"/>
      <c r="Y11" s="27"/>
      <c r="Z11" s="27"/>
      <c r="AA11" s="27"/>
      <c r="AB11" s="27"/>
      <c r="AC11" s="30" t="str">
        <f t="shared" si="0"/>
        <v/>
      </c>
      <c r="AD11" s="27"/>
      <c r="AE11" s="27"/>
      <c r="AF11" s="27"/>
    </row>
    <row r="12" spans="1:32" ht="15.75" customHeight="1">
      <c r="A12" s="11" t="str">
        <f t="shared" si="1"/>
        <v/>
      </c>
      <c r="B12" s="12"/>
      <c r="C12" s="8"/>
      <c r="D12" s="8"/>
      <c r="E12" s="8"/>
      <c r="F12" s="8"/>
      <c r="G12" s="13"/>
      <c r="H12" s="13"/>
      <c r="I12" s="14"/>
      <c r="J12" s="15"/>
      <c r="K12" s="21"/>
      <c r="M12" s="22"/>
      <c r="N12" s="22"/>
      <c r="O12" s="22"/>
      <c r="P12" s="22"/>
      <c r="Q12" s="22"/>
      <c r="R12" s="22"/>
      <c r="S12" s="22"/>
      <c r="T12" s="22"/>
      <c r="U12" s="27"/>
      <c r="V12" s="22"/>
      <c r="W12" s="27"/>
      <c r="X12" s="27"/>
      <c r="Y12" s="27"/>
      <c r="Z12" s="27"/>
      <c r="AA12" s="27"/>
      <c r="AB12" s="27"/>
      <c r="AC12" s="30" t="str">
        <f t="shared" si="0"/>
        <v/>
      </c>
      <c r="AD12" s="27"/>
      <c r="AE12" s="27"/>
      <c r="AF12" s="27"/>
    </row>
    <row r="13" spans="1:32" ht="15.75" customHeight="1">
      <c r="A13" s="11" t="str">
        <f t="shared" si="1"/>
        <v/>
      </c>
      <c r="B13" s="12"/>
      <c r="C13" s="8"/>
      <c r="D13" s="8"/>
      <c r="E13" s="8"/>
      <c r="F13" s="8"/>
      <c r="G13" s="13"/>
      <c r="H13" s="13"/>
      <c r="I13" s="14"/>
      <c r="J13" s="15"/>
      <c r="K13" s="21"/>
      <c r="M13" s="22"/>
      <c r="N13" s="22"/>
      <c r="O13" s="22"/>
      <c r="P13" s="22"/>
      <c r="Q13" s="22"/>
      <c r="R13" s="22"/>
      <c r="S13" s="22"/>
      <c r="T13" s="22"/>
      <c r="U13" s="27"/>
      <c r="V13" s="22"/>
      <c r="W13" s="27"/>
      <c r="X13" s="27"/>
      <c r="Y13" s="27"/>
      <c r="Z13" s="27"/>
      <c r="AA13" s="27"/>
      <c r="AB13" s="27"/>
      <c r="AC13" s="30" t="str">
        <f t="shared" si="0"/>
        <v/>
      </c>
      <c r="AD13" s="27"/>
      <c r="AE13" s="27"/>
      <c r="AF13" s="27"/>
    </row>
    <row r="14" spans="1:32" ht="15.75" customHeight="1">
      <c r="A14" s="11" t="str">
        <f t="shared" si="1"/>
        <v/>
      </c>
      <c r="B14" s="12"/>
      <c r="C14" s="8"/>
      <c r="D14" s="8"/>
      <c r="E14" s="8"/>
      <c r="F14" s="8"/>
      <c r="G14" s="13"/>
      <c r="H14" s="13"/>
      <c r="I14" s="14"/>
      <c r="J14" s="15"/>
      <c r="K14" s="21"/>
      <c r="M14" s="22"/>
      <c r="N14" s="22"/>
      <c r="O14" s="22"/>
      <c r="P14" s="22"/>
      <c r="Q14" s="22"/>
      <c r="R14" s="22"/>
      <c r="S14" s="22"/>
      <c r="T14" s="22"/>
      <c r="U14" s="27"/>
      <c r="V14" s="22"/>
      <c r="W14" s="27"/>
      <c r="X14" s="27"/>
      <c r="Y14" s="27"/>
      <c r="Z14" s="27"/>
      <c r="AA14" s="27"/>
      <c r="AB14" s="27"/>
      <c r="AC14" s="30" t="str">
        <f t="shared" si="0"/>
        <v/>
      </c>
      <c r="AD14" s="27"/>
      <c r="AE14" s="27"/>
      <c r="AF14" s="27"/>
    </row>
    <row r="15" spans="1:32" ht="15.75" customHeight="1">
      <c r="A15" s="11" t="str">
        <f t="shared" si="1"/>
        <v/>
      </c>
      <c r="B15" s="12"/>
      <c r="C15" s="8"/>
      <c r="D15" s="8"/>
      <c r="E15" s="8"/>
      <c r="F15" s="8"/>
      <c r="G15" s="13"/>
      <c r="H15" s="13"/>
      <c r="I15" s="14"/>
      <c r="J15" s="15"/>
      <c r="K15" s="21"/>
      <c r="M15" s="22"/>
      <c r="N15" s="22"/>
      <c r="O15" s="22"/>
      <c r="P15" s="22"/>
      <c r="Q15" s="22"/>
      <c r="R15" s="22"/>
      <c r="S15" s="22"/>
      <c r="T15" s="22"/>
      <c r="U15" s="27"/>
      <c r="V15" s="22"/>
      <c r="W15" s="27"/>
      <c r="X15" s="27"/>
      <c r="Y15" s="27"/>
      <c r="Z15" s="27"/>
      <c r="AA15" s="27"/>
      <c r="AB15" s="27"/>
      <c r="AC15" s="30" t="str">
        <f t="shared" si="0"/>
        <v/>
      </c>
      <c r="AD15" s="27"/>
      <c r="AE15" s="27"/>
      <c r="AF15" s="27"/>
    </row>
    <row r="16" spans="1:32" ht="15.75" customHeight="1">
      <c r="A16" s="11" t="str">
        <f t="shared" si="1"/>
        <v/>
      </c>
      <c r="B16" s="12"/>
      <c r="C16" s="8"/>
      <c r="D16" s="8"/>
      <c r="E16" s="8"/>
      <c r="F16" s="8"/>
      <c r="G16" s="13"/>
      <c r="H16" s="13"/>
      <c r="I16" s="14"/>
      <c r="J16" s="15"/>
      <c r="K16" s="21"/>
      <c r="M16" s="22"/>
      <c r="N16" s="22"/>
      <c r="O16" s="22"/>
      <c r="P16" s="22"/>
      <c r="Q16" s="22"/>
      <c r="R16" s="22"/>
      <c r="S16" s="22"/>
      <c r="T16" s="22"/>
      <c r="U16" s="27"/>
      <c r="V16" s="22"/>
      <c r="W16" s="27"/>
      <c r="X16" s="27"/>
      <c r="Y16" s="27"/>
      <c r="Z16" s="27"/>
      <c r="AA16" s="27"/>
      <c r="AB16" s="27"/>
      <c r="AC16" s="30" t="str">
        <f t="shared" si="0"/>
        <v/>
      </c>
      <c r="AD16" s="27"/>
      <c r="AE16" s="27"/>
      <c r="AF16" s="27"/>
    </row>
    <row r="17" spans="1:32" ht="15.75" customHeight="1">
      <c r="A17" s="11" t="str">
        <f t="shared" si="1"/>
        <v/>
      </c>
      <c r="B17" s="12"/>
      <c r="C17" s="8"/>
      <c r="D17" s="8"/>
      <c r="E17" s="8"/>
      <c r="F17" s="8"/>
      <c r="G17" s="13"/>
      <c r="H17" s="13"/>
      <c r="I17" s="14"/>
      <c r="J17" s="15"/>
      <c r="K17" s="21"/>
      <c r="M17" s="22"/>
      <c r="N17" s="22"/>
      <c r="O17" s="22"/>
      <c r="P17" s="22"/>
      <c r="Q17" s="22"/>
      <c r="R17" s="22"/>
      <c r="S17" s="22"/>
      <c r="T17" s="22"/>
      <c r="U17" s="27"/>
      <c r="V17" s="22"/>
      <c r="W17" s="27"/>
      <c r="X17" s="27"/>
      <c r="Y17" s="27"/>
      <c r="Z17" s="27"/>
      <c r="AA17" s="27"/>
      <c r="AB17" s="27"/>
      <c r="AC17" s="30" t="str">
        <f t="shared" si="0"/>
        <v/>
      </c>
      <c r="AD17" s="27"/>
      <c r="AE17" s="27"/>
      <c r="AF17" s="27"/>
    </row>
    <row r="18" spans="1:32" ht="15.75" customHeight="1">
      <c r="A18" s="11" t="str">
        <f t="shared" si="1"/>
        <v/>
      </c>
      <c r="B18" s="12"/>
      <c r="C18" s="8"/>
      <c r="D18" s="8"/>
      <c r="E18" s="8"/>
      <c r="F18" s="8"/>
      <c r="G18" s="13"/>
      <c r="H18" s="13"/>
      <c r="I18" s="14"/>
      <c r="J18" s="15"/>
      <c r="K18" s="21"/>
      <c r="M18" s="22"/>
      <c r="N18" s="22"/>
      <c r="O18" s="22"/>
      <c r="P18" s="22"/>
      <c r="Q18" s="22"/>
      <c r="R18" s="22"/>
      <c r="S18" s="22"/>
      <c r="T18" s="22"/>
      <c r="U18" s="27"/>
      <c r="V18" s="22"/>
      <c r="W18" s="27"/>
      <c r="X18" s="27"/>
      <c r="Y18" s="27"/>
      <c r="Z18" s="27"/>
      <c r="AA18" s="27"/>
      <c r="AB18" s="27"/>
      <c r="AC18" s="30" t="str">
        <f t="shared" si="0"/>
        <v/>
      </c>
      <c r="AD18" s="27"/>
      <c r="AE18" s="27"/>
      <c r="AF18" s="27"/>
    </row>
    <row r="19" spans="1:32" ht="15.75" customHeight="1">
      <c r="A19" s="11" t="str">
        <f t="shared" si="1"/>
        <v/>
      </c>
      <c r="B19" s="12"/>
      <c r="C19" s="8"/>
      <c r="D19" s="8"/>
      <c r="E19" s="8"/>
      <c r="F19" s="8"/>
      <c r="G19" s="13"/>
      <c r="H19" s="13"/>
      <c r="I19" s="14"/>
      <c r="J19" s="15"/>
      <c r="K19" s="21"/>
      <c r="M19" s="22"/>
      <c r="N19" s="22"/>
      <c r="O19" s="22"/>
      <c r="P19" s="22"/>
      <c r="Q19" s="22"/>
      <c r="R19" s="22"/>
      <c r="S19" s="22"/>
      <c r="T19" s="22"/>
      <c r="U19" s="27"/>
      <c r="V19" s="22"/>
      <c r="W19" s="27"/>
      <c r="X19" s="27"/>
      <c r="Y19" s="27"/>
      <c r="Z19" s="27"/>
      <c r="AA19" s="27"/>
      <c r="AB19" s="27"/>
      <c r="AC19" s="30" t="str">
        <f t="shared" si="0"/>
        <v/>
      </c>
      <c r="AD19" s="27"/>
      <c r="AE19" s="27"/>
      <c r="AF19" s="27"/>
    </row>
    <row r="20" spans="1:32" ht="15.75" customHeight="1">
      <c r="A20" s="11" t="str">
        <f t="shared" si="1"/>
        <v/>
      </c>
      <c r="B20" s="12"/>
      <c r="C20" s="8"/>
      <c r="D20" s="8"/>
      <c r="E20" s="8"/>
      <c r="F20" s="8"/>
      <c r="G20" s="13"/>
      <c r="H20" s="13"/>
      <c r="I20" s="14"/>
      <c r="J20" s="15"/>
      <c r="K20" s="21"/>
      <c r="M20" s="22"/>
      <c r="N20" s="22"/>
      <c r="O20" s="22"/>
      <c r="P20" s="22"/>
      <c r="Q20" s="22"/>
      <c r="R20" s="22"/>
      <c r="S20" s="22"/>
      <c r="T20" s="22"/>
      <c r="U20" s="27"/>
      <c r="V20" s="22"/>
      <c r="W20" s="27"/>
      <c r="X20" s="27"/>
      <c r="Y20" s="27"/>
      <c r="Z20" s="27"/>
      <c r="AA20" s="27"/>
      <c r="AB20" s="27"/>
      <c r="AC20" s="30" t="str">
        <f t="shared" si="0"/>
        <v/>
      </c>
      <c r="AD20" s="27"/>
      <c r="AE20" s="27"/>
      <c r="AF20" s="27"/>
    </row>
    <row r="21" spans="1:32" ht="15.75" customHeight="1">
      <c r="A21" s="11" t="str">
        <f t="shared" si="1"/>
        <v/>
      </c>
      <c r="B21" s="12"/>
      <c r="C21" s="8"/>
      <c r="D21" s="8"/>
      <c r="E21" s="8"/>
      <c r="F21" s="8"/>
      <c r="G21" s="13"/>
      <c r="H21" s="13"/>
      <c r="I21" s="14"/>
      <c r="J21" s="15"/>
      <c r="K21" s="21"/>
      <c r="M21" s="22"/>
      <c r="N21" s="22"/>
      <c r="O21" s="22"/>
      <c r="P21" s="22"/>
      <c r="Q21" s="22"/>
      <c r="R21" s="22"/>
      <c r="S21" s="22"/>
      <c r="T21" s="22"/>
      <c r="U21" s="27"/>
      <c r="V21" s="22"/>
      <c r="W21" s="27"/>
      <c r="X21" s="27"/>
      <c r="Y21" s="27"/>
      <c r="Z21" s="27"/>
      <c r="AA21" s="27"/>
      <c r="AB21" s="27"/>
      <c r="AC21" s="30" t="str">
        <f t="shared" si="0"/>
        <v/>
      </c>
      <c r="AD21" s="27"/>
      <c r="AE21" s="27"/>
      <c r="AF21" s="27"/>
    </row>
    <row r="22" spans="1:32" ht="15.75" customHeight="1">
      <c r="A22" s="11" t="str">
        <f t="shared" si="1"/>
        <v/>
      </c>
      <c r="B22" s="12"/>
      <c r="C22" s="8"/>
      <c r="D22" s="8"/>
      <c r="E22" s="8"/>
      <c r="F22" s="8"/>
      <c r="G22" s="13"/>
      <c r="H22" s="13"/>
      <c r="I22" s="14"/>
      <c r="J22" s="15"/>
      <c r="K22" s="21"/>
      <c r="M22" s="22"/>
      <c r="N22" s="22"/>
      <c r="O22" s="22"/>
      <c r="P22" s="22"/>
      <c r="Q22" s="22"/>
      <c r="R22" s="22"/>
      <c r="S22" s="22"/>
      <c r="T22" s="22"/>
      <c r="U22" s="27"/>
      <c r="V22" s="22"/>
      <c r="W22" s="27"/>
      <c r="X22" s="27"/>
      <c r="Y22" s="27"/>
      <c r="Z22" s="27"/>
      <c r="AA22" s="27"/>
      <c r="AB22" s="27"/>
      <c r="AC22" s="30" t="str">
        <f t="shared" si="0"/>
        <v/>
      </c>
      <c r="AD22" s="27"/>
      <c r="AE22" s="27"/>
      <c r="AF22" s="27"/>
    </row>
    <row r="23" spans="1:32" ht="15.75" customHeight="1">
      <c r="A23" s="11" t="str">
        <f t="shared" si="1"/>
        <v/>
      </c>
      <c r="B23" s="12"/>
      <c r="C23" s="8"/>
      <c r="D23" s="8"/>
      <c r="E23" s="8"/>
      <c r="F23" s="8"/>
      <c r="G23" s="13"/>
      <c r="H23" s="13"/>
      <c r="I23" s="14"/>
      <c r="J23" s="15"/>
      <c r="K23" s="21"/>
      <c r="M23" s="22"/>
      <c r="N23" s="22"/>
      <c r="O23" s="22"/>
      <c r="P23" s="22"/>
      <c r="Q23" s="22"/>
      <c r="R23" s="22"/>
      <c r="S23" s="22"/>
      <c r="T23" s="22"/>
      <c r="U23" s="27"/>
      <c r="V23" s="22"/>
      <c r="W23" s="27"/>
      <c r="X23" s="27"/>
      <c r="Y23" s="27"/>
      <c r="Z23" s="27"/>
      <c r="AA23" s="27"/>
      <c r="AB23" s="27"/>
      <c r="AC23" s="30" t="str">
        <f t="shared" si="0"/>
        <v/>
      </c>
      <c r="AD23" s="27"/>
      <c r="AE23" s="27"/>
      <c r="AF23" s="27"/>
    </row>
    <row r="24" spans="1:32" ht="15.75" customHeight="1">
      <c r="A24" s="11" t="str">
        <f t="shared" si="1"/>
        <v/>
      </c>
      <c r="B24" s="12"/>
      <c r="C24" s="8"/>
      <c r="D24" s="8"/>
      <c r="E24" s="8"/>
      <c r="F24" s="8"/>
      <c r="G24" s="13"/>
      <c r="H24" s="13"/>
      <c r="I24" s="14"/>
      <c r="J24" s="15"/>
      <c r="K24" s="21"/>
      <c r="M24" s="22"/>
      <c r="N24" s="22"/>
      <c r="O24" s="22"/>
      <c r="P24" s="22"/>
      <c r="Q24" s="22"/>
      <c r="R24" s="22"/>
      <c r="S24" s="22"/>
      <c r="T24" s="22"/>
      <c r="U24" s="27"/>
      <c r="V24" s="22"/>
      <c r="W24" s="27"/>
      <c r="X24" s="27"/>
      <c r="Y24" s="27"/>
      <c r="Z24" s="27"/>
      <c r="AA24" s="27"/>
      <c r="AB24" s="27"/>
      <c r="AC24" s="30" t="str">
        <f t="shared" si="0"/>
        <v/>
      </c>
      <c r="AD24" s="27"/>
      <c r="AE24" s="27"/>
      <c r="AF24" s="27"/>
    </row>
    <row r="25" spans="1:32" ht="15.75" customHeight="1">
      <c r="A25" s="11" t="str">
        <f t="shared" si="1"/>
        <v/>
      </c>
      <c r="B25" s="12"/>
      <c r="C25" s="8"/>
      <c r="D25" s="8"/>
      <c r="E25" s="8"/>
      <c r="F25" s="8"/>
      <c r="G25" s="13"/>
      <c r="H25" s="13"/>
      <c r="I25" s="14"/>
      <c r="J25" s="15"/>
      <c r="K25" s="21"/>
      <c r="M25" s="22"/>
      <c r="N25" s="22"/>
      <c r="O25" s="22"/>
      <c r="P25" s="22"/>
      <c r="Q25" s="22"/>
      <c r="R25" s="22"/>
      <c r="S25" s="22"/>
      <c r="T25" s="22"/>
      <c r="U25" s="27"/>
      <c r="V25" s="22"/>
      <c r="W25" s="27"/>
      <c r="X25" s="27"/>
      <c r="Y25" s="27"/>
      <c r="Z25" s="27"/>
      <c r="AA25" s="27"/>
      <c r="AB25" s="27"/>
      <c r="AC25" s="30" t="str">
        <f t="shared" si="0"/>
        <v/>
      </c>
      <c r="AD25" s="27"/>
      <c r="AE25" s="27"/>
      <c r="AF25" s="27"/>
    </row>
    <row r="26" spans="1:32" ht="15.75" customHeight="1">
      <c r="A26" s="11" t="str">
        <f t="shared" si="1"/>
        <v/>
      </c>
      <c r="B26" s="12"/>
      <c r="C26" s="8"/>
      <c r="D26" s="8"/>
      <c r="E26" s="8"/>
      <c r="F26" s="8"/>
      <c r="G26" s="13"/>
      <c r="H26" s="13"/>
      <c r="I26" s="14"/>
      <c r="J26" s="15"/>
      <c r="K26" s="21"/>
      <c r="M26" s="22"/>
      <c r="N26" s="22"/>
      <c r="O26" s="22"/>
      <c r="P26" s="22"/>
      <c r="Q26" s="22"/>
      <c r="R26" s="22"/>
      <c r="S26" s="22"/>
      <c r="T26" s="22"/>
      <c r="U26" s="27"/>
      <c r="V26" s="22"/>
      <c r="W26" s="27"/>
      <c r="X26" s="27"/>
      <c r="Y26" s="27"/>
      <c r="Z26" s="27"/>
      <c r="AA26" s="27"/>
      <c r="AB26" s="27"/>
      <c r="AC26" s="30" t="str">
        <f t="shared" si="0"/>
        <v/>
      </c>
      <c r="AD26" s="27"/>
      <c r="AE26" s="27"/>
      <c r="AF26" s="27"/>
    </row>
    <row r="27" spans="1:32" ht="15.75" customHeight="1">
      <c r="A27" s="562" t="s">
        <v>740</v>
      </c>
      <c r="B27" s="562"/>
      <c r="C27" s="562"/>
      <c r="D27" s="21"/>
      <c r="E27" s="8"/>
      <c r="F27" s="8"/>
      <c r="G27" s="15">
        <f>SUM(G7:G26)</f>
        <v>0</v>
      </c>
      <c r="H27" s="15">
        <f>SUM(H7:H26)</f>
        <v>0</v>
      </c>
      <c r="I27" s="15">
        <f>SUM(I7:I26)</f>
        <v>0</v>
      </c>
      <c r="J27" s="15">
        <f>SUM(J7:J26)</f>
        <v>0</v>
      </c>
      <c r="K27" s="38"/>
      <c r="L27" s="39"/>
    </row>
    <row r="28" spans="1:32" ht="15.75" customHeight="1">
      <c r="A28" s="3" t="str">
        <f>基本信息输入表!$K$6&amp;"填表人："&amp;基本信息输入表!$M$89</f>
        <v>被评估单位填表人：徐刚、杨灵芝</v>
      </c>
      <c r="J28" s="3" t="str">
        <f>"评估人员："&amp;基本信息输入表!$Q$89</f>
        <v>评估人员：雍国锋、路育</v>
      </c>
    </row>
    <row r="29" spans="1:32" ht="15.75" customHeight="1">
      <c r="A29" s="3" t="str">
        <f>"填表日期："&amp;YEAR(基本信息输入表!$O$89)&amp;"年"&amp;MONTH(基本信息输入表!$O$89)&amp;"月"&amp;DAY(基本信息输入表!$O$89)&amp;"日"</f>
        <v>填表日期：2023年2月1日</v>
      </c>
    </row>
    <row r="30" spans="1:32">
      <c r="L30" s="23" t="s">
        <v>461</v>
      </c>
    </row>
  </sheetData>
  <mergeCells count="25">
    <mergeCell ref="AC5:AC6"/>
    <mergeCell ref="AD5:AD6"/>
    <mergeCell ref="AE5:AE6"/>
    <mergeCell ref="AF5:AF6"/>
    <mergeCell ref="AC4:AF4"/>
    <mergeCell ref="A5:D5"/>
    <mergeCell ref="S5:U5"/>
    <mergeCell ref="V5:W5"/>
    <mergeCell ref="A27:C27"/>
    <mergeCell ref="M5:M6"/>
    <mergeCell ref="N5:N6"/>
    <mergeCell ref="O5:O6"/>
    <mergeCell ref="P5:P6"/>
    <mergeCell ref="Q5:Q6"/>
    <mergeCell ref="R5:R6"/>
    <mergeCell ref="X5:X6"/>
    <mergeCell ref="Y5:Y6"/>
    <mergeCell ref="Z5:Z6"/>
    <mergeCell ref="AA5:AA6"/>
    <mergeCell ref="AB5:AB6"/>
    <mergeCell ref="A2:K2"/>
    <mergeCell ref="A3:K3"/>
    <mergeCell ref="M4:R4"/>
    <mergeCell ref="S4:Y4"/>
    <mergeCell ref="Z4:AB4"/>
  </mergeCells>
  <phoneticPr fontId="13" type="noConversion"/>
  <dataValidations count="1">
    <dataValidation type="list" allowBlank="1" showInputMessage="1" showErrorMessage="1" sqref="M7:P26" xr:uid="{00000000-0002-0000-5700-000001000000}">
      <formula1>$A$108:$A$109</formula1>
    </dataValidation>
  </dataValidations>
  <hyperlinks>
    <hyperlink ref="A1" location="索引目录!A1" display="返回索引目录" xr:uid="{00000000-0004-0000-5700-000000000000}"/>
  </hyperlinks>
  <printOptions horizontalCentered="1"/>
  <pageMargins left="0.98402777777777795" right="0.98402777777777795" top="0.98402777777777795" bottom="0.98402777777777795" header="0.31388888888888899" footer="0.35416666666666702"/>
  <pageSetup paperSize="9" fitToHeight="1000" orientation="landscape" horizontalDpi="300" verticalDpi="300"/>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700-000000000000}">
          <x14:formula1>
            <xm:f>基本信息输入表!$A$121:$A$123</xm:f>
          </x14:formula1>
          <xm:sqref>V7:V26</xm:sqref>
        </x14:dataValidation>
        <x14:dataValidation type="list" allowBlank="1" showInputMessage="1" showErrorMessage="1" xr:uid="{00000000-0002-0000-5700-000002000000}">
          <x14:formula1>
            <xm:f>基本信息输入表!$A$109:$A$110</xm:f>
          </x14:formula1>
          <xm:sqref>S7:T26</xm:sqref>
        </x14:dataValidation>
      </x14:dataValidations>
    </ext>
  </extLs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FF00"/>
    <pageSetUpPr fitToPage="1"/>
  </sheetPr>
  <dimension ref="A1:DJ29"/>
  <sheetViews>
    <sheetView showGridLines="0" workbookViewId="0">
      <selection activeCell="F8" sqref="F8"/>
    </sheetView>
  </sheetViews>
  <sheetFormatPr defaultColWidth="9" defaultRowHeight="15.75" customHeight="1" outlineLevelCol="2"/>
  <cols>
    <col min="1" max="1" width="5.08203125" style="3" customWidth="1"/>
    <col min="2" max="2" width="18.75" style="3" customWidth="1"/>
    <col min="3" max="3" width="9.25" style="3" customWidth="1"/>
    <col min="4" max="4" width="12.5" style="3" customWidth="1"/>
    <col min="5" max="6" width="15.58203125" style="3" hidden="1" customWidth="1" outlineLevel="1"/>
    <col min="7" max="7" width="15.58203125" style="3" customWidth="1" collapsed="1"/>
    <col min="8" max="8" width="15.58203125" style="3" customWidth="1"/>
    <col min="9" max="9" width="10.25" style="3" customWidth="1"/>
    <col min="10" max="10" width="9" style="3"/>
    <col min="11" max="14" width="5.58203125" style="4" customWidth="1" outlineLevel="1"/>
    <col min="15" max="15" width="14.75" style="4" customWidth="1" outlineLevel="1"/>
    <col min="16" max="16" width="13.58203125" style="4" customWidth="1"/>
    <col min="17" max="18" width="5.58203125" style="4" customWidth="1" outlineLevel="1"/>
    <col min="19" max="19" width="7.25" style="4" customWidth="1" outlineLevel="1"/>
    <col min="20" max="20" width="5.58203125" style="4" customWidth="1" outlineLevel="1"/>
    <col min="21" max="22" width="8.58203125" style="4" customWidth="1" outlineLevel="1"/>
    <col min="23" max="23" width="14.58203125" style="4" customWidth="1" outlineLevel="1"/>
    <col min="24" max="24" width="13.58203125" style="4" customWidth="1"/>
    <col min="25" max="25" width="10.75" style="4" customWidth="1" outlineLevel="1"/>
    <col min="26" max="26" width="8.58203125" style="4" customWidth="1" outlineLevel="1"/>
    <col min="27" max="27" width="13.75" style="4" customWidth="1"/>
    <col min="28" max="30" width="13.58203125" style="4" customWidth="1" outlineLevel="1"/>
    <col min="31" max="31" width="13.58203125" style="4" customWidth="1"/>
    <col min="32" max="63" width="9" style="3"/>
    <col min="64" max="69" width="5.58203125" style="4" customWidth="1" outlineLevel="1"/>
    <col min="70" max="70" width="14.75" style="4" customWidth="1" outlineLevel="1"/>
    <col min="71" max="71" width="13.58203125" style="4" customWidth="1"/>
    <col min="72" max="75" width="5.58203125" style="4" customWidth="1" outlineLevel="1"/>
    <col min="76" max="77" width="7.25" style="4" customWidth="1" outlineLevel="1"/>
    <col min="78" max="78" width="5.58203125" style="4" customWidth="1" outlineLevel="1"/>
    <col min="79" max="82" width="8.58203125" style="4" customWidth="1" outlineLevel="1"/>
    <col min="83" max="83" width="14.58203125" style="4" customWidth="1" outlineLevel="1"/>
    <col min="84" max="84" width="13.58203125" style="4" customWidth="1"/>
    <col min="85" max="86" width="8.58203125" style="4" customWidth="1" outlineLevel="1"/>
    <col min="87" max="88" width="11.25" style="4" customWidth="1" outlineLevel="1"/>
    <col min="89" max="103" width="8.58203125" style="4" hidden="1" customWidth="1" outlineLevel="2"/>
    <col min="104" max="104" width="8.58203125" style="4" customWidth="1" outlineLevel="1" collapsed="1"/>
    <col min="105" max="106" width="8.58203125" style="4" customWidth="1" outlineLevel="1"/>
    <col min="107" max="107" width="8.58203125" style="4" customWidth="1"/>
    <col min="108" max="108" width="13.75" style="4" customWidth="1"/>
    <col min="109" max="113" width="13.58203125" style="4" customWidth="1" outlineLevel="1"/>
    <col min="114" max="114" width="13.58203125" style="4" customWidth="1"/>
    <col min="115" max="16384" width="9" style="3"/>
  </cols>
  <sheetData>
    <row r="1" spans="1:114" ht="15.75" customHeight="1">
      <c r="A1" s="5" t="s">
        <v>430</v>
      </c>
    </row>
    <row r="2" spans="1:114" s="1" customFormat="1" ht="30" customHeight="1">
      <c r="A2" s="519" t="s">
        <v>1496</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c r="AD2" s="17"/>
      <c r="AE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row>
    <row r="3" spans="1:114"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c r="AD3" s="17"/>
      <c r="AE3" s="17"/>
    </row>
    <row r="4" spans="1:114" ht="14.15" customHeight="1">
      <c r="A4" s="2"/>
      <c r="B4" s="2"/>
      <c r="C4" s="2"/>
      <c r="D4" s="2"/>
      <c r="E4" s="2"/>
      <c r="F4" s="2"/>
      <c r="G4" s="2"/>
      <c r="H4" s="2"/>
      <c r="I4" s="18" t="s">
        <v>1497</v>
      </c>
      <c r="K4" s="531" t="s">
        <v>595</v>
      </c>
      <c r="L4" s="531"/>
      <c r="M4" s="531"/>
      <c r="N4" s="531"/>
      <c r="O4" s="531"/>
      <c r="P4" s="531"/>
      <c r="Q4" s="532" t="s">
        <v>596</v>
      </c>
      <c r="R4" s="533"/>
      <c r="S4" s="533"/>
      <c r="T4" s="533"/>
      <c r="U4" s="533"/>
      <c r="V4" s="533"/>
      <c r="W4" s="533"/>
      <c r="X4" s="534"/>
      <c r="Y4" s="536" t="s">
        <v>597</v>
      </c>
      <c r="Z4" s="536"/>
      <c r="AA4" s="537"/>
      <c r="AB4" s="538" t="s">
        <v>598</v>
      </c>
      <c r="AC4" s="538"/>
      <c r="AD4" s="538"/>
      <c r="AE4" s="538"/>
      <c r="BL4" s="531" t="s">
        <v>595</v>
      </c>
      <c r="BM4" s="531"/>
      <c r="BN4" s="531"/>
      <c r="BO4" s="531"/>
      <c r="BP4" s="531"/>
      <c r="BQ4" s="531"/>
      <c r="BR4" s="531"/>
      <c r="BS4" s="531"/>
      <c r="BT4" s="532" t="s">
        <v>596</v>
      </c>
      <c r="BU4" s="533"/>
      <c r="BV4" s="533"/>
      <c r="BW4" s="533"/>
      <c r="BX4" s="533"/>
      <c r="BY4" s="533"/>
      <c r="BZ4" s="533"/>
      <c r="CA4" s="533"/>
      <c r="CB4" s="533"/>
      <c r="CC4" s="533"/>
      <c r="CD4" s="533"/>
      <c r="CE4" s="533"/>
      <c r="CF4" s="534"/>
      <c r="CG4" s="535" t="s">
        <v>597</v>
      </c>
      <c r="CH4" s="536"/>
      <c r="CI4" s="536"/>
      <c r="CJ4" s="536"/>
      <c r="CK4" s="536"/>
      <c r="CL4" s="536"/>
      <c r="CM4" s="536"/>
      <c r="CN4" s="536"/>
      <c r="CO4" s="536"/>
      <c r="CP4" s="536"/>
      <c r="CQ4" s="536"/>
      <c r="CR4" s="536"/>
      <c r="CS4" s="536"/>
      <c r="CT4" s="536"/>
      <c r="CU4" s="536"/>
      <c r="CV4" s="536"/>
      <c r="CW4" s="536"/>
      <c r="CX4" s="536"/>
      <c r="CY4" s="536"/>
      <c r="CZ4" s="536"/>
      <c r="DA4" s="536"/>
      <c r="DB4" s="536"/>
      <c r="DC4" s="536"/>
      <c r="DD4" s="537"/>
      <c r="DE4" s="538" t="s">
        <v>598</v>
      </c>
      <c r="DF4" s="538"/>
      <c r="DG4" s="538"/>
      <c r="DH4" s="538"/>
      <c r="DI4" s="538"/>
      <c r="DJ4" s="538"/>
    </row>
    <row r="5" spans="1:114" ht="15.75" customHeight="1">
      <c r="A5" s="604" t="str">
        <f>基本信息输入表!K6&amp;"："&amp;基本信息输入表!M6</f>
        <v>被评估单位：贵州华能焦化制气股份有限公司</v>
      </c>
      <c r="B5" s="604"/>
      <c r="C5" s="604"/>
      <c r="D5" s="604"/>
      <c r="E5" s="7"/>
      <c r="F5" s="7"/>
      <c r="I5" s="18" t="s">
        <v>464</v>
      </c>
      <c r="K5" s="531" t="s">
        <v>599</v>
      </c>
      <c r="L5" s="553" t="s">
        <v>895</v>
      </c>
      <c r="M5" s="542" t="s">
        <v>627</v>
      </c>
      <c r="N5" s="542" t="s">
        <v>601</v>
      </c>
      <c r="O5" s="531" t="s">
        <v>602</v>
      </c>
      <c r="P5" s="531"/>
      <c r="Q5" s="532" t="s">
        <v>603</v>
      </c>
      <c r="R5" s="533"/>
      <c r="S5" s="533"/>
      <c r="T5" s="534"/>
      <c r="U5" s="538" t="s">
        <v>604</v>
      </c>
      <c r="V5" s="538"/>
      <c r="W5" s="538" t="s">
        <v>605</v>
      </c>
      <c r="X5" s="543"/>
      <c r="Y5" s="594" t="s">
        <v>1424</v>
      </c>
      <c r="Z5" s="531" t="s">
        <v>438</v>
      </c>
      <c r="AA5" s="558"/>
      <c r="AB5" s="543" t="s">
        <v>607</v>
      </c>
      <c r="AC5" s="543" t="s">
        <v>608</v>
      </c>
      <c r="AD5" s="538" t="s">
        <v>609</v>
      </c>
      <c r="AE5" s="543"/>
      <c r="BL5" s="531" t="s">
        <v>599</v>
      </c>
      <c r="BM5" s="531" t="s">
        <v>651</v>
      </c>
      <c r="BN5" s="531" t="s">
        <v>694</v>
      </c>
      <c r="BO5" s="531" t="s">
        <v>652</v>
      </c>
      <c r="BP5" s="542" t="s">
        <v>627</v>
      </c>
      <c r="BQ5" s="542" t="s">
        <v>601</v>
      </c>
      <c r="BR5" s="531" t="s">
        <v>602</v>
      </c>
      <c r="BS5" s="531"/>
      <c r="BT5" s="532" t="s">
        <v>603</v>
      </c>
      <c r="BU5" s="533"/>
      <c r="BV5" s="533"/>
      <c r="BW5" s="533"/>
      <c r="BX5" s="533"/>
      <c r="BY5" s="533"/>
      <c r="BZ5" s="534"/>
      <c r="CA5" s="538" t="s">
        <v>604</v>
      </c>
      <c r="CB5" s="538"/>
      <c r="CC5" s="538" t="s">
        <v>653</v>
      </c>
      <c r="CD5" s="538"/>
      <c r="CE5" s="538" t="s">
        <v>605</v>
      </c>
      <c r="CF5" s="543"/>
      <c r="CG5" s="531" t="s">
        <v>606</v>
      </c>
      <c r="CH5" s="531" t="s">
        <v>654</v>
      </c>
      <c r="CI5" s="531"/>
      <c r="CJ5" s="531"/>
      <c r="CK5" s="555" t="s">
        <v>821</v>
      </c>
      <c r="CL5" s="556"/>
      <c r="CM5" s="556"/>
      <c r="CN5" s="556"/>
      <c r="CO5" s="556"/>
      <c r="CP5" s="556"/>
      <c r="CQ5" s="556"/>
      <c r="CR5" s="556"/>
      <c r="CS5" s="556"/>
      <c r="CT5" s="556"/>
      <c r="CU5" s="556"/>
      <c r="CV5" s="556"/>
      <c r="CW5" s="556"/>
      <c r="CX5" s="556"/>
      <c r="CY5" s="556"/>
      <c r="CZ5" s="557"/>
      <c r="DA5" s="531" t="s">
        <v>438</v>
      </c>
      <c r="DB5" s="531"/>
      <c r="DC5" s="531"/>
      <c r="DD5" s="36"/>
      <c r="DE5" s="538" t="s">
        <v>439</v>
      </c>
      <c r="DF5" s="538"/>
      <c r="DG5" s="532" t="s">
        <v>608</v>
      </c>
      <c r="DH5" s="534"/>
      <c r="DI5" s="538" t="s">
        <v>609</v>
      </c>
      <c r="DJ5" s="37"/>
    </row>
    <row r="6" spans="1:114" s="2" customFormat="1" ht="15.75" customHeight="1">
      <c r="A6" s="8" t="s">
        <v>465</v>
      </c>
      <c r="B6" s="8" t="s">
        <v>689</v>
      </c>
      <c r="C6" s="8" t="s">
        <v>730</v>
      </c>
      <c r="D6" s="8" t="s">
        <v>704</v>
      </c>
      <c r="E6" s="9" t="s">
        <v>435</v>
      </c>
      <c r="F6" s="9" t="s">
        <v>436</v>
      </c>
      <c r="G6" s="8" t="s">
        <v>437</v>
      </c>
      <c r="H6" s="8" t="s">
        <v>438</v>
      </c>
      <c r="I6" s="8" t="s">
        <v>585</v>
      </c>
      <c r="K6" s="531"/>
      <c r="L6" s="531"/>
      <c r="M6" s="531"/>
      <c r="N6" s="531"/>
      <c r="O6" s="531"/>
      <c r="P6" s="531"/>
      <c r="Q6" s="26" t="s">
        <v>614</v>
      </c>
      <c r="R6" s="26" t="s">
        <v>615</v>
      </c>
      <c r="S6" s="26" t="s">
        <v>617</v>
      </c>
      <c r="T6" s="24" t="s">
        <v>618</v>
      </c>
      <c r="U6" s="26" t="s">
        <v>619</v>
      </c>
      <c r="V6" s="26" t="s">
        <v>620</v>
      </c>
      <c r="W6" s="538"/>
      <c r="X6" s="544"/>
      <c r="Y6" s="546"/>
      <c r="Z6" s="531"/>
      <c r="AA6" s="559"/>
      <c r="AB6" s="544"/>
      <c r="AC6" s="544"/>
      <c r="AD6" s="538"/>
      <c r="AE6" s="544"/>
      <c r="BL6" s="531"/>
      <c r="BM6" s="531"/>
      <c r="BN6" s="531"/>
      <c r="BO6" s="531"/>
      <c r="BP6" s="531"/>
      <c r="BQ6" s="531"/>
      <c r="BR6" s="531"/>
      <c r="BS6" s="531"/>
      <c r="BT6" s="26" t="s">
        <v>614</v>
      </c>
      <c r="BU6" s="26" t="s">
        <v>630</v>
      </c>
      <c r="BV6" s="26" t="s">
        <v>615</v>
      </c>
      <c r="BW6" s="26" t="s">
        <v>1498</v>
      </c>
      <c r="BX6" s="26" t="s">
        <v>664</v>
      </c>
      <c r="BY6" s="26" t="s">
        <v>617</v>
      </c>
      <c r="BZ6" s="24" t="s">
        <v>618</v>
      </c>
      <c r="CA6" s="26" t="s">
        <v>619</v>
      </c>
      <c r="CB6" s="26" t="s">
        <v>620</v>
      </c>
      <c r="CC6" s="26" t="s">
        <v>619</v>
      </c>
      <c r="CD6" s="26" t="s">
        <v>665</v>
      </c>
      <c r="CE6" s="538"/>
      <c r="CF6" s="544"/>
      <c r="CG6" s="531"/>
      <c r="CH6" s="19" t="s">
        <v>666</v>
      </c>
      <c r="CI6" s="19" t="s">
        <v>824</v>
      </c>
      <c r="CJ6" s="19" t="s">
        <v>667</v>
      </c>
      <c r="CK6" s="19"/>
      <c r="CL6" s="19"/>
      <c r="CM6" s="19"/>
      <c r="CN6" s="19"/>
      <c r="CO6" s="19"/>
      <c r="CP6" s="19"/>
      <c r="CQ6" s="19"/>
      <c r="CR6" s="19"/>
      <c r="CS6" s="19"/>
      <c r="CT6" s="19"/>
      <c r="CU6" s="19"/>
      <c r="CV6" s="19"/>
      <c r="CW6" s="19"/>
      <c r="CX6" s="19"/>
      <c r="CY6" s="19"/>
      <c r="CZ6" s="19"/>
      <c r="DA6" s="19" t="s">
        <v>836</v>
      </c>
      <c r="DB6" s="19" t="s">
        <v>837</v>
      </c>
      <c r="DC6" s="19" t="s">
        <v>838</v>
      </c>
      <c r="DD6" s="29"/>
      <c r="DE6" s="26" t="s">
        <v>839</v>
      </c>
      <c r="DF6" s="26" t="s">
        <v>840</v>
      </c>
      <c r="DG6" s="26" t="s">
        <v>836</v>
      </c>
      <c r="DH6" s="26" t="s">
        <v>838</v>
      </c>
      <c r="DI6" s="538"/>
      <c r="DJ6" s="25"/>
    </row>
    <row r="7" spans="1:114" ht="15.75" customHeight="1">
      <c r="A7" s="11" t="str">
        <f>IF(B7="","",ROW()-6)</f>
        <v/>
      </c>
      <c r="B7" s="12"/>
      <c r="C7" s="15"/>
      <c r="D7" s="15"/>
      <c r="E7" s="15"/>
      <c r="F7" s="15"/>
      <c r="G7" s="15"/>
      <c r="H7" s="15"/>
      <c r="I7" s="21"/>
      <c r="K7" s="22"/>
      <c r="L7" s="22"/>
      <c r="M7" s="22"/>
      <c r="N7" s="22"/>
      <c r="O7" s="22"/>
      <c r="P7" s="22"/>
      <c r="Q7" s="22"/>
      <c r="R7" s="22"/>
      <c r="S7" s="27"/>
      <c r="T7" s="27"/>
      <c r="U7" s="22"/>
      <c r="V7" s="27"/>
      <c r="W7" s="27"/>
      <c r="X7" s="27"/>
      <c r="Y7" s="27"/>
      <c r="Z7" s="27"/>
      <c r="AA7" s="27"/>
      <c r="AB7" s="30" t="str">
        <f t="shared" ref="AB7:AB26" si="0">IFERROR((Z7-G8)/(G8)*100,"")</f>
        <v/>
      </c>
      <c r="AC7" s="27"/>
      <c r="AD7" s="27"/>
      <c r="AE7" s="27"/>
      <c r="BL7" s="33"/>
      <c r="BM7" s="33"/>
      <c r="BN7" s="33"/>
      <c r="BO7" s="33"/>
      <c r="BP7" s="33"/>
      <c r="BQ7" s="33"/>
      <c r="BR7" s="34"/>
      <c r="BS7" s="34"/>
      <c r="BT7" s="33"/>
      <c r="BU7" s="33"/>
      <c r="BV7" s="33"/>
      <c r="BW7" s="33"/>
      <c r="BX7" s="33"/>
      <c r="CA7" s="34" t="s">
        <v>1499</v>
      </c>
      <c r="CC7" s="4" t="s">
        <v>1500</v>
      </c>
      <c r="CH7" s="4" t="s">
        <v>203</v>
      </c>
    </row>
    <row r="8" spans="1:114" ht="15.75" customHeight="1">
      <c r="A8" s="11" t="str">
        <f t="shared" ref="A8:A25" si="1">IF(B8="","",ROW()-6)</f>
        <v/>
      </c>
      <c r="B8" s="12"/>
      <c r="C8" s="15"/>
      <c r="D8" s="15"/>
      <c r="E8" s="15"/>
      <c r="F8" s="15"/>
      <c r="G8" s="15"/>
      <c r="H8" s="15"/>
      <c r="I8" s="21"/>
      <c r="K8" s="22"/>
      <c r="L8" s="22"/>
      <c r="M8" s="22"/>
      <c r="N8" s="22"/>
      <c r="O8" s="22"/>
      <c r="P8" s="22"/>
      <c r="Q8" s="22"/>
      <c r="R8" s="22"/>
      <c r="S8" s="28"/>
      <c r="T8" s="27"/>
      <c r="U8" s="22"/>
      <c r="V8" s="27"/>
      <c r="W8" s="27"/>
      <c r="X8" s="27"/>
      <c r="Y8" s="27"/>
      <c r="Z8" s="27"/>
      <c r="AA8" s="27"/>
      <c r="AB8" s="30" t="str">
        <f t="shared" si="0"/>
        <v/>
      </c>
      <c r="AC8" s="27"/>
      <c r="AD8" s="27"/>
      <c r="AE8" s="27"/>
      <c r="BL8" s="33"/>
      <c r="BM8" s="33"/>
      <c r="BN8" s="33"/>
      <c r="BO8" s="33"/>
      <c r="BP8" s="33"/>
      <c r="BQ8" s="33"/>
      <c r="BR8" s="34"/>
      <c r="BS8" s="34"/>
      <c r="BT8" s="33"/>
      <c r="BU8" s="33"/>
      <c r="BV8" s="33"/>
      <c r="BW8" s="33"/>
      <c r="BX8" s="33"/>
      <c r="BY8" s="33"/>
    </row>
    <row r="9" spans="1:114" ht="15.75" customHeight="1">
      <c r="A9" s="11" t="str">
        <f t="shared" si="1"/>
        <v/>
      </c>
      <c r="B9" s="12"/>
      <c r="C9" s="15"/>
      <c r="D9" s="15"/>
      <c r="E9" s="15"/>
      <c r="F9" s="15"/>
      <c r="G9" s="15"/>
      <c r="H9" s="15"/>
      <c r="I9" s="21"/>
      <c r="K9" s="22"/>
      <c r="L9" s="22"/>
      <c r="M9" s="22"/>
      <c r="N9" s="22"/>
      <c r="O9" s="22"/>
      <c r="P9" s="22"/>
      <c r="Q9" s="22"/>
      <c r="R9" s="22"/>
      <c r="S9" s="28"/>
      <c r="T9" s="27"/>
      <c r="U9" s="22"/>
      <c r="V9" s="27"/>
      <c r="W9" s="27"/>
      <c r="X9" s="27"/>
      <c r="Y9" s="27"/>
      <c r="Z9" s="27"/>
      <c r="AA9" s="27"/>
      <c r="AB9" s="30" t="str">
        <f t="shared" si="0"/>
        <v/>
      </c>
      <c r="AC9" s="27"/>
      <c r="AD9" s="27"/>
      <c r="AE9" s="27"/>
      <c r="BL9" s="33"/>
      <c r="BM9" s="33"/>
      <c r="BN9" s="33"/>
      <c r="BO9" s="33"/>
      <c r="BP9" s="33"/>
      <c r="BQ9" s="33"/>
      <c r="BR9" s="34"/>
      <c r="BS9" s="34"/>
      <c r="BT9" s="33"/>
      <c r="BU9" s="33"/>
      <c r="BV9" s="33"/>
      <c r="BW9" s="33"/>
      <c r="BX9" s="33"/>
      <c r="BY9" s="33"/>
    </row>
    <row r="10" spans="1:114" ht="15.75" customHeight="1">
      <c r="A10" s="11" t="str">
        <f t="shared" si="1"/>
        <v/>
      </c>
      <c r="B10" s="12"/>
      <c r="C10" s="15"/>
      <c r="D10" s="15"/>
      <c r="E10" s="14"/>
      <c r="F10" s="14"/>
      <c r="G10" s="14"/>
      <c r="H10" s="15"/>
      <c r="I10" s="21"/>
      <c r="K10" s="22"/>
      <c r="L10" s="22"/>
      <c r="M10" s="22"/>
      <c r="N10" s="22"/>
      <c r="O10" s="22"/>
      <c r="P10" s="22"/>
      <c r="Q10" s="22"/>
      <c r="R10" s="22"/>
      <c r="S10" s="28"/>
      <c r="T10" s="27"/>
      <c r="U10" s="22"/>
      <c r="V10" s="27"/>
      <c r="W10" s="27"/>
      <c r="X10" s="27"/>
      <c r="Y10" s="27"/>
      <c r="Z10" s="27"/>
      <c r="AA10" s="27"/>
      <c r="AB10" s="30" t="str">
        <f t="shared" si="0"/>
        <v/>
      </c>
      <c r="AC10" s="27"/>
      <c r="AD10" s="27"/>
      <c r="AE10" s="27"/>
      <c r="BL10" s="33"/>
      <c r="BM10" s="33"/>
      <c r="BN10" s="33"/>
      <c r="BO10" s="33"/>
      <c r="BP10" s="33"/>
      <c r="BQ10" s="33"/>
      <c r="BR10" s="34"/>
      <c r="BS10" s="34"/>
      <c r="BT10" s="33"/>
      <c r="BU10" s="33"/>
      <c r="BV10" s="33"/>
      <c r="BW10" s="33"/>
      <c r="BX10" s="33"/>
      <c r="BY10" s="33"/>
    </row>
    <row r="11" spans="1:114" ht="15.75" customHeight="1">
      <c r="A11" s="11" t="str">
        <f t="shared" si="1"/>
        <v/>
      </c>
      <c r="B11" s="12"/>
      <c r="C11" s="15"/>
      <c r="D11" s="15"/>
      <c r="E11" s="14"/>
      <c r="F11" s="14"/>
      <c r="G11" s="14"/>
      <c r="H11" s="15"/>
      <c r="I11" s="21"/>
      <c r="K11" s="22"/>
      <c r="L11" s="22"/>
      <c r="M11" s="22"/>
      <c r="N11" s="22"/>
      <c r="O11" s="22"/>
      <c r="P11" s="22"/>
      <c r="Q11" s="22"/>
      <c r="R11" s="22"/>
      <c r="S11" s="28"/>
      <c r="T11" s="27"/>
      <c r="U11" s="22"/>
      <c r="V11" s="27"/>
      <c r="W11" s="27"/>
      <c r="X11" s="27"/>
      <c r="Y11" s="27"/>
      <c r="Z11" s="27"/>
      <c r="AA11" s="27"/>
      <c r="AB11" s="30" t="str">
        <f t="shared" si="0"/>
        <v/>
      </c>
      <c r="AC11" s="27"/>
      <c r="AD11" s="27"/>
      <c r="AE11" s="27"/>
      <c r="BL11" s="33"/>
      <c r="BM11" s="33"/>
      <c r="BN11" s="33"/>
      <c r="BO11" s="33"/>
      <c r="BP11" s="33"/>
      <c r="BQ11" s="33"/>
      <c r="BR11" s="34"/>
      <c r="BS11" s="34"/>
      <c r="BT11" s="33"/>
      <c r="BU11" s="33"/>
      <c r="BV11" s="33"/>
      <c r="BW11" s="33"/>
      <c r="BX11" s="33"/>
      <c r="BY11" s="33"/>
    </row>
    <row r="12" spans="1:114" ht="15.75" customHeight="1">
      <c r="A12" s="11" t="str">
        <f t="shared" si="1"/>
        <v/>
      </c>
      <c r="B12" s="12"/>
      <c r="C12" s="15"/>
      <c r="D12" s="15"/>
      <c r="E12" s="14"/>
      <c r="F12" s="14"/>
      <c r="G12" s="14"/>
      <c r="H12" s="15"/>
      <c r="I12" s="21"/>
      <c r="K12" s="22"/>
      <c r="L12" s="22"/>
      <c r="M12" s="22"/>
      <c r="N12" s="22"/>
      <c r="O12" s="22"/>
      <c r="P12" s="22"/>
      <c r="Q12" s="22"/>
      <c r="R12" s="22"/>
      <c r="S12" s="28"/>
      <c r="T12" s="27"/>
      <c r="U12" s="22"/>
      <c r="V12" s="27"/>
      <c r="W12" s="27"/>
      <c r="X12" s="27"/>
      <c r="Y12" s="27"/>
      <c r="Z12" s="27"/>
      <c r="AA12" s="27"/>
      <c r="AB12" s="30" t="str">
        <f t="shared" si="0"/>
        <v/>
      </c>
      <c r="AC12" s="27"/>
      <c r="AD12" s="27"/>
      <c r="AE12" s="27"/>
      <c r="BL12" s="33"/>
      <c r="BM12" s="33"/>
      <c r="BN12" s="33"/>
      <c r="BO12" s="33"/>
      <c r="BP12" s="33"/>
      <c r="BQ12" s="33"/>
      <c r="BR12" s="34"/>
      <c r="BS12" s="34"/>
      <c r="BT12" s="33"/>
      <c r="BU12" s="33"/>
      <c r="BV12" s="33"/>
      <c r="BW12" s="33"/>
      <c r="BX12" s="33"/>
      <c r="BY12" s="33"/>
    </row>
    <row r="13" spans="1:114" ht="15.75" customHeight="1">
      <c r="A13" s="11" t="str">
        <f t="shared" si="1"/>
        <v/>
      </c>
      <c r="B13" s="12"/>
      <c r="C13" s="15"/>
      <c r="D13" s="15"/>
      <c r="E13" s="14"/>
      <c r="F13" s="14"/>
      <c r="G13" s="14"/>
      <c r="H13" s="15"/>
      <c r="I13" s="21"/>
      <c r="K13" s="22"/>
      <c r="L13" s="22"/>
      <c r="M13" s="22"/>
      <c r="N13" s="22"/>
      <c r="O13" s="22"/>
      <c r="P13" s="22"/>
      <c r="Q13" s="22"/>
      <c r="R13" s="22"/>
      <c r="S13" s="28"/>
      <c r="T13" s="27"/>
      <c r="U13" s="22"/>
      <c r="V13" s="27"/>
      <c r="W13" s="27"/>
      <c r="X13" s="27"/>
      <c r="Y13" s="27"/>
      <c r="Z13" s="27"/>
      <c r="AA13" s="27"/>
      <c r="AB13" s="30" t="str">
        <f t="shared" si="0"/>
        <v/>
      </c>
      <c r="AC13" s="27"/>
      <c r="AD13" s="27"/>
      <c r="AE13" s="27"/>
      <c r="BL13" s="33"/>
      <c r="BM13" s="33"/>
      <c r="BN13" s="33"/>
      <c r="BO13" s="33"/>
      <c r="BP13" s="33"/>
      <c r="BQ13" s="33"/>
      <c r="BR13" s="34"/>
      <c r="BS13" s="34"/>
      <c r="BT13" s="33"/>
      <c r="BU13" s="33"/>
      <c r="BV13" s="33"/>
      <c r="BW13" s="33"/>
      <c r="BX13" s="33"/>
      <c r="BY13" s="33"/>
    </row>
    <row r="14" spans="1:114" ht="15.75" customHeight="1">
      <c r="A14" s="11" t="str">
        <f t="shared" si="1"/>
        <v/>
      </c>
      <c r="B14" s="12"/>
      <c r="C14" s="15"/>
      <c r="D14" s="15"/>
      <c r="E14" s="14"/>
      <c r="F14" s="14"/>
      <c r="G14" s="14"/>
      <c r="H14" s="15"/>
      <c r="I14" s="21"/>
      <c r="K14" s="22"/>
      <c r="L14" s="22"/>
      <c r="M14" s="22"/>
      <c r="N14" s="22"/>
      <c r="O14" s="22"/>
      <c r="P14" s="22"/>
      <c r="Q14" s="22"/>
      <c r="R14" s="22"/>
      <c r="S14" s="28"/>
      <c r="T14" s="27"/>
      <c r="U14" s="22"/>
      <c r="V14" s="27"/>
      <c r="W14" s="27"/>
      <c r="X14" s="27"/>
      <c r="Y14" s="27"/>
      <c r="Z14" s="27"/>
      <c r="AA14" s="27"/>
      <c r="AB14" s="30" t="str">
        <f t="shared" si="0"/>
        <v/>
      </c>
      <c r="AC14" s="27"/>
      <c r="AD14" s="27"/>
      <c r="AE14" s="27"/>
      <c r="BL14" s="33"/>
      <c r="BM14" s="33"/>
      <c r="BN14" s="33"/>
      <c r="BO14" s="33"/>
      <c r="BP14" s="33"/>
      <c r="BQ14" s="33"/>
      <c r="BR14" s="34"/>
      <c r="BS14" s="34"/>
      <c r="BT14" s="33"/>
      <c r="BU14" s="33"/>
      <c r="BV14" s="33"/>
      <c r="BW14" s="33"/>
      <c r="BX14" s="33"/>
      <c r="BY14" s="33"/>
    </row>
    <row r="15" spans="1:114" ht="15.75" customHeight="1">
      <c r="A15" s="11" t="str">
        <f t="shared" si="1"/>
        <v/>
      </c>
      <c r="B15" s="12"/>
      <c r="C15" s="15"/>
      <c r="D15" s="15"/>
      <c r="E15" s="14"/>
      <c r="F15" s="14"/>
      <c r="G15" s="14"/>
      <c r="H15" s="15"/>
      <c r="I15" s="21"/>
      <c r="K15" s="22"/>
      <c r="L15" s="22"/>
      <c r="M15" s="22"/>
      <c r="N15" s="22"/>
      <c r="O15" s="22"/>
      <c r="P15" s="22"/>
      <c r="Q15" s="22"/>
      <c r="R15" s="22"/>
      <c r="S15" s="28"/>
      <c r="T15" s="27"/>
      <c r="U15" s="22"/>
      <c r="V15" s="27"/>
      <c r="W15" s="27"/>
      <c r="X15" s="27"/>
      <c r="Y15" s="27"/>
      <c r="Z15" s="27"/>
      <c r="AA15" s="27"/>
      <c r="AB15" s="30" t="str">
        <f>IFERROR((Z15-G18)/(G18)*100,"")</f>
        <v/>
      </c>
      <c r="AC15" s="27"/>
      <c r="AD15" s="27"/>
      <c r="AE15" s="27"/>
      <c r="BL15" s="33"/>
      <c r="BM15" s="33"/>
      <c r="BN15" s="33"/>
      <c r="BO15" s="33"/>
      <c r="BP15" s="33"/>
      <c r="BQ15" s="33"/>
      <c r="BR15" s="34"/>
      <c r="BS15" s="34"/>
      <c r="BT15" s="33"/>
      <c r="BU15" s="33"/>
      <c r="BV15" s="33"/>
      <c r="BW15" s="33"/>
      <c r="BX15" s="33"/>
      <c r="BY15" s="33"/>
    </row>
    <row r="16" spans="1:114" ht="15.75" customHeight="1">
      <c r="A16" s="11"/>
      <c r="B16" s="12"/>
      <c r="C16" s="15"/>
      <c r="D16" s="15"/>
      <c r="E16" s="14"/>
      <c r="F16" s="14"/>
      <c r="G16" s="14"/>
      <c r="H16" s="15"/>
      <c r="I16" s="21"/>
      <c r="K16" s="22"/>
      <c r="L16" s="22"/>
      <c r="M16" s="22"/>
      <c r="N16" s="22"/>
      <c r="O16" s="22"/>
      <c r="P16" s="22"/>
      <c r="Q16" s="22"/>
      <c r="R16" s="22"/>
      <c r="S16" s="28"/>
      <c r="T16" s="27"/>
      <c r="U16" s="22"/>
      <c r="V16" s="27"/>
      <c r="W16" s="27"/>
      <c r="X16" s="27"/>
      <c r="Y16" s="27"/>
      <c r="Z16" s="27"/>
      <c r="AA16" s="27"/>
      <c r="AB16" s="30"/>
      <c r="AC16" s="27"/>
      <c r="AD16" s="27"/>
      <c r="AE16" s="27"/>
      <c r="BL16" s="33"/>
      <c r="BM16" s="33"/>
      <c r="BN16" s="33"/>
      <c r="BO16" s="33"/>
      <c r="BP16" s="33"/>
      <c r="BQ16" s="33"/>
      <c r="BR16" s="34"/>
      <c r="BS16" s="34"/>
      <c r="BT16" s="33"/>
      <c r="BU16" s="33"/>
      <c r="BV16" s="33"/>
      <c r="BW16" s="33"/>
      <c r="BX16" s="33"/>
      <c r="BY16" s="33"/>
    </row>
    <row r="17" spans="1:114" ht="15.75" customHeight="1">
      <c r="A17" s="11"/>
      <c r="B17" s="12"/>
      <c r="C17" s="15"/>
      <c r="D17" s="15"/>
      <c r="E17" s="14"/>
      <c r="F17" s="14"/>
      <c r="G17" s="14"/>
      <c r="H17" s="15"/>
      <c r="I17" s="21"/>
      <c r="K17" s="22"/>
      <c r="L17" s="22"/>
      <c r="M17" s="22"/>
      <c r="N17" s="22"/>
      <c r="O17" s="22"/>
      <c r="P17" s="22"/>
      <c r="Q17" s="22"/>
      <c r="R17" s="22"/>
      <c r="S17" s="28"/>
      <c r="T17" s="27"/>
      <c r="U17" s="22"/>
      <c r="V17" s="27"/>
      <c r="W17" s="27"/>
      <c r="X17" s="27"/>
      <c r="Y17" s="27"/>
      <c r="Z17" s="27"/>
      <c r="AA17" s="27"/>
      <c r="AB17" s="30"/>
      <c r="AC17" s="27"/>
      <c r="AD17" s="27"/>
      <c r="AE17" s="27"/>
      <c r="BL17" s="33"/>
      <c r="BM17" s="33"/>
      <c r="BN17" s="33"/>
      <c r="BO17" s="33"/>
      <c r="BP17" s="33"/>
      <c r="BQ17" s="33"/>
      <c r="BR17" s="34"/>
      <c r="BS17" s="34"/>
      <c r="BT17" s="33"/>
      <c r="BU17" s="33"/>
      <c r="BV17" s="33"/>
      <c r="BW17" s="33"/>
      <c r="BX17" s="33"/>
      <c r="BY17" s="33"/>
    </row>
    <row r="18" spans="1:114" ht="15.75" customHeight="1">
      <c r="A18" s="11" t="str">
        <f t="shared" si="1"/>
        <v/>
      </c>
      <c r="B18" s="12"/>
      <c r="C18" s="15"/>
      <c r="D18" s="15"/>
      <c r="E18" s="14"/>
      <c r="F18" s="14"/>
      <c r="G18" s="14"/>
      <c r="H18" s="15"/>
      <c r="I18" s="21"/>
      <c r="K18" s="22"/>
      <c r="L18" s="22"/>
      <c r="M18" s="22"/>
      <c r="N18" s="22"/>
      <c r="O18" s="22"/>
      <c r="P18" s="22"/>
      <c r="Q18" s="22"/>
      <c r="R18" s="22"/>
      <c r="S18" s="28"/>
      <c r="T18" s="27"/>
      <c r="U18" s="22"/>
      <c r="V18" s="27"/>
      <c r="W18" s="27"/>
      <c r="X18" s="27"/>
      <c r="Y18" s="27"/>
      <c r="Z18" s="27"/>
      <c r="AA18" s="27"/>
      <c r="AB18" s="30" t="str">
        <f t="shared" si="0"/>
        <v/>
      </c>
      <c r="AC18" s="27"/>
      <c r="AD18" s="27"/>
      <c r="AE18" s="27"/>
      <c r="BL18" s="33"/>
      <c r="BM18" s="33"/>
      <c r="BN18" s="33"/>
      <c r="BO18" s="33"/>
      <c r="BP18" s="33"/>
      <c r="BQ18" s="33"/>
      <c r="BR18" s="34"/>
      <c r="BS18" s="34"/>
      <c r="BT18" s="33"/>
      <c r="BU18" s="33"/>
      <c r="BV18" s="33"/>
      <c r="BW18" s="33"/>
      <c r="BX18" s="33"/>
      <c r="BY18" s="33"/>
    </row>
    <row r="19" spans="1:114" ht="15.75" customHeight="1">
      <c r="A19" s="11" t="str">
        <f t="shared" si="1"/>
        <v/>
      </c>
      <c r="B19" s="12"/>
      <c r="C19" s="15"/>
      <c r="D19" s="15"/>
      <c r="E19" s="14"/>
      <c r="F19" s="14"/>
      <c r="G19" s="14"/>
      <c r="H19" s="15"/>
      <c r="I19" s="21"/>
      <c r="K19" s="22"/>
      <c r="L19" s="22"/>
      <c r="M19" s="22"/>
      <c r="N19" s="22"/>
      <c r="O19" s="22"/>
      <c r="P19" s="22"/>
      <c r="Q19" s="22"/>
      <c r="R19" s="22"/>
      <c r="S19" s="28"/>
      <c r="T19" s="27"/>
      <c r="U19" s="22"/>
      <c r="V19" s="27"/>
      <c r="W19" s="27"/>
      <c r="X19" s="27"/>
      <c r="Y19" s="27"/>
      <c r="Z19" s="27"/>
      <c r="AA19" s="27"/>
      <c r="AB19" s="30" t="str">
        <f t="shared" si="0"/>
        <v/>
      </c>
      <c r="AC19" s="27"/>
      <c r="AD19" s="27"/>
      <c r="AE19" s="27"/>
      <c r="BL19" s="33"/>
      <c r="BM19" s="33"/>
      <c r="BN19" s="33"/>
      <c r="BO19" s="33"/>
      <c r="BP19" s="33"/>
      <c r="BQ19" s="33"/>
      <c r="BR19" s="34"/>
      <c r="BS19" s="34"/>
      <c r="BT19" s="33"/>
      <c r="BU19" s="33"/>
      <c r="BV19" s="33"/>
      <c r="BW19" s="33"/>
      <c r="BX19" s="33"/>
      <c r="BY19" s="33"/>
    </row>
    <row r="20" spans="1:114" ht="15.75" customHeight="1">
      <c r="A20" s="11" t="str">
        <f t="shared" si="1"/>
        <v/>
      </c>
      <c r="B20" s="12"/>
      <c r="C20" s="15"/>
      <c r="D20" s="15"/>
      <c r="E20" s="14"/>
      <c r="F20" s="14"/>
      <c r="G20" s="14"/>
      <c r="H20" s="15"/>
      <c r="I20" s="21"/>
      <c r="K20" s="22"/>
      <c r="L20" s="22"/>
      <c r="M20" s="22"/>
      <c r="N20" s="22"/>
      <c r="O20" s="22"/>
      <c r="P20" s="22"/>
      <c r="Q20" s="22"/>
      <c r="R20" s="22"/>
      <c r="S20" s="28"/>
      <c r="T20" s="27"/>
      <c r="U20" s="22"/>
      <c r="V20" s="27"/>
      <c r="W20" s="27"/>
      <c r="X20" s="27"/>
      <c r="Y20" s="27"/>
      <c r="Z20" s="27"/>
      <c r="AA20" s="27"/>
      <c r="AB20" s="30" t="str">
        <f t="shared" si="0"/>
        <v/>
      </c>
      <c r="AC20" s="27"/>
      <c r="AD20" s="27"/>
      <c r="AE20" s="27"/>
      <c r="BL20" s="33"/>
      <c r="BM20" s="33"/>
      <c r="BN20" s="33"/>
      <c r="BO20" s="33"/>
      <c r="BP20" s="33"/>
      <c r="BQ20" s="33"/>
      <c r="BR20" s="34"/>
      <c r="BS20" s="34"/>
      <c r="BT20" s="33"/>
      <c r="BU20" s="33"/>
      <c r="BV20" s="33"/>
      <c r="BW20" s="33"/>
      <c r="BX20" s="33"/>
      <c r="BY20" s="33"/>
    </row>
    <row r="21" spans="1:114" ht="15.75" customHeight="1">
      <c r="A21" s="11" t="str">
        <f t="shared" si="1"/>
        <v/>
      </c>
      <c r="B21" s="12"/>
      <c r="C21" s="15"/>
      <c r="D21" s="15"/>
      <c r="E21" s="14"/>
      <c r="F21" s="14"/>
      <c r="G21" s="14"/>
      <c r="H21" s="15"/>
      <c r="I21" s="21"/>
      <c r="K21" s="22"/>
      <c r="L21" s="22"/>
      <c r="M21" s="22"/>
      <c r="N21" s="22"/>
      <c r="O21" s="22"/>
      <c r="P21" s="22"/>
      <c r="Q21" s="22"/>
      <c r="R21" s="22"/>
      <c r="S21" s="28"/>
      <c r="T21" s="27"/>
      <c r="U21" s="22"/>
      <c r="V21" s="27"/>
      <c r="W21" s="27"/>
      <c r="X21" s="27"/>
      <c r="Y21" s="27"/>
      <c r="Z21" s="27"/>
      <c r="AA21" s="27"/>
      <c r="AB21" s="30" t="str">
        <f t="shared" si="0"/>
        <v/>
      </c>
      <c r="AC21" s="27"/>
      <c r="AD21" s="27"/>
      <c r="AE21" s="27"/>
      <c r="BL21" s="33"/>
      <c r="BM21" s="33"/>
      <c r="BN21" s="33"/>
      <c r="BO21" s="33"/>
      <c r="BP21" s="33"/>
      <c r="BQ21" s="33"/>
      <c r="BR21" s="34"/>
      <c r="BS21" s="34"/>
      <c r="BT21" s="33"/>
      <c r="BU21" s="33"/>
      <c r="BV21" s="33"/>
      <c r="BW21" s="33"/>
      <c r="BX21" s="33"/>
      <c r="BY21" s="33"/>
    </row>
    <row r="22" spans="1:114" ht="15.75" customHeight="1">
      <c r="A22" s="11" t="str">
        <f t="shared" si="1"/>
        <v/>
      </c>
      <c r="B22" s="12"/>
      <c r="C22" s="15"/>
      <c r="D22" s="15"/>
      <c r="E22" s="14"/>
      <c r="F22" s="14"/>
      <c r="G22" s="14"/>
      <c r="H22" s="15"/>
      <c r="I22" s="21"/>
      <c r="K22" s="22"/>
      <c r="L22" s="22"/>
      <c r="M22" s="22"/>
      <c r="N22" s="22"/>
      <c r="O22" s="22"/>
      <c r="P22" s="22"/>
      <c r="Q22" s="22"/>
      <c r="R22" s="22"/>
      <c r="S22" s="28"/>
      <c r="T22" s="27"/>
      <c r="U22" s="22"/>
      <c r="V22" s="27"/>
      <c r="W22" s="27"/>
      <c r="X22" s="27"/>
      <c r="Y22" s="27"/>
      <c r="Z22" s="27"/>
      <c r="AA22" s="27"/>
      <c r="AB22" s="30" t="str">
        <f t="shared" si="0"/>
        <v/>
      </c>
      <c r="AC22" s="27"/>
      <c r="AD22" s="27"/>
      <c r="AE22" s="27"/>
      <c r="BL22" s="33"/>
      <c r="BM22" s="33"/>
      <c r="BN22" s="33"/>
      <c r="BO22" s="33"/>
      <c r="BP22" s="33"/>
      <c r="BQ22" s="33"/>
      <c r="BR22" s="34"/>
      <c r="BS22" s="34"/>
      <c r="BT22" s="33"/>
      <c r="BU22" s="33"/>
      <c r="BV22" s="33"/>
      <c r="BW22" s="33"/>
      <c r="BX22" s="33"/>
      <c r="BY22" s="33"/>
    </row>
    <row r="23" spans="1:114" ht="15.75" customHeight="1">
      <c r="A23" s="11" t="str">
        <f t="shared" si="1"/>
        <v/>
      </c>
      <c r="B23" s="12"/>
      <c r="C23" s="15"/>
      <c r="D23" s="15"/>
      <c r="E23" s="14"/>
      <c r="F23" s="14"/>
      <c r="G23" s="14"/>
      <c r="H23" s="15"/>
      <c r="I23" s="21"/>
      <c r="K23" s="22"/>
      <c r="L23" s="22"/>
      <c r="M23" s="22"/>
      <c r="N23" s="22"/>
      <c r="O23" s="22"/>
      <c r="P23" s="22"/>
      <c r="Q23" s="22"/>
      <c r="R23" s="22"/>
      <c r="S23" s="28"/>
      <c r="T23" s="27"/>
      <c r="U23" s="22"/>
      <c r="V23" s="27"/>
      <c r="W23" s="27"/>
      <c r="X23" s="27"/>
      <c r="Y23" s="27"/>
      <c r="Z23" s="27"/>
      <c r="AA23" s="27"/>
      <c r="AB23" s="30" t="str">
        <f>IFERROR((Z23-#REF!)/(#REF!)*100,"")</f>
        <v/>
      </c>
      <c r="AC23" s="27"/>
      <c r="AD23" s="27"/>
      <c r="AE23" s="27"/>
      <c r="BL23" s="33"/>
      <c r="BM23" s="33"/>
      <c r="BN23" s="33"/>
      <c r="BO23" s="33"/>
      <c r="BP23" s="33"/>
      <c r="BQ23" s="33"/>
      <c r="BR23" s="34"/>
      <c r="BS23" s="34"/>
      <c r="BT23" s="33"/>
      <c r="BU23" s="33"/>
      <c r="BV23" s="33"/>
      <c r="BW23" s="33"/>
      <c r="BX23" s="33"/>
      <c r="BY23" s="33"/>
    </row>
    <row r="24" spans="1:114" ht="15.75" customHeight="1">
      <c r="A24" s="11" t="str">
        <f t="shared" si="1"/>
        <v/>
      </c>
      <c r="B24" s="12"/>
      <c r="C24" s="15"/>
      <c r="D24" s="15"/>
      <c r="E24" s="14"/>
      <c r="F24" s="14"/>
      <c r="G24" s="14"/>
      <c r="H24" s="15"/>
      <c r="I24" s="21"/>
      <c r="K24" s="22"/>
      <c r="L24" s="22"/>
      <c r="M24" s="22"/>
      <c r="N24" s="22"/>
      <c r="O24" s="22"/>
      <c r="P24" s="22"/>
      <c r="Q24" s="22"/>
      <c r="R24" s="22"/>
      <c r="S24" s="28"/>
      <c r="T24" s="27"/>
      <c r="U24" s="22"/>
      <c r="V24" s="27"/>
      <c r="W24" s="27"/>
      <c r="X24" s="27"/>
      <c r="Y24" s="27"/>
      <c r="Z24" s="27"/>
      <c r="AA24" s="27"/>
      <c r="AB24" s="30" t="str">
        <f t="shared" si="0"/>
        <v/>
      </c>
      <c r="AC24" s="27"/>
      <c r="AD24" s="27"/>
      <c r="AE24" s="27"/>
      <c r="BL24" s="33"/>
      <c r="BM24" s="33"/>
      <c r="BN24" s="33"/>
      <c r="BO24" s="33"/>
      <c r="BP24" s="33"/>
      <c r="BQ24" s="33"/>
      <c r="BR24" s="34"/>
      <c r="BS24" s="34"/>
      <c r="BT24" s="33"/>
      <c r="BU24" s="33"/>
      <c r="BV24" s="33"/>
      <c r="BW24" s="33"/>
      <c r="BX24" s="33"/>
      <c r="BY24" s="33"/>
    </row>
    <row r="25" spans="1:114" ht="15.75" customHeight="1">
      <c r="A25" s="11" t="str">
        <f t="shared" si="1"/>
        <v/>
      </c>
      <c r="B25" s="12"/>
      <c r="C25" s="15"/>
      <c r="D25" s="15"/>
      <c r="E25" s="14"/>
      <c r="F25" s="14"/>
      <c r="G25" s="14"/>
      <c r="H25" s="15"/>
      <c r="I25" s="21"/>
      <c r="K25" s="22"/>
      <c r="L25" s="22"/>
      <c r="M25" s="22"/>
      <c r="N25" s="22"/>
      <c r="O25" s="22"/>
      <c r="P25" s="22"/>
      <c r="Q25" s="22"/>
      <c r="R25" s="22"/>
      <c r="S25" s="28"/>
      <c r="T25" s="27"/>
      <c r="U25" s="22"/>
      <c r="V25" s="27"/>
      <c r="W25" s="27"/>
      <c r="X25" s="27"/>
      <c r="Y25" s="27"/>
      <c r="Z25" s="27"/>
      <c r="AA25" s="27"/>
      <c r="AB25" s="30" t="str">
        <f t="shared" si="0"/>
        <v/>
      </c>
      <c r="AC25" s="27"/>
      <c r="AD25" s="27"/>
      <c r="AE25" s="27"/>
      <c r="BL25" s="33"/>
      <c r="BM25" s="33"/>
      <c r="BN25" s="33"/>
      <c r="BO25" s="33"/>
      <c r="BP25" s="33"/>
      <c r="BQ25" s="33"/>
      <c r="BR25" s="34"/>
      <c r="BS25" s="34"/>
      <c r="BT25" s="33"/>
      <c r="BU25" s="33"/>
      <c r="BV25" s="33"/>
      <c r="BW25" s="33"/>
      <c r="BX25" s="33"/>
      <c r="BY25" s="33"/>
    </row>
    <row r="26" spans="1:114" ht="15.75" customHeight="1">
      <c r="A26" s="526" t="s">
        <v>740</v>
      </c>
      <c r="B26" s="527"/>
      <c r="C26" s="15"/>
      <c r="D26" s="14"/>
      <c r="E26" s="15">
        <f>SUM(E7:E25)</f>
        <v>0</v>
      </c>
      <c r="F26" s="15">
        <f>SUM(F7:F25)</f>
        <v>0</v>
      </c>
      <c r="G26" s="15">
        <f>SUM(G7:G25)</f>
        <v>0</v>
      </c>
      <c r="H26" s="15">
        <f>SUM(H7:H25)</f>
        <v>0</v>
      </c>
      <c r="I26" s="21"/>
      <c r="K26" s="22"/>
      <c r="L26" s="22"/>
      <c r="M26" s="22"/>
      <c r="N26" s="22"/>
      <c r="O26" s="22"/>
      <c r="P26" s="22"/>
      <c r="Q26" s="22"/>
      <c r="R26" s="22"/>
      <c r="S26" s="28"/>
      <c r="T26" s="27"/>
      <c r="U26" s="22"/>
      <c r="V26" s="27"/>
      <c r="W26" s="27"/>
      <c r="X26" s="27"/>
      <c r="Y26" s="27"/>
      <c r="Z26" s="27"/>
      <c r="AA26" s="27"/>
      <c r="AB26" s="30" t="str">
        <f t="shared" si="0"/>
        <v/>
      </c>
      <c r="AC26" s="27"/>
      <c r="AD26" s="27"/>
      <c r="AE26" s="27"/>
      <c r="BL26" s="33"/>
      <c r="BM26" s="33"/>
      <c r="BN26" s="33"/>
      <c r="BO26" s="33"/>
      <c r="BP26" s="33"/>
      <c r="BQ26" s="33"/>
      <c r="BR26" s="34"/>
      <c r="BS26" s="34"/>
      <c r="BT26" s="33"/>
      <c r="BU26" s="33"/>
      <c r="BV26" s="33"/>
      <c r="BW26" s="33"/>
      <c r="BX26" s="33"/>
      <c r="BY26" s="33"/>
    </row>
    <row r="27" spans="1:114" ht="15.75" customHeight="1">
      <c r="A27" s="3" t="str">
        <f>基本信息输入表!$K$6&amp;"填表人："&amp;基本信息输入表!$M$90</f>
        <v>被评估单位填表人：徐刚、杨灵芝</v>
      </c>
      <c r="H27" s="3" t="str">
        <f>"评估人员："&amp;基本信息输入表!$Q$90</f>
        <v>评估人员：雍国锋、路育</v>
      </c>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row>
    <row r="28" spans="1:114" ht="15.75" customHeight="1">
      <c r="A28" s="3" t="str">
        <f>"填表日期："&amp;YEAR(基本信息输入表!$O$90)&amp;"年"&amp;MONTH(基本信息输入表!$O$90)&amp;"月"&amp;DAY(基本信息输入表!$O$90)&amp;"日"</f>
        <v>填表日期：2023年2月1日</v>
      </c>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row>
    <row r="29" spans="1:114" ht="15.75" customHeight="1">
      <c r="J29" s="23" t="s">
        <v>461</v>
      </c>
    </row>
  </sheetData>
  <mergeCells count="49">
    <mergeCell ref="DI5:DI6"/>
    <mergeCell ref="DG5:DH5"/>
    <mergeCell ref="A26:B26"/>
    <mergeCell ref="K5:K6"/>
    <mergeCell ref="L5:L6"/>
    <mergeCell ref="M5:M6"/>
    <mergeCell ref="N5:N6"/>
    <mergeCell ref="O5:O6"/>
    <mergeCell ref="P5:P6"/>
    <mergeCell ref="W5:W6"/>
    <mergeCell ref="X5:X6"/>
    <mergeCell ref="Y5:Y6"/>
    <mergeCell ref="Z5:Z6"/>
    <mergeCell ref="AA5:AA6"/>
    <mergeCell ref="AB5:AB6"/>
    <mergeCell ref="AC5:AC6"/>
    <mergeCell ref="AD5:AD6"/>
    <mergeCell ref="CC5:CD5"/>
    <mergeCell ref="CH5:CJ5"/>
    <mergeCell ref="CK5:CZ5"/>
    <mergeCell ref="DA5:DC5"/>
    <mergeCell ref="DE5:DF5"/>
    <mergeCell ref="CE5:CE6"/>
    <mergeCell ref="CF5:CF6"/>
    <mergeCell ref="CG5:CG6"/>
    <mergeCell ref="A5:D5"/>
    <mergeCell ref="Q5:T5"/>
    <mergeCell ref="U5:V5"/>
    <mergeCell ref="BT5:BZ5"/>
    <mergeCell ref="CA5:CB5"/>
    <mergeCell ref="AE5:AE6"/>
    <mergeCell ref="BL5:BL6"/>
    <mergeCell ref="BM5:BM6"/>
    <mergeCell ref="BN5:BN6"/>
    <mergeCell ref="BO5:BO6"/>
    <mergeCell ref="BP5:BP6"/>
    <mergeCell ref="BQ5:BQ6"/>
    <mergeCell ref="BR5:BR6"/>
    <mergeCell ref="BS5:BS6"/>
    <mergeCell ref="AB4:AE4"/>
    <mergeCell ref="BL4:BS4"/>
    <mergeCell ref="BT4:CF4"/>
    <mergeCell ref="CG4:DD4"/>
    <mergeCell ref="DE4:DJ4"/>
    <mergeCell ref="A2:I2"/>
    <mergeCell ref="A3:I3"/>
    <mergeCell ref="K4:P4"/>
    <mergeCell ref="Q4:X4"/>
    <mergeCell ref="Y4:AA4"/>
  </mergeCells>
  <phoneticPr fontId="13" type="noConversion"/>
  <dataValidations count="1">
    <dataValidation type="list" allowBlank="1" showInputMessage="1" showErrorMessage="1" sqref="Q7:R26" xr:uid="{00000000-0002-0000-5800-000001000000}">
      <formula1>$A$108:$A$109</formula1>
    </dataValidation>
  </dataValidations>
  <hyperlinks>
    <hyperlink ref="A1" location="索引目录!A1" display="返回索引目录" xr:uid="{00000000-0004-0000-58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800-000000000000}">
          <x14:formula1>
            <xm:f>基本信息输入表!$A$121:$A$123</xm:f>
          </x14:formula1>
          <xm:sqref>U7:U26</xm:sqref>
        </x14:dataValidation>
        <x14:dataValidation type="list" allowBlank="1" showInputMessage="1" showErrorMessage="1" xr:uid="{00000000-0002-0000-5800-000002000000}">
          <x14:formula1>
            <xm:f>基本信息输入表!$A$109:$A$110</xm:f>
          </x14:formula1>
          <xm:sqref>K7:N26</xm:sqref>
        </x14:dataValidation>
      </x14:dataValidations>
    </ext>
  </extLs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FFFF00"/>
    <pageSetUpPr fitToPage="1"/>
  </sheetPr>
  <dimension ref="A1:AF32"/>
  <sheetViews>
    <sheetView showGridLines="0" topLeftCell="A16" workbookViewId="0">
      <selection activeCell="F8" sqref="F8"/>
    </sheetView>
  </sheetViews>
  <sheetFormatPr defaultColWidth="9" defaultRowHeight="15.75" customHeight="1" outlineLevelCol="1"/>
  <cols>
    <col min="1" max="1" width="5.75" style="3" customWidth="1"/>
    <col min="2" max="2" width="22.75" style="3" customWidth="1"/>
    <col min="3" max="4" width="17.5" style="3" customWidth="1"/>
    <col min="5" max="5" width="12.75" style="3" customWidth="1"/>
    <col min="6" max="7" width="15.58203125" style="3" hidden="1" customWidth="1" outlineLevel="1"/>
    <col min="8" max="8" width="15.58203125" style="3" customWidth="1" collapsed="1"/>
    <col min="9" max="9" width="15.58203125" style="3" customWidth="1"/>
    <col min="10" max="10" width="22.25" style="3" customWidth="1"/>
    <col min="11" max="11" width="9" style="3"/>
    <col min="12" max="16" width="5.58203125" style="4" customWidth="1" outlineLevel="1"/>
    <col min="17" max="17" width="14.75" style="4" customWidth="1" outlineLevel="1"/>
    <col min="18" max="18" width="13.58203125" style="4" customWidth="1"/>
    <col min="19" max="21" width="5.58203125" style="4" customWidth="1" outlineLevel="1"/>
    <col min="22" max="23" width="8.58203125" style="4" customWidth="1" outlineLevel="1"/>
    <col min="24" max="24" width="14.58203125" style="4" customWidth="1" outlineLevel="1"/>
    <col min="25" max="25" width="13.58203125" style="4" customWidth="1"/>
    <col min="26" max="26" width="10.75" style="4" customWidth="1" outlineLevel="1"/>
    <col min="27" max="27" width="8.58203125" style="4" customWidth="1" outlineLevel="1"/>
    <col min="28" max="28" width="13.75" style="4" customWidth="1"/>
    <col min="29" max="31" width="13.58203125" style="4" customWidth="1" outlineLevel="1"/>
    <col min="32" max="32" width="13.58203125" style="4" customWidth="1"/>
    <col min="33" max="16384" width="9" style="3"/>
  </cols>
  <sheetData>
    <row r="1" spans="1:32" ht="15.75" customHeight="1">
      <c r="A1" s="5" t="s">
        <v>430</v>
      </c>
    </row>
    <row r="2" spans="1:32" s="1" customFormat="1" ht="30" customHeight="1">
      <c r="A2" s="519" t="s">
        <v>1501</v>
      </c>
      <c r="B2" s="519"/>
      <c r="C2" s="519"/>
      <c r="D2" s="519"/>
      <c r="E2" s="519"/>
      <c r="F2" s="519"/>
      <c r="G2" s="519"/>
      <c r="H2" s="519"/>
      <c r="I2" s="519"/>
      <c r="J2" s="519"/>
      <c r="L2" s="17"/>
      <c r="M2" s="17"/>
      <c r="N2" s="17"/>
      <c r="O2" s="17"/>
      <c r="P2" s="17"/>
      <c r="Q2" s="17"/>
      <c r="R2" s="17"/>
      <c r="S2" s="17"/>
      <c r="T2" s="17"/>
      <c r="U2" s="17"/>
      <c r="V2" s="17"/>
      <c r="W2" s="17"/>
      <c r="X2" s="17"/>
      <c r="Y2" s="17"/>
      <c r="Z2" s="17"/>
      <c r="AA2" s="17"/>
      <c r="AB2" s="17"/>
      <c r="AC2" s="17"/>
      <c r="AD2" s="17"/>
      <c r="AE2" s="17"/>
      <c r="AF2" s="17"/>
    </row>
    <row r="3" spans="1:32" ht="15.75" customHeight="1">
      <c r="A3" s="520" t="str">
        <f>"评估基准日："&amp;TEXT(基本信息输入表!M7,"yyyy年mm月dd日")</f>
        <v>评估基准日：2022年12月31日</v>
      </c>
      <c r="B3" s="520"/>
      <c r="C3" s="520"/>
      <c r="D3" s="520"/>
      <c r="E3" s="520"/>
      <c r="F3" s="520"/>
      <c r="G3" s="520"/>
      <c r="H3" s="520"/>
      <c r="I3" s="520"/>
      <c r="J3" s="520"/>
      <c r="L3" s="17"/>
      <c r="M3" s="17"/>
      <c r="N3" s="17"/>
      <c r="O3" s="17"/>
      <c r="P3" s="17"/>
      <c r="Q3" s="17"/>
      <c r="R3" s="17"/>
      <c r="S3" s="17"/>
      <c r="T3" s="17"/>
      <c r="U3" s="17"/>
      <c r="V3" s="17"/>
      <c r="W3" s="17"/>
      <c r="X3" s="17"/>
      <c r="Y3" s="17"/>
      <c r="Z3" s="17"/>
      <c r="AA3" s="17"/>
      <c r="AB3" s="17"/>
      <c r="AC3" s="17"/>
      <c r="AD3" s="17"/>
      <c r="AE3" s="17"/>
      <c r="AF3" s="17"/>
    </row>
    <row r="4" spans="1:32" ht="14.15" customHeight="1">
      <c r="E4" s="2"/>
      <c r="F4" s="2"/>
      <c r="G4" s="2"/>
      <c r="H4" s="2"/>
      <c r="I4" s="2"/>
      <c r="J4" s="18" t="s">
        <v>1502</v>
      </c>
      <c r="L4" s="531" t="s">
        <v>595</v>
      </c>
      <c r="M4" s="531"/>
      <c r="N4" s="531"/>
      <c r="O4" s="531"/>
      <c r="P4" s="531"/>
      <c r="Q4" s="531"/>
      <c r="R4" s="531"/>
      <c r="S4" s="532" t="s">
        <v>596</v>
      </c>
      <c r="T4" s="533"/>
      <c r="U4" s="533"/>
      <c r="V4" s="533"/>
      <c r="W4" s="533"/>
      <c r="X4" s="533"/>
      <c r="Y4" s="534"/>
      <c r="Z4" s="536" t="s">
        <v>597</v>
      </c>
      <c r="AA4" s="536"/>
      <c r="AB4" s="537"/>
      <c r="AC4" s="538" t="s">
        <v>598</v>
      </c>
      <c r="AD4" s="538"/>
      <c r="AE4" s="538"/>
      <c r="AF4" s="538"/>
    </row>
    <row r="5" spans="1:32" ht="15.75" customHeight="1">
      <c r="A5" s="521" t="str">
        <f>基本信息输入表!K6&amp;"："&amp;基本信息输入表!M6</f>
        <v>被评估单位：贵州华能焦化制气股份有限公司</v>
      </c>
      <c r="B5" s="521"/>
      <c r="C5" s="521"/>
      <c r="D5" s="32"/>
      <c r="J5" s="18" t="s">
        <v>464</v>
      </c>
      <c r="L5" s="531" t="s">
        <v>599</v>
      </c>
      <c r="M5" s="594" t="s">
        <v>895</v>
      </c>
      <c r="N5" s="553" t="s">
        <v>931</v>
      </c>
      <c r="O5" s="542" t="s">
        <v>627</v>
      </c>
      <c r="P5" s="542" t="s">
        <v>601</v>
      </c>
      <c r="Q5" s="531" t="s">
        <v>602</v>
      </c>
      <c r="R5" s="531"/>
      <c r="S5" s="532" t="s">
        <v>603</v>
      </c>
      <c r="T5" s="533"/>
      <c r="U5" s="534"/>
      <c r="V5" s="538" t="s">
        <v>604</v>
      </c>
      <c r="W5" s="538"/>
      <c r="X5" s="538" t="s">
        <v>605</v>
      </c>
      <c r="Y5" s="543"/>
      <c r="Z5" s="594" t="s">
        <v>1424</v>
      </c>
      <c r="AA5" s="531" t="s">
        <v>438</v>
      </c>
      <c r="AB5" s="558"/>
      <c r="AC5" s="543" t="s">
        <v>607</v>
      </c>
      <c r="AD5" s="543" t="s">
        <v>608</v>
      </c>
      <c r="AE5" s="538" t="s">
        <v>609</v>
      </c>
      <c r="AF5" s="543"/>
    </row>
    <row r="6" spans="1:32" s="2" customFormat="1" ht="15.75" customHeight="1">
      <c r="A6" s="8" t="s">
        <v>465</v>
      </c>
      <c r="B6" s="8" t="s">
        <v>1503</v>
      </c>
      <c r="C6" s="8" t="s">
        <v>1504</v>
      </c>
      <c r="D6" s="8" t="s">
        <v>1505</v>
      </c>
      <c r="E6" s="8" t="s">
        <v>730</v>
      </c>
      <c r="F6" s="9" t="s">
        <v>435</v>
      </c>
      <c r="G6" s="9" t="s">
        <v>436</v>
      </c>
      <c r="H6" s="10" t="s">
        <v>437</v>
      </c>
      <c r="I6" s="8" t="s">
        <v>438</v>
      </c>
      <c r="J6" s="8" t="s">
        <v>1495</v>
      </c>
      <c r="L6" s="531"/>
      <c r="M6" s="546"/>
      <c r="N6" s="531"/>
      <c r="O6" s="531"/>
      <c r="P6" s="531"/>
      <c r="Q6" s="531"/>
      <c r="R6" s="531"/>
      <c r="S6" s="26" t="s">
        <v>614</v>
      </c>
      <c r="T6" s="26" t="s">
        <v>615</v>
      </c>
      <c r="U6" s="24" t="s">
        <v>618</v>
      </c>
      <c r="V6" s="26" t="s">
        <v>619</v>
      </c>
      <c r="W6" s="26" t="s">
        <v>620</v>
      </c>
      <c r="X6" s="538"/>
      <c r="Y6" s="544"/>
      <c r="Z6" s="546"/>
      <c r="AA6" s="531"/>
      <c r="AB6" s="559"/>
      <c r="AC6" s="544"/>
      <c r="AD6" s="544"/>
      <c r="AE6" s="538"/>
      <c r="AF6" s="544"/>
    </row>
    <row r="7" spans="1:32" ht="15.75" customHeight="1">
      <c r="A7" s="11" t="str">
        <f>IF(B7="","",ROW()-6)</f>
        <v/>
      </c>
      <c r="B7" s="12"/>
      <c r="C7" s="12"/>
      <c r="D7" s="12"/>
      <c r="E7" s="8"/>
      <c r="F7" s="13"/>
      <c r="G7" s="13"/>
      <c r="H7" s="14"/>
      <c r="I7" s="15"/>
      <c r="J7" s="21"/>
      <c r="L7" s="22"/>
      <c r="M7" s="22"/>
      <c r="N7" s="22"/>
      <c r="O7" s="22"/>
      <c r="P7" s="22"/>
      <c r="Q7" s="22"/>
      <c r="R7" s="22"/>
      <c r="S7" s="22"/>
      <c r="T7" s="22"/>
      <c r="U7" s="27"/>
      <c r="V7" s="22"/>
      <c r="W7" s="27"/>
      <c r="X7" s="27"/>
      <c r="Y7" s="27"/>
      <c r="Z7" s="27"/>
      <c r="AA7" s="27"/>
      <c r="AB7" s="27"/>
      <c r="AC7" s="30" t="str">
        <f t="shared" ref="AC7:AC28" si="0">IFERROR((AA7-H8)/(H8)*100,"")</f>
        <v/>
      </c>
      <c r="AD7" s="27"/>
      <c r="AE7" s="27"/>
      <c r="AF7" s="27"/>
    </row>
    <row r="8" spans="1:32" ht="15.75" customHeight="1">
      <c r="A8" s="11" t="str">
        <f t="shared" ref="A8:A28" si="1">IF(B8="","",ROW()-6)</f>
        <v/>
      </c>
      <c r="B8" s="12"/>
      <c r="C8" s="12"/>
      <c r="D8" s="12"/>
      <c r="E8" s="8"/>
      <c r="F8" s="13"/>
      <c r="G8" s="13"/>
      <c r="H8" s="14"/>
      <c r="I8" s="15"/>
      <c r="J8" s="21"/>
      <c r="L8" s="22"/>
      <c r="M8" s="22"/>
      <c r="N8" s="22"/>
      <c r="O8" s="22"/>
      <c r="P8" s="22"/>
      <c r="Q8" s="22"/>
      <c r="R8" s="22"/>
      <c r="S8" s="22"/>
      <c r="T8" s="22"/>
      <c r="U8" s="27"/>
      <c r="V8" s="22"/>
      <c r="W8" s="27"/>
      <c r="X8" s="27"/>
      <c r="Y8" s="27"/>
      <c r="Z8" s="27"/>
      <c r="AA8" s="27"/>
      <c r="AB8" s="27"/>
      <c r="AC8" s="30" t="str">
        <f t="shared" si="0"/>
        <v/>
      </c>
      <c r="AD8" s="27"/>
      <c r="AE8" s="27"/>
      <c r="AF8" s="27"/>
    </row>
    <row r="9" spans="1:32" ht="15.75" customHeight="1">
      <c r="A9" s="11" t="str">
        <f t="shared" si="1"/>
        <v/>
      </c>
      <c r="B9" s="12"/>
      <c r="C9" s="12"/>
      <c r="D9" s="12"/>
      <c r="E9" s="8"/>
      <c r="F9" s="13"/>
      <c r="G9" s="13"/>
      <c r="H9" s="14"/>
      <c r="I9" s="15"/>
      <c r="J9" s="21"/>
      <c r="L9" s="22"/>
      <c r="M9" s="22"/>
      <c r="N9" s="22"/>
      <c r="O9" s="22"/>
      <c r="P9" s="22"/>
      <c r="Q9" s="22"/>
      <c r="R9" s="22"/>
      <c r="S9" s="22"/>
      <c r="T9" s="22"/>
      <c r="U9" s="27"/>
      <c r="V9" s="22"/>
      <c r="W9" s="27"/>
      <c r="X9" s="27"/>
      <c r="Y9" s="27"/>
      <c r="Z9" s="27"/>
      <c r="AA9" s="27"/>
      <c r="AB9" s="27"/>
      <c r="AC9" s="30" t="str">
        <f t="shared" si="0"/>
        <v/>
      </c>
      <c r="AD9" s="27"/>
      <c r="AE9" s="27"/>
      <c r="AF9" s="27"/>
    </row>
    <row r="10" spans="1:32" ht="15.75" customHeight="1">
      <c r="A10" s="11" t="str">
        <f t="shared" si="1"/>
        <v/>
      </c>
      <c r="B10" s="12"/>
      <c r="C10" s="12"/>
      <c r="D10" s="12"/>
      <c r="E10" s="8"/>
      <c r="F10" s="13"/>
      <c r="G10" s="13"/>
      <c r="H10" s="14"/>
      <c r="I10" s="15"/>
      <c r="J10" s="21"/>
      <c r="L10" s="22"/>
      <c r="M10" s="22"/>
      <c r="N10" s="22"/>
      <c r="O10" s="22"/>
      <c r="P10" s="22"/>
      <c r="Q10" s="22"/>
      <c r="R10" s="22"/>
      <c r="S10" s="22"/>
      <c r="T10" s="22"/>
      <c r="U10" s="27"/>
      <c r="V10" s="22"/>
      <c r="W10" s="27"/>
      <c r="X10" s="27"/>
      <c r="Y10" s="27"/>
      <c r="Z10" s="27"/>
      <c r="AA10" s="27"/>
      <c r="AB10" s="27"/>
      <c r="AC10" s="30" t="str">
        <f t="shared" si="0"/>
        <v/>
      </c>
      <c r="AD10" s="27"/>
      <c r="AE10" s="27"/>
      <c r="AF10" s="27"/>
    </row>
    <row r="11" spans="1:32" ht="15.75" customHeight="1">
      <c r="A11" s="11" t="str">
        <f t="shared" si="1"/>
        <v/>
      </c>
      <c r="B11" s="12"/>
      <c r="C11" s="12"/>
      <c r="D11" s="12"/>
      <c r="E11" s="8"/>
      <c r="F11" s="13"/>
      <c r="G11" s="13"/>
      <c r="H11" s="14"/>
      <c r="I11" s="15"/>
      <c r="J11" s="21"/>
      <c r="L11" s="22"/>
      <c r="M11" s="22"/>
      <c r="N11" s="22"/>
      <c r="O11" s="22"/>
      <c r="P11" s="22"/>
      <c r="Q11" s="22"/>
      <c r="R11" s="22"/>
      <c r="S11" s="22"/>
      <c r="T11" s="22"/>
      <c r="U11" s="27"/>
      <c r="V11" s="22"/>
      <c r="W11" s="27"/>
      <c r="X11" s="27"/>
      <c r="Y11" s="27"/>
      <c r="Z11" s="27"/>
      <c r="AA11" s="27"/>
      <c r="AB11" s="27"/>
      <c r="AC11" s="30" t="str">
        <f t="shared" si="0"/>
        <v/>
      </c>
      <c r="AD11" s="27"/>
      <c r="AE11" s="27"/>
      <c r="AF11" s="27"/>
    </row>
    <row r="12" spans="1:32" ht="15.75" customHeight="1">
      <c r="A12" s="11" t="str">
        <f t="shared" si="1"/>
        <v/>
      </c>
      <c r="B12" s="12"/>
      <c r="C12" s="12"/>
      <c r="D12" s="12"/>
      <c r="E12" s="8"/>
      <c r="F12" s="13"/>
      <c r="G12" s="13"/>
      <c r="H12" s="14"/>
      <c r="I12" s="15"/>
      <c r="J12" s="21"/>
      <c r="L12" s="22"/>
      <c r="M12" s="22"/>
      <c r="N12" s="22"/>
      <c r="O12" s="22"/>
      <c r="P12" s="22"/>
      <c r="Q12" s="22"/>
      <c r="R12" s="22"/>
      <c r="S12" s="22"/>
      <c r="T12" s="22"/>
      <c r="U12" s="27"/>
      <c r="V12" s="22"/>
      <c r="W12" s="27"/>
      <c r="X12" s="27"/>
      <c r="Y12" s="27"/>
      <c r="Z12" s="27"/>
      <c r="AA12" s="27"/>
      <c r="AB12" s="27"/>
      <c r="AC12" s="30" t="str">
        <f t="shared" si="0"/>
        <v/>
      </c>
      <c r="AD12" s="27"/>
      <c r="AE12" s="27"/>
      <c r="AF12" s="27"/>
    </row>
    <row r="13" spans="1:32" ht="15.75" customHeight="1">
      <c r="A13" s="11" t="str">
        <f t="shared" si="1"/>
        <v/>
      </c>
      <c r="B13" s="12"/>
      <c r="C13" s="12"/>
      <c r="D13" s="12"/>
      <c r="E13" s="8"/>
      <c r="F13" s="13"/>
      <c r="G13" s="13"/>
      <c r="H13" s="14"/>
      <c r="I13" s="15"/>
      <c r="J13" s="21"/>
      <c r="L13" s="22"/>
      <c r="M13" s="22"/>
      <c r="N13" s="22"/>
      <c r="O13" s="22"/>
      <c r="P13" s="22"/>
      <c r="Q13" s="22"/>
      <c r="R13" s="22"/>
      <c r="S13" s="22"/>
      <c r="T13" s="22"/>
      <c r="U13" s="27"/>
      <c r="V13" s="22"/>
      <c r="W13" s="27"/>
      <c r="X13" s="27"/>
      <c r="Y13" s="27"/>
      <c r="Z13" s="27"/>
      <c r="AA13" s="27"/>
      <c r="AB13" s="27"/>
      <c r="AC13" s="30" t="str">
        <f t="shared" si="0"/>
        <v/>
      </c>
      <c r="AD13" s="27"/>
      <c r="AE13" s="27"/>
      <c r="AF13" s="27"/>
    </row>
    <row r="14" spans="1:32" ht="15.75" customHeight="1">
      <c r="A14" s="11" t="str">
        <f t="shared" si="1"/>
        <v/>
      </c>
      <c r="B14" s="12"/>
      <c r="C14" s="12"/>
      <c r="D14" s="12"/>
      <c r="E14" s="8"/>
      <c r="F14" s="13"/>
      <c r="G14" s="13"/>
      <c r="H14" s="14"/>
      <c r="I14" s="15"/>
      <c r="J14" s="21"/>
      <c r="L14" s="22"/>
      <c r="M14" s="22"/>
      <c r="N14" s="22"/>
      <c r="O14" s="22"/>
      <c r="P14" s="22"/>
      <c r="Q14" s="22"/>
      <c r="R14" s="22"/>
      <c r="S14" s="22"/>
      <c r="T14" s="22"/>
      <c r="U14" s="27"/>
      <c r="V14" s="22"/>
      <c r="W14" s="27"/>
      <c r="X14" s="27"/>
      <c r="Y14" s="27"/>
      <c r="Z14" s="27"/>
      <c r="AA14" s="27"/>
      <c r="AB14" s="27"/>
      <c r="AC14" s="30" t="str">
        <f t="shared" si="0"/>
        <v/>
      </c>
      <c r="AD14" s="27"/>
      <c r="AE14" s="27"/>
      <c r="AF14" s="27"/>
    </row>
    <row r="15" spans="1:32" ht="15.75" customHeight="1">
      <c r="A15" s="11" t="str">
        <f t="shared" si="1"/>
        <v/>
      </c>
      <c r="B15" s="12"/>
      <c r="C15" s="12"/>
      <c r="D15" s="12"/>
      <c r="E15" s="8"/>
      <c r="F15" s="13"/>
      <c r="G15" s="13"/>
      <c r="H15" s="14"/>
      <c r="I15" s="15"/>
      <c r="J15" s="21"/>
      <c r="L15" s="22"/>
      <c r="M15" s="22"/>
      <c r="N15" s="22"/>
      <c r="O15" s="22"/>
      <c r="P15" s="22"/>
      <c r="Q15" s="22"/>
      <c r="R15" s="22"/>
      <c r="S15" s="22"/>
      <c r="T15" s="22"/>
      <c r="U15" s="27"/>
      <c r="V15" s="22"/>
      <c r="W15" s="27"/>
      <c r="X15" s="27"/>
      <c r="Y15" s="27"/>
      <c r="Z15" s="27"/>
      <c r="AA15" s="27"/>
      <c r="AB15" s="27"/>
      <c r="AC15" s="30" t="str">
        <f t="shared" si="0"/>
        <v/>
      </c>
      <c r="AD15" s="27"/>
      <c r="AE15" s="27"/>
      <c r="AF15" s="27"/>
    </row>
    <row r="16" spans="1:32" ht="15.75" customHeight="1">
      <c r="A16" s="11" t="str">
        <f t="shared" si="1"/>
        <v/>
      </c>
      <c r="B16" s="12"/>
      <c r="C16" s="12"/>
      <c r="D16" s="12"/>
      <c r="E16" s="8"/>
      <c r="F16" s="13"/>
      <c r="G16" s="13"/>
      <c r="H16" s="14"/>
      <c r="I16" s="15"/>
      <c r="J16" s="21"/>
      <c r="L16" s="22"/>
      <c r="M16" s="22"/>
      <c r="N16" s="22"/>
      <c r="O16" s="22"/>
      <c r="P16" s="22"/>
      <c r="Q16" s="22"/>
      <c r="R16" s="22"/>
      <c r="S16" s="22"/>
      <c r="T16" s="22"/>
      <c r="U16" s="27"/>
      <c r="V16" s="22"/>
      <c r="W16" s="27"/>
      <c r="X16" s="27"/>
      <c r="Y16" s="27"/>
      <c r="Z16" s="27"/>
      <c r="AA16" s="27"/>
      <c r="AB16" s="27"/>
      <c r="AC16" s="30" t="str">
        <f t="shared" si="0"/>
        <v/>
      </c>
      <c r="AD16" s="27"/>
      <c r="AE16" s="27"/>
      <c r="AF16" s="27"/>
    </row>
    <row r="17" spans="1:32" ht="15.75" customHeight="1">
      <c r="A17" s="11" t="str">
        <f t="shared" si="1"/>
        <v/>
      </c>
      <c r="B17" s="12"/>
      <c r="C17" s="12"/>
      <c r="D17" s="12"/>
      <c r="E17" s="8"/>
      <c r="F17" s="13"/>
      <c r="G17" s="13"/>
      <c r="H17" s="14"/>
      <c r="I17" s="15"/>
      <c r="J17" s="21"/>
      <c r="L17" s="22"/>
      <c r="M17" s="22"/>
      <c r="N17" s="22"/>
      <c r="O17" s="22"/>
      <c r="P17" s="22"/>
      <c r="Q17" s="22"/>
      <c r="R17" s="22"/>
      <c r="S17" s="22"/>
      <c r="T17" s="22"/>
      <c r="U17" s="27"/>
      <c r="V17" s="22"/>
      <c r="W17" s="27"/>
      <c r="X17" s="27"/>
      <c r="Y17" s="27"/>
      <c r="Z17" s="27"/>
      <c r="AA17" s="27"/>
      <c r="AB17" s="27"/>
      <c r="AC17" s="30" t="str">
        <f t="shared" si="0"/>
        <v/>
      </c>
      <c r="AD17" s="27"/>
      <c r="AE17" s="27"/>
      <c r="AF17" s="27"/>
    </row>
    <row r="18" spans="1:32" ht="15.75" customHeight="1">
      <c r="A18" s="11" t="str">
        <f t="shared" si="1"/>
        <v/>
      </c>
      <c r="B18" s="12"/>
      <c r="C18" s="12"/>
      <c r="D18" s="12"/>
      <c r="E18" s="8"/>
      <c r="F18" s="13"/>
      <c r="G18" s="13"/>
      <c r="H18" s="14"/>
      <c r="I18" s="15"/>
      <c r="J18" s="21"/>
      <c r="L18" s="22"/>
      <c r="M18" s="22"/>
      <c r="N18" s="22"/>
      <c r="O18" s="22"/>
      <c r="P18" s="22"/>
      <c r="Q18" s="22"/>
      <c r="R18" s="22"/>
      <c r="S18" s="22"/>
      <c r="T18" s="22"/>
      <c r="U18" s="27"/>
      <c r="V18" s="22"/>
      <c r="W18" s="27"/>
      <c r="X18" s="27"/>
      <c r="Y18" s="27"/>
      <c r="Z18" s="27"/>
      <c r="AA18" s="27"/>
      <c r="AB18" s="27"/>
      <c r="AC18" s="30" t="str">
        <f t="shared" si="0"/>
        <v/>
      </c>
      <c r="AD18" s="27"/>
      <c r="AE18" s="27"/>
      <c r="AF18" s="27"/>
    </row>
    <row r="19" spans="1:32" ht="15.75" customHeight="1">
      <c r="A19" s="11" t="str">
        <f t="shared" si="1"/>
        <v/>
      </c>
      <c r="B19" s="12"/>
      <c r="C19" s="12"/>
      <c r="D19" s="12"/>
      <c r="E19" s="8"/>
      <c r="F19" s="13"/>
      <c r="G19" s="13"/>
      <c r="H19" s="14"/>
      <c r="I19" s="15"/>
      <c r="J19" s="21"/>
      <c r="L19" s="22"/>
      <c r="M19" s="22"/>
      <c r="N19" s="22"/>
      <c r="O19" s="22"/>
      <c r="P19" s="22"/>
      <c r="Q19" s="22"/>
      <c r="R19" s="22"/>
      <c r="S19" s="22"/>
      <c r="T19" s="22"/>
      <c r="U19" s="27"/>
      <c r="V19" s="22"/>
      <c r="W19" s="27"/>
      <c r="X19" s="27"/>
      <c r="Y19" s="27"/>
      <c r="Z19" s="27"/>
      <c r="AA19" s="27"/>
      <c r="AB19" s="27"/>
      <c r="AC19" s="30" t="str">
        <f>IFERROR((AA19-H22)/(H22)*100,"")</f>
        <v/>
      </c>
      <c r="AD19" s="27"/>
      <c r="AE19" s="27"/>
      <c r="AF19" s="27"/>
    </row>
    <row r="20" spans="1:32" ht="15.75" customHeight="1">
      <c r="A20" s="11"/>
      <c r="B20" s="12"/>
      <c r="C20" s="12"/>
      <c r="D20" s="12"/>
      <c r="E20" s="8"/>
      <c r="F20" s="13"/>
      <c r="G20" s="13"/>
      <c r="H20" s="14"/>
      <c r="I20" s="15"/>
      <c r="J20" s="21"/>
      <c r="L20" s="22"/>
      <c r="M20" s="22"/>
      <c r="N20" s="22"/>
      <c r="O20" s="22"/>
      <c r="P20" s="22"/>
      <c r="Q20" s="22"/>
      <c r="R20" s="22"/>
      <c r="S20" s="22"/>
      <c r="T20" s="22"/>
      <c r="U20" s="27"/>
      <c r="V20" s="22"/>
      <c r="W20" s="27"/>
      <c r="X20" s="27"/>
      <c r="Y20" s="27"/>
      <c r="Z20" s="27"/>
      <c r="AA20" s="27"/>
      <c r="AB20" s="27"/>
      <c r="AC20" s="30"/>
      <c r="AD20" s="27"/>
      <c r="AE20" s="27"/>
      <c r="AF20" s="27"/>
    </row>
    <row r="21" spans="1:32" ht="15.75" customHeight="1">
      <c r="A21" s="11"/>
      <c r="B21" s="12"/>
      <c r="C21" s="12"/>
      <c r="D21" s="12"/>
      <c r="E21" s="8"/>
      <c r="F21" s="13"/>
      <c r="G21" s="13"/>
      <c r="H21" s="14"/>
      <c r="I21" s="15"/>
      <c r="J21" s="21"/>
      <c r="L21" s="22"/>
      <c r="M21" s="22"/>
      <c r="N21" s="22"/>
      <c r="O21" s="22"/>
      <c r="P21" s="22"/>
      <c r="Q21" s="22"/>
      <c r="R21" s="22"/>
      <c r="S21" s="22"/>
      <c r="T21" s="22"/>
      <c r="U21" s="27"/>
      <c r="V21" s="22"/>
      <c r="W21" s="27"/>
      <c r="X21" s="27"/>
      <c r="Y21" s="27"/>
      <c r="Z21" s="27"/>
      <c r="AA21" s="27"/>
      <c r="AB21" s="27"/>
      <c r="AC21" s="30"/>
      <c r="AD21" s="27"/>
      <c r="AE21" s="27"/>
      <c r="AF21" s="27"/>
    </row>
    <row r="22" spans="1:32" ht="15.75" customHeight="1">
      <c r="A22" s="11" t="str">
        <f t="shared" si="1"/>
        <v/>
      </c>
      <c r="B22" s="12"/>
      <c r="C22" s="12"/>
      <c r="D22" s="12"/>
      <c r="E22" s="8"/>
      <c r="F22" s="13"/>
      <c r="G22" s="13"/>
      <c r="H22" s="14"/>
      <c r="I22" s="15"/>
      <c r="J22" s="21"/>
      <c r="L22" s="22"/>
      <c r="M22" s="22"/>
      <c r="N22" s="22"/>
      <c r="O22" s="22"/>
      <c r="P22" s="22"/>
      <c r="Q22" s="22"/>
      <c r="R22" s="22"/>
      <c r="S22" s="22"/>
      <c r="T22" s="22"/>
      <c r="U22" s="27"/>
      <c r="V22" s="22"/>
      <c r="W22" s="27"/>
      <c r="X22" s="27"/>
      <c r="Y22" s="27"/>
      <c r="Z22" s="27"/>
      <c r="AA22" s="27"/>
      <c r="AB22" s="27"/>
      <c r="AC22" s="30" t="str">
        <f t="shared" si="0"/>
        <v/>
      </c>
      <c r="AD22" s="27"/>
      <c r="AE22" s="27"/>
      <c r="AF22" s="27"/>
    </row>
    <row r="23" spans="1:32" ht="15.75" customHeight="1">
      <c r="A23" s="11" t="str">
        <f t="shared" si="1"/>
        <v/>
      </c>
      <c r="B23" s="12"/>
      <c r="C23" s="12"/>
      <c r="D23" s="12"/>
      <c r="E23" s="8"/>
      <c r="F23" s="13"/>
      <c r="G23" s="13"/>
      <c r="H23" s="14"/>
      <c r="I23" s="15"/>
      <c r="J23" s="21"/>
      <c r="L23" s="22"/>
      <c r="M23" s="22"/>
      <c r="N23" s="22"/>
      <c r="O23" s="22"/>
      <c r="P23" s="22"/>
      <c r="Q23" s="22"/>
      <c r="R23" s="22"/>
      <c r="S23" s="22"/>
      <c r="T23" s="22"/>
      <c r="U23" s="27"/>
      <c r="V23" s="22"/>
      <c r="W23" s="27"/>
      <c r="X23" s="27"/>
      <c r="Y23" s="27"/>
      <c r="Z23" s="27"/>
      <c r="AA23" s="27"/>
      <c r="AB23" s="27"/>
      <c r="AC23" s="30" t="str">
        <f t="shared" si="0"/>
        <v/>
      </c>
      <c r="AD23" s="27"/>
      <c r="AE23" s="27"/>
      <c r="AF23" s="27"/>
    </row>
    <row r="24" spans="1:32" ht="15.75" customHeight="1">
      <c r="A24" s="11" t="str">
        <f t="shared" si="1"/>
        <v/>
      </c>
      <c r="B24" s="12"/>
      <c r="C24" s="12"/>
      <c r="D24" s="12"/>
      <c r="E24" s="8"/>
      <c r="F24" s="13"/>
      <c r="G24" s="13"/>
      <c r="H24" s="14"/>
      <c r="I24" s="15"/>
      <c r="J24" s="21"/>
      <c r="L24" s="22"/>
      <c r="M24" s="22"/>
      <c r="N24" s="22"/>
      <c r="O24" s="22"/>
      <c r="P24" s="22"/>
      <c r="Q24" s="22"/>
      <c r="R24" s="22"/>
      <c r="S24" s="22"/>
      <c r="T24" s="22"/>
      <c r="U24" s="27"/>
      <c r="V24" s="22"/>
      <c r="W24" s="27"/>
      <c r="X24" s="27"/>
      <c r="Y24" s="27"/>
      <c r="Z24" s="27"/>
      <c r="AA24" s="27"/>
      <c r="AB24" s="27"/>
      <c r="AC24" s="30" t="str">
        <f t="shared" si="0"/>
        <v/>
      </c>
      <c r="AD24" s="27"/>
      <c r="AE24" s="27"/>
      <c r="AF24" s="27"/>
    </row>
    <row r="25" spans="1:32" ht="15.75" customHeight="1">
      <c r="A25" s="11" t="str">
        <f t="shared" si="1"/>
        <v/>
      </c>
      <c r="B25" s="12"/>
      <c r="C25" s="12"/>
      <c r="D25" s="12"/>
      <c r="E25" s="8"/>
      <c r="F25" s="13"/>
      <c r="G25" s="13"/>
      <c r="H25" s="14"/>
      <c r="I25" s="15"/>
      <c r="J25" s="21"/>
      <c r="L25" s="22"/>
      <c r="M25" s="22"/>
      <c r="N25" s="22"/>
      <c r="O25" s="22"/>
      <c r="P25" s="22"/>
      <c r="Q25" s="22"/>
      <c r="R25" s="22"/>
      <c r="S25" s="22"/>
      <c r="T25" s="22"/>
      <c r="U25" s="27"/>
      <c r="V25" s="22"/>
      <c r="W25" s="27"/>
      <c r="X25" s="27"/>
      <c r="Y25" s="27"/>
      <c r="Z25" s="27"/>
      <c r="AA25" s="27"/>
      <c r="AB25" s="27"/>
      <c r="AC25" s="30" t="str">
        <f t="shared" si="0"/>
        <v/>
      </c>
      <c r="AD25" s="27"/>
      <c r="AE25" s="27"/>
      <c r="AF25" s="27"/>
    </row>
    <row r="26" spans="1:32" ht="15.75" customHeight="1">
      <c r="A26" s="11" t="str">
        <f t="shared" si="1"/>
        <v/>
      </c>
      <c r="B26" s="12"/>
      <c r="C26" s="12"/>
      <c r="D26" s="12"/>
      <c r="E26" s="8"/>
      <c r="F26" s="13"/>
      <c r="G26" s="13"/>
      <c r="H26" s="14"/>
      <c r="I26" s="15"/>
      <c r="J26" s="21"/>
      <c r="L26" s="22"/>
      <c r="M26" s="22"/>
      <c r="N26" s="22"/>
      <c r="O26" s="22"/>
      <c r="P26" s="22"/>
      <c r="Q26" s="22"/>
      <c r="R26" s="22"/>
      <c r="S26" s="22"/>
      <c r="T26" s="22"/>
      <c r="U26" s="27"/>
      <c r="V26" s="22"/>
      <c r="W26" s="27"/>
      <c r="X26" s="27"/>
      <c r="Y26" s="27"/>
      <c r="Z26" s="27"/>
      <c r="AA26" s="27"/>
      <c r="AB26" s="27"/>
      <c r="AC26" s="30" t="str">
        <f t="shared" si="0"/>
        <v/>
      </c>
      <c r="AD26" s="27"/>
      <c r="AE26" s="27"/>
      <c r="AF26" s="27"/>
    </row>
    <row r="27" spans="1:32" ht="15.75" customHeight="1">
      <c r="A27" s="11" t="str">
        <f t="shared" si="1"/>
        <v/>
      </c>
      <c r="B27" s="12"/>
      <c r="C27" s="12"/>
      <c r="D27" s="12"/>
      <c r="E27" s="8"/>
      <c r="F27" s="13"/>
      <c r="G27" s="13"/>
      <c r="H27" s="14"/>
      <c r="I27" s="15"/>
      <c r="J27" s="21"/>
      <c r="L27" s="22"/>
      <c r="M27" s="22"/>
      <c r="N27" s="22"/>
      <c r="O27" s="22"/>
      <c r="P27" s="22"/>
      <c r="Q27" s="22"/>
      <c r="R27" s="22"/>
      <c r="S27" s="22"/>
      <c r="T27" s="22"/>
      <c r="U27" s="27"/>
      <c r="V27" s="22"/>
      <c r="W27" s="27"/>
      <c r="X27" s="27"/>
      <c r="Y27" s="27"/>
      <c r="Z27" s="27"/>
      <c r="AA27" s="27"/>
      <c r="AB27" s="27"/>
      <c r="AC27" s="30" t="str">
        <f t="shared" si="0"/>
        <v/>
      </c>
      <c r="AD27" s="27"/>
      <c r="AE27" s="27"/>
      <c r="AF27" s="27"/>
    </row>
    <row r="28" spans="1:32" ht="15.75" customHeight="1">
      <c r="A28" s="11" t="str">
        <f t="shared" si="1"/>
        <v/>
      </c>
      <c r="B28" s="12"/>
      <c r="C28" s="12"/>
      <c r="D28" s="12"/>
      <c r="E28" s="8"/>
      <c r="F28" s="13"/>
      <c r="G28" s="13"/>
      <c r="H28" s="14"/>
      <c r="I28" s="15"/>
      <c r="J28" s="21"/>
      <c r="L28" s="22"/>
      <c r="M28" s="22"/>
      <c r="N28" s="22"/>
      <c r="O28" s="22"/>
      <c r="P28" s="22"/>
      <c r="Q28" s="22"/>
      <c r="R28" s="22"/>
      <c r="S28" s="22"/>
      <c r="T28" s="22"/>
      <c r="U28" s="27"/>
      <c r="V28" s="22"/>
      <c r="W28" s="27"/>
      <c r="X28" s="27"/>
      <c r="Y28" s="27"/>
      <c r="Z28" s="27"/>
      <c r="AA28" s="27"/>
      <c r="AB28" s="27"/>
      <c r="AC28" s="30" t="str">
        <f t="shared" si="0"/>
        <v/>
      </c>
      <c r="AD28" s="27"/>
      <c r="AE28" s="27"/>
      <c r="AF28" s="27"/>
    </row>
    <row r="29" spans="1:32" ht="15.75" customHeight="1">
      <c r="A29" s="526" t="s">
        <v>740</v>
      </c>
      <c r="B29" s="527"/>
      <c r="C29" s="21"/>
      <c r="D29" s="21"/>
      <c r="E29" s="21"/>
      <c r="F29" s="15">
        <f>SUM(F7:F28)</f>
        <v>0</v>
      </c>
      <c r="G29" s="15">
        <f>SUM(G7:G28)</f>
        <v>0</v>
      </c>
      <c r="H29" s="15">
        <f>SUM(H7:H28)</f>
        <v>0</v>
      </c>
      <c r="I29" s="15">
        <f>SUM(I7:I28)</f>
        <v>0</v>
      </c>
      <c r="J29" s="21"/>
    </row>
    <row r="30" spans="1:32" ht="15.75" customHeight="1">
      <c r="A30" s="3" t="str">
        <f>基本信息输入表!$K$6&amp;"填表人："&amp;基本信息输入表!$M$91</f>
        <v>被评估单位填表人：徐刚、杨灵芝</v>
      </c>
      <c r="I30" s="3" t="str">
        <f>"评估人员："&amp;基本信息输入表!$Q$91</f>
        <v>评估人员：雍国锋、路育</v>
      </c>
    </row>
    <row r="31" spans="1:32" ht="15.75" customHeight="1">
      <c r="A31" s="3" t="str">
        <f>"填表日期："&amp;YEAR(基本信息输入表!$O$91)&amp;"年"&amp;MONTH(基本信息输入表!$O$91)&amp;"月"&amp;DAY(基本信息输入表!$O$91)&amp;"日"</f>
        <v>填表日期：2023年2月1日</v>
      </c>
    </row>
    <row r="32" spans="1:32" ht="15.75" customHeight="1">
      <c r="K32" s="23" t="s">
        <v>461</v>
      </c>
    </row>
  </sheetData>
  <mergeCells count="26">
    <mergeCell ref="AB5:AB6"/>
    <mergeCell ref="AC5:AC6"/>
    <mergeCell ref="AD5:AD6"/>
    <mergeCell ref="AE5:AE6"/>
    <mergeCell ref="AF5:AF6"/>
    <mergeCell ref="AC4:AF4"/>
    <mergeCell ref="A5:C5"/>
    <mergeCell ref="S5:U5"/>
    <mergeCell ref="V5:W5"/>
    <mergeCell ref="A29:B29"/>
    <mergeCell ref="L5:L6"/>
    <mergeCell ref="M5:M6"/>
    <mergeCell ref="N5:N6"/>
    <mergeCell ref="O5:O6"/>
    <mergeCell ref="P5:P6"/>
    <mergeCell ref="Q5:Q6"/>
    <mergeCell ref="R5:R6"/>
    <mergeCell ref="X5:X6"/>
    <mergeCell ref="Y5:Y6"/>
    <mergeCell ref="Z5:Z6"/>
    <mergeCell ref="AA5:AA6"/>
    <mergeCell ref="A2:J2"/>
    <mergeCell ref="A3:J3"/>
    <mergeCell ref="L4:R4"/>
    <mergeCell ref="S4:Y4"/>
    <mergeCell ref="Z4:AB4"/>
  </mergeCells>
  <phoneticPr fontId="13" type="noConversion"/>
  <dataValidations count="1">
    <dataValidation type="list" allowBlank="1" showInputMessage="1" showErrorMessage="1" sqref="L7:P28" xr:uid="{00000000-0002-0000-5900-000001000000}">
      <formula1>$A$108:$A$109</formula1>
    </dataValidation>
  </dataValidations>
  <hyperlinks>
    <hyperlink ref="A1" location="索引目录!A1" display="返回索引目录" xr:uid="{00000000-0004-0000-5900-000000000000}"/>
  </hyperlinks>
  <printOptions horizontalCentered="1"/>
  <pageMargins left="0.98402777777777795" right="0.98402777777777795" top="0.98402777777777795" bottom="0.98402777777777795" header="0.31388888888888899" footer="0.35416666666666702"/>
  <pageSetup paperSize="9" scale="89" fitToHeight="1000" orientation="landscape" horizontalDpi="300" verticalDpi="300"/>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900-000000000000}">
          <x14:formula1>
            <xm:f>基本信息输入表!$A$121:$A$123</xm:f>
          </x14:formula1>
          <xm:sqref>V7:V28</xm:sqref>
        </x14:dataValidation>
        <x14:dataValidation type="list" allowBlank="1" showInputMessage="1" showErrorMessage="1" xr:uid="{00000000-0002-0000-5900-000002000000}">
          <x14:formula1>
            <xm:f>基本信息输入表!$A$109:$A$110</xm:f>
          </x14:formula1>
          <xm:sqref>S7:T28</xm:sqref>
        </x14:dataValidation>
      </x14:dataValidations>
    </ext>
  </extLs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FFFF00"/>
    <pageSetUpPr fitToPage="1"/>
  </sheetPr>
  <dimension ref="A1:AC29"/>
  <sheetViews>
    <sheetView showGridLines="0" workbookViewId="0">
      <selection activeCell="F8" sqref="F8"/>
    </sheetView>
  </sheetViews>
  <sheetFormatPr defaultColWidth="9" defaultRowHeight="15.75" customHeight="1" outlineLevelCol="1"/>
  <cols>
    <col min="1" max="1" width="6.5" style="3" customWidth="1"/>
    <col min="2" max="2" width="25.58203125" style="3" customWidth="1"/>
    <col min="3" max="3" width="12.75" style="3" customWidth="1"/>
    <col min="4" max="4" width="17.08203125" style="3" customWidth="1"/>
    <col min="5" max="6" width="15.58203125" style="3" hidden="1" customWidth="1" outlineLevel="1"/>
    <col min="7" max="7" width="15.58203125" style="3" customWidth="1" collapsed="1"/>
    <col min="8" max="8" width="15.58203125" style="3" customWidth="1"/>
    <col min="9" max="9" width="16.75" style="3" customWidth="1"/>
    <col min="10" max="10" width="9" style="3"/>
    <col min="11" max="13" width="5.58203125" style="4" customWidth="1" outlineLevel="1"/>
    <col min="14" max="14" width="14.75" style="4" customWidth="1" outlineLevel="1"/>
    <col min="15" max="15" width="13.58203125" style="4" customWidth="1"/>
    <col min="16" max="18" width="5.58203125" style="4" customWidth="1" outlineLevel="1"/>
    <col min="19" max="20" width="8.58203125" style="4" customWidth="1" outlineLevel="1"/>
    <col min="21" max="21" width="14.58203125" style="4" customWidth="1" outlineLevel="1"/>
    <col min="22" max="22" width="13.58203125" style="4" customWidth="1"/>
    <col min="23" max="23" width="10.75" style="4" customWidth="1" outlineLevel="1"/>
    <col min="24" max="24" width="8.58203125" style="4" customWidth="1" outlineLevel="1"/>
    <col min="25" max="25" width="13.75" style="4" customWidth="1"/>
    <col min="26" max="28" width="13.58203125" style="4" customWidth="1" outlineLevel="1"/>
    <col min="29" max="29" width="13.58203125" style="4" customWidth="1"/>
    <col min="30" max="16384" width="9" style="3"/>
  </cols>
  <sheetData>
    <row r="1" spans="1:29" ht="15.75" customHeight="1">
      <c r="A1" s="5" t="s">
        <v>430</v>
      </c>
    </row>
    <row r="2" spans="1:29" s="1" customFormat="1" ht="30" customHeight="1">
      <c r="A2" s="519" t="s">
        <v>1506</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row>
    <row r="3" spans="1:29"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row>
    <row r="4" spans="1:29" ht="14.15" customHeight="1">
      <c r="A4" s="2"/>
      <c r="B4" s="2"/>
      <c r="C4" s="2"/>
      <c r="D4" s="2"/>
      <c r="E4" s="2"/>
      <c r="F4" s="2"/>
      <c r="G4" s="2"/>
      <c r="H4" s="2"/>
      <c r="I4" s="18" t="s">
        <v>1507</v>
      </c>
      <c r="K4" s="531" t="s">
        <v>595</v>
      </c>
      <c r="L4" s="531"/>
      <c r="M4" s="531"/>
      <c r="N4" s="531"/>
      <c r="O4" s="531"/>
      <c r="P4" s="532" t="s">
        <v>596</v>
      </c>
      <c r="Q4" s="533"/>
      <c r="R4" s="533"/>
      <c r="S4" s="533"/>
      <c r="T4" s="533"/>
      <c r="U4" s="533"/>
      <c r="V4" s="534"/>
      <c r="W4" s="536" t="s">
        <v>597</v>
      </c>
      <c r="X4" s="536"/>
      <c r="Y4" s="537"/>
      <c r="Z4" s="538" t="s">
        <v>598</v>
      </c>
      <c r="AA4" s="538"/>
      <c r="AB4" s="538"/>
      <c r="AC4" s="538"/>
    </row>
    <row r="5" spans="1:29" ht="15.75" customHeight="1">
      <c r="A5" s="604" t="str">
        <f>基本信息输入表!K6&amp;"："&amp;基本信息输入表!M6</f>
        <v>被评估单位：贵州华能焦化制气股份有限公司</v>
      </c>
      <c r="B5" s="604"/>
      <c r="C5" s="604"/>
      <c r="D5" s="604"/>
      <c r="E5" s="7"/>
      <c r="F5" s="7"/>
      <c r="I5" s="18" t="s">
        <v>464</v>
      </c>
      <c r="K5" s="531" t="s">
        <v>599</v>
      </c>
      <c r="L5" s="542" t="s">
        <v>627</v>
      </c>
      <c r="M5" s="542" t="s">
        <v>601</v>
      </c>
      <c r="N5" s="531" t="s">
        <v>602</v>
      </c>
      <c r="O5" s="531"/>
      <c r="P5" s="532" t="s">
        <v>603</v>
      </c>
      <c r="Q5" s="533"/>
      <c r="R5" s="534"/>
      <c r="S5" s="538" t="s">
        <v>604</v>
      </c>
      <c r="T5" s="538"/>
      <c r="U5" s="538" t="s">
        <v>605</v>
      </c>
      <c r="V5" s="543"/>
      <c r="W5" s="594" t="s">
        <v>1424</v>
      </c>
      <c r="X5" s="531" t="s">
        <v>438</v>
      </c>
      <c r="Y5" s="558"/>
      <c r="Z5" s="543" t="s">
        <v>607</v>
      </c>
      <c r="AA5" s="543" t="s">
        <v>608</v>
      </c>
      <c r="AB5" s="538" t="s">
        <v>609</v>
      </c>
      <c r="AC5" s="543"/>
    </row>
    <row r="6" spans="1:29" s="2" customFormat="1" ht="15.75" customHeight="1">
      <c r="A6" s="8" t="s">
        <v>465</v>
      </c>
      <c r="B6" s="8" t="s">
        <v>689</v>
      </c>
      <c r="C6" s="8" t="s">
        <v>730</v>
      </c>
      <c r="D6" s="8" t="s">
        <v>1508</v>
      </c>
      <c r="E6" s="9" t="s">
        <v>435</v>
      </c>
      <c r="F6" s="9" t="s">
        <v>436</v>
      </c>
      <c r="G6" s="10" t="s">
        <v>437</v>
      </c>
      <c r="H6" s="8" t="s">
        <v>438</v>
      </c>
      <c r="I6" s="8" t="s">
        <v>585</v>
      </c>
      <c r="K6" s="531"/>
      <c r="L6" s="531"/>
      <c r="M6" s="531"/>
      <c r="N6" s="531"/>
      <c r="O6" s="531"/>
      <c r="P6" s="26" t="s">
        <v>614</v>
      </c>
      <c r="Q6" s="26" t="s">
        <v>615</v>
      </c>
      <c r="R6" s="24" t="s">
        <v>618</v>
      </c>
      <c r="S6" s="26" t="s">
        <v>619</v>
      </c>
      <c r="T6" s="26" t="s">
        <v>620</v>
      </c>
      <c r="U6" s="538"/>
      <c r="V6" s="544"/>
      <c r="W6" s="546"/>
      <c r="X6" s="531"/>
      <c r="Y6" s="559"/>
      <c r="Z6" s="544"/>
      <c r="AA6" s="544"/>
      <c r="AB6" s="538"/>
      <c r="AC6" s="544"/>
    </row>
    <row r="7" spans="1:29" ht="15.75" customHeight="1">
      <c r="A7" s="11" t="str">
        <f>IF(B7="","",ROW()-6)</f>
        <v/>
      </c>
      <c r="B7" s="12"/>
      <c r="C7" s="8"/>
      <c r="D7" s="8"/>
      <c r="E7" s="13"/>
      <c r="F7" s="13"/>
      <c r="G7" s="14"/>
      <c r="H7" s="15"/>
      <c r="I7" s="21"/>
      <c r="K7" s="22"/>
      <c r="L7" s="22"/>
      <c r="M7" s="22"/>
      <c r="N7" s="22"/>
      <c r="O7" s="22"/>
      <c r="P7" s="22"/>
      <c r="Q7" s="22"/>
      <c r="R7" s="27"/>
      <c r="S7" s="22"/>
      <c r="T7" s="27"/>
      <c r="U7" s="27"/>
      <c r="V7" s="27"/>
      <c r="W7" s="27"/>
      <c r="X7" s="27"/>
      <c r="Y7" s="27"/>
      <c r="Z7" s="30" t="str">
        <f t="shared" ref="Z7:Z25" si="0">IFERROR((X7-G8)/(G8)*100,"")</f>
        <v/>
      </c>
      <c r="AA7" s="27"/>
      <c r="AB7" s="27"/>
      <c r="AC7" s="27"/>
    </row>
    <row r="8" spans="1:29" ht="15.75" customHeight="1">
      <c r="A8" s="11" t="str">
        <f t="shared" ref="A8:A25" si="1">IF(B8="","",ROW()-6)</f>
        <v/>
      </c>
      <c r="B8" s="12"/>
      <c r="C8" s="8"/>
      <c r="D8" s="8"/>
      <c r="E8" s="13"/>
      <c r="F8" s="13"/>
      <c r="G8" s="14"/>
      <c r="H8" s="15"/>
      <c r="I8" s="21"/>
      <c r="K8" s="22"/>
      <c r="L8" s="22"/>
      <c r="M8" s="22"/>
      <c r="N8" s="22"/>
      <c r="O8" s="22"/>
      <c r="P8" s="22"/>
      <c r="Q8" s="22"/>
      <c r="R8" s="27"/>
      <c r="S8" s="22"/>
      <c r="T8" s="27"/>
      <c r="U8" s="27"/>
      <c r="V8" s="27"/>
      <c r="W8" s="27"/>
      <c r="X8" s="27"/>
      <c r="Y8" s="27"/>
      <c r="Z8" s="30" t="str">
        <f t="shared" si="0"/>
        <v/>
      </c>
      <c r="AA8" s="27"/>
      <c r="AB8" s="27"/>
      <c r="AC8" s="27"/>
    </row>
    <row r="9" spans="1:29" ht="15.75" customHeight="1">
      <c r="A9" s="11" t="str">
        <f t="shared" si="1"/>
        <v/>
      </c>
      <c r="B9" s="12"/>
      <c r="C9" s="8"/>
      <c r="D9" s="8"/>
      <c r="E9" s="13"/>
      <c r="F9" s="13"/>
      <c r="G9" s="14"/>
      <c r="H9" s="15"/>
      <c r="I9" s="21"/>
      <c r="K9" s="22"/>
      <c r="L9" s="22"/>
      <c r="M9" s="22"/>
      <c r="N9" s="22"/>
      <c r="O9" s="22"/>
      <c r="P9" s="22"/>
      <c r="Q9" s="22"/>
      <c r="R9" s="27"/>
      <c r="S9" s="22"/>
      <c r="T9" s="27"/>
      <c r="U9" s="27"/>
      <c r="V9" s="27"/>
      <c r="W9" s="27"/>
      <c r="X9" s="27"/>
      <c r="Y9" s="27"/>
      <c r="Z9" s="30" t="str">
        <f t="shared" si="0"/>
        <v/>
      </c>
      <c r="AA9" s="27"/>
      <c r="AB9" s="27"/>
      <c r="AC9" s="27"/>
    </row>
    <row r="10" spans="1:29" ht="15.75" customHeight="1">
      <c r="A10" s="11" t="str">
        <f t="shared" si="1"/>
        <v/>
      </c>
      <c r="B10" s="12"/>
      <c r="C10" s="8"/>
      <c r="D10" s="8"/>
      <c r="E10" s="13"/>
      <c r="F10" s="13"/>
      <c r="G10" s="14"/>
      <c r="H10" s="15"/>
      <c r="I10" s="21"/>
      <c r="K10" s="22"/>
      <c r="L10" s="22"/>
      <c r="M10" s="22"/>
      <c r="N10" s="22"/>
      <c r="O10" s="22"/>
      <c r="P10" s="22"/>
      <c r="Q10" s="22"/>
      <c r="R10" s="27"/>
      <c r="S10" s="22"/>
      <c r="T10" s="27"/>
      <c r="U10" s="27"/>
      <c r="V10" s="27"/>
      <c r="W10" s="27"/>
      <c r="X10" s="27"/>
      <c r="Y10" s="27"/>
      <c r="Z10" s="30" t="str">
        <f t="shared" si="0"/>
        <v/>
      </c>
      <c r="AA10" s="27"/>
      <c r="AB10" s="27"/>
      <c r="AC10" s="27"/>
    </row>
    <row r="11" spans="1:29" ht="15.75" customHeight="1">
      <c r="A11" s="11" t="str">
        <f t="shared" si="1"/>
        <v/>
      </c>
      <c r="B11" s="12"/>
      <c r="C11" s="8"/>
      <c r="D11" s="8"/>
      <c r="E11" s="13"/>
      <c r="F11" s="13"/>
      <c r="G11" s="15"/>
      <c r="H11" s="15"/>
      <c r="I11" s="21"/>
      <c r="K11" s="22"/>
      <c r="L11" s="22"/>
      <c r="M11" s="22"/>
      <c r="N11" s="22"/>
      <c r="O11" s="22"/>
      <c r="P11" s="22"/>
      <c r="Q11" s="22"/>
      <c r="R11" s="27"/>
      <c r="S11" s="22"/>
      <c r="T11" s="27"/>
      <c r="U11" s="27"/>
      <c r="V11" s="27"/>
      <c r="W11" s="27"/>
      <c r="X11" s="27"/>
      <c r="Y11" s="27"/>
      <c r="Z11" s="30" t="str">
        <f t="shared" si="0"/>
        <v/>
      </c>
      <c r="AA11" s="27"/>
      <c r="AB11" s="27"/>
      <c r="AC11" s="27"/>
    </row>
    <row r="12" spans="1:29" ht="15.75" customHeight="1">
      <c r="A12" s="11" t="str">
        <f t="shared" si="1"/>
        <v/>
      </c>
      <c r="B12" s="12"/>
      <c r="C12" s="8"/>
      <c r="D12" s="8"/>
      <c r="E12" s="13"/>
      <c r="F12" s="13"/>
      <c r="G12" s="14"/>
      <c r="H12" s="15"/>
      <c r="I12" s="21"/>
      <c r="K12" s="22"/>
      <c r="L12" s="22"/>
      <c r="M12" s="22"/>
      <c r="N12" s="22"/>
      <c r="O12" s="22"/>
      <c r="P12" s="22"/>
      <c r="Q12" s="22"/>
      <c r="R12" s="27"/>
      <c r="S12" s="22"/>
      <c r="T12" s="27"/>
      <c r="U12" s="27"/>
      <c r="V12" s="27"/>
      <c r="W12" s="27"/>
      <c r="X12" s="27"/>
      <c r="Y12" s="27"/>
      <c r="Z12" s="30" t="str">
        <f t="shared" si="0"/>
        <v/>
      </c>
      <c r="AA12" s="27"/>
      <c r="AB12" s="27"/>
      <c r="AC12" s="27"/>
    </row>
    <row r="13" spans="1:29" ht="15.75" customHeight="1">
      <c r="A13" s="11" t="str">
        <f t="shared" si="1"/>
        <v/>
      </c>
      <c r="B13" s="12"/>
      <c r="C13" s="8"/>
      <c r="D13" s="8"/>
      <c r="E13" s="13"/>
      <c r="F13" s="13"/>
      <c r="G13" s="14"/>
      <c r="H13" s="15"/>
      <c r="I13" s="21"/>
      <c r="K13" s="22"/>
      <c r="L13" s="22"/>
      <c r="M13" s="22"/>
      <c r="N13" s="22"/>
      <c r="O13" s="22"/>
      <c r="P13" s="22"/>
      <c r="Q13" s="22"/>
      <c r="R13" s="27"/>
      <c r="S13" s="22"/>
      <c r="T13" s="27"/>
      <c r="U13" s="27"/>
      <c r="V13" s="27"/>
      <c r="W13" s="27"/>
      <c r="X13" s="27"/>
      <c r="Y13" s="27"/>
      <c r="Z13" s="30" t="str">
        <f t="shared" si="0"/>
        <v/>
      </c>
      <c r="AA13" s="27"/>
      <c r="AB13" s="27"/>
      <c r="AC13" s="27"/>
    </row>
    <row r="14" spans="1:29" ht="15.75" customHeight="1">
      <c r="A14" s="11" t="str">
        <f t="shared" si="1"/>
        <v/>
      </c>
      <c r="B14" s="12"/>
      <c r="C14" s="8"/>
      <c r="D14" s="8"/>
      <c r="E14" s="13"/>
      <c r="F14" s="13"/>
      <c r="G14" s="14"/>
      <c r="H14" s="15"/>
      <c r="I14" s="21"/>
      <c r="K14" s="22"/>
      <c r="L14" s="22"/>
      <c r="M14" s="22"/>
      <c r="N14" s="22"/>
      <c r="O14" s="22"/>
      <c r="P14" s="22"/>
      <c r="Q14" s="22"/>
      <c r="R14" s="27"/>
      <c r="S14" s="22"/>
      <c r="T14" s="27"/>
      <c r="U14" s="27"/>
      <c r="V14" s="27"/>
      <c r="W14" s="27"/>
      <c r="X14" s="27"/>
      <c r="Y14" s="27"/>
      <c r="Z14" s="30" t="str">
        <f t="shared" si="0"/>
        <v/>
      </c>
      <c r="AA14" s="27"/>
      <c r="AB14" s="27"/>
      <c r="AC14" s="27"/>
    </row>
    <row r="15" spans="1:29" ht="15.75" customHeight="1">
      <c r="A15" s="11" t="str">
        <f t="shared" si="1"/>
        <v/>
      </c>
      <c r="B15" s="12"/>
      <c r="C15" s="8"/>
      <c r="D15" s="8"/>
      <c r="E15" s="13"/>
      <c r="F15" s="13"/>
      <c r="G15" s="14"/>
      <c r="H15" s="15"/>
      <c r="I15" s="21"/>
      <c r="K15" s="22"/>
      <c r="L15" s="22"/>
      <c r="M15" s="22"/>
      <c r="N15" s="22"/>
      <c r="O15" s="22"/>
      <c r="P15" s="22"/>
      <c r="Q15" s="22"/>
      <c r="R15" s="27"/>
      <c r="S15" s="22"/>
      <c r="T15" s="27"/>
      <c r="U15" s="27"/>
      <c r="V15" s="27"/>
      <c r="W15" s="27"/>
      <c r="X15" s="27"/>
      <c r="Y15" s="27"/>
      <c r="Z15" s="30" t="str">
        <f t="shared" si="0"/>
        <v/>
      </c>
      <c r="AA15" s="27"/>
      <c r="AB15" s="27"/>
      <c r="AC15" s="27"/>
    </row>
    <row r="16" spans="1:29" ht="15.75" customHeight="1">
      <c r="A16" s="11" t="str">
        <f t="shared" si="1"/>
        <v/>
      </c>
      <c r="B16" s="12"/>
      <c r="C16" s="8"/>
      <c r="D16" s="8"/>
      <c r="E16" s="13"/>
      <c r="F16" s="13"/>
      <c r="G16" s="14"/>
      <c r="H16" s="15"/>
      <c r="I16" s="21"/>
      <c r="K16" s="22"/>
      <c r="L16" s="22"/>
      <c r="M16" s="22"/>
      <c r="N16" s="22"/>
      <c r="O16" s="22"/>
      <c r="P16" s="22"/>
      <c r="Q16" s="22"/>
      <c r="R16" s="27"/>
      <c r="S16" s="22"/>
      <c r="T16" s="27"/>
      <c r="U16" s="27"/>
      <c r="V16" s="27"/>
      <c r="W16" s="27"/>
      <c r="X16" s="27"/>
      <c r="Y16" s="27"/>
      <c r="Z16" s="30" t="str">
        <f t="shared" si="0"/>
        <v/>
      </c>
      <c r="AA16" s="27"/>
      <c r="AB16" s="27"/>
      <c r="AC16" s="27"/>
    </row>
    <row r="17" spans="1:29" ht="15.75" customHeight="1">
      <c r="A17" s="11" t="str">
        <f t="shared" si="1"/>
        <v/>
      </c>
      <c r="B17" s="12"/>
      <c r="C17" s="8"/>
      <c r="D17" s="8"/>
      <c r="E17" s="13"/>
      <c r="F17" s="13"/>
      <c r="G17" s="14"/>
      <c r="H17" s="15"/>
      <c r="I17" s="21"/>
      <c r="K17" s="22"/>
      <c r="L17" s="22"/>
      <c r="M17" s="22"/>
      <c r="N17" s="22"/>
      <c r="O17" s="22"/>
      <c r="P17" s="22"/>
      <c r="Q17" s="22"/>
      <c r="R17" s="27"/>
      <c r="S17" s="22"/>
      <c r="T17" s="27"/>
      <c r="U17" s="27"/>
      <c r="V17" s="27"/>
      <c r="W17" s="27"/>
      <c r="X17" s="27"/>
      <c r="Y17" s="27"/>
      <c r="Z17" s="30" t="str">
        <f>IFERROR((X17-G19)/(G19)*100,"")</f>
        <v/>
      </c>
      <c r="AA17" s="27"/>
      <c r="AB17" s="27"/>
      <c r="AC17" s="27"/>
    </row>
    <row r="18" spans="1:29" ht="15.75" customHeight="1">
      <c r="A18" s="11"/>
      <c r="B18" s="12"/>
      <c r="C18" s="8"/>
      <c r="D18" s="8"/>
      <c r="E18" s="13"/>
      <c r="F18" s="13"/>
      <c r="G18" s="14"/>
      <c r="H18" s="15"/>
      <c r="I18" s="21"/>
      <c r="K18" s="22"/>
      <c r="L18" s="22"/>
      <c r="M18" s="22"/>
      <c r="N18" s="22"/>
      <c r="O18" s="22"/>
      <c r="P18" s="22"/>
      <c r="Q18" s="22"/>
      <c r="R18" s="27"/>
      <c r="S18" s="22"/>
      <c r="T18" s="27"/>
      <c r="U18" s="27"/>
      <c r="V18" s="27"/>
      <c r="W18" s="27"/>
      <c r="X18" s="27"/>
      <c r="Y18" s="27"/>
      <c r="Z18" s="30"/>
      <c r="AA18" s="27"/>
      <c r="AB18" s="27"/>
      <c r="AC18" s="27"/>
    </row>
    <row r="19" spans="1:29" ht="15.75" customHeight="1">
      <c r="A19" s="11" t="str">
        <f t="shared" si="1"/>
        <v/>
      </c>
      <c r="B19" s="12"/>
      <c r="C19" s="8"/>
      <c r="D19" s="8"/>
      <c r="E19" s="13"/>
      <c r="F19" s="13"/>
      <c r="G19" s="14"/>
      <c r="H19" s="15"/>
      <c r="I19" s="21"/>
      <c r="K19" s="22"/>
      <c r="L19" s="22"/>
      <c r="M19" s="22"/>
      <c r="N19" s="22"/>
      <c r="O19" s="22"/>
      <c r="P19" s="22"/>
      <c r="Q19" s="22"/>
      <c r="R19" s="27"/>
      <c r="S19" s="22"/>
      <c r="T19" s="27"/>
      <c r="U19" s="27"/>
      <c r="V19" s="27"/>
      <c r="W19" s="27"/>
      <c r="X19" s="27"/>
      <c r="Y19" s="27"/>
      <c r="Z19" s="30" t="str">
        <f t="shared" si="0"/>
        <v/>
      </c>
      <c r="AA19" s="27"/>
      <c r="AB19" s="27"/>
      <c r="AC19" s="27"/>
    </row>
    <row r="20" spans="1:29" ht="15.75" customHeight="1">
      <c r="A20" s="11" t="str">
        <f t="shared" si="1"/>
        <v/>
      </c>
      <c r="B20" s="12"/>
      <c r="C20" s="8"/>
      <c r="D20" s="8"/>
      <c r="E20" s="13"/>
      <c r="F20" s="13"/>
      <c r="G20" s="14"/>
      <c r="H20" s="15"/>
      <c r="I20" s="21"/>
      <c r="K20" s="22"/>
      <c r="L20" s="22"/>
      <c r="M20" s="22"/>
      <c r="N20" s="22"/>
      <c r="O20" s="22"/>
      <c r="P20" s="22"/>
      <c r="Q20" s="22"/>
      <c r="R20" s="27"/>
      <c r="S20" s="22"/>
      <c r="T20" s="27"/>
      <c r="U20" s="27"/>
      <c r="V20" s="27"/>
      <c r="W20" s="27"/>
      <c r="X20" s="27"/>
      <c r="Y20" s="27"/>
      <c r="Z20" s="30" t="str">
        <f t="shared" si="0"/>
        <v/>
      </c>
      <c r="AA20" s="27"/>
      <c r="AB20" s="27"/>
      <c r="AC20" s="27"/>
    </row>
    <row r="21" spans="1:29" ht="15.75" customHeight="1">
      <c r="A21" s="11" t="str">
        <f t="shared" si="1"/>
        <v/>
      </c>
      <c r="B21" s="12"/>
      <c r="C21" s="8"/>
      <c r="D21" s="8"/>
      <c r="E21" s="13"/>
      <c r="F21" s="13"/>
      <c r="G21" s="14"/>
      <c r="H21" s="15"/>
      <c r="I21" s="21"/>
      <c r="K21" s="22"/>
      <c r="L21" s="22"/>
      <c r="M21" s="22"/>
      <c r="N21" s="22"/>
      <c r="O21" s="22"/>
      <c r="P21" s="22"/>
      <c r="Q21" s="22"/>
      <c r="R21" s="27"/>
      <c r="S21" s="22"/>
      <c r="T21" s="27"/>
      <c r="U21" s="27"/>
      <c r="V21" s="27"/>
      <c r="W21" s="27"/>
      <c r="X21" s="27"/>
      <c r="Y21" s="27"/>
      <c r="Z21" s="30" t="str">
        <f t="shared" si="0"/>
        <v/>
      </c>
      <c r="AA21" s="27"/>
      <c r="AB21" s="27"/>
      <c r="AC21" s="27"/>
    </row>
    <row r="22" spans="1:29" ht="15.75" customHeight="1">
      <c r="A22" s="11" t="str">
        <f t="shared" si="1"/>
        <v/>
      </c>
      <c r="B22" s="12"/>
      <c r="C22" s="8"/>
      <c r="D22" s="8"/>
      <c r="E22" s="13"/>
      <c r="F22" s="13"/>
      <c r="G22" s="14"/>
      <c r="H22" s="15"/>
      <c r="I22" s="21"/>
      <c r="K22" s="22"/>
      <c r="L22" s="22"/>
      <c r="M22" s="22"/>
      <c r="N22" s="22"/>
      <c r="O22" s="22"/>
      <c r="P22" s="22"/>
      <c r="Q22" s="22"/>
      <c r="R22" s="27"/>
      <c r="S22" s="22"/>
      <c r="T22" s="27"/>
      <c r="U22" s="27"/>
      <c r="V22" s="27"/>
      <c r="W22" s="27"/>
      <c r="X22" s="27"/>
      <c r="Y22" s="27"/>
      <c r="Z22" s="30" t="str">
        <f t="shared" si="0"/>
        <v/>
      </c>
      <c r="AA22" s="27"/>
      <c r="AB22" s="27"/>
      <c r="AC22" s="27"/>
    </row>
    <row r="23" spans="1:29" ht="15.75" customHeight="1">
      <c r="A23" s="11" t="str">
        <f t="shared" si="1"/>
        <v/>
      </c>
      <c r="B23" s="12"/>
      <c r="C23" s="8"/>
      <c r="D23" s="8"/>
      <c r="E23" s="13"/>
      <c r="F23" s="13"/>
      <c r="G23" s="14"/>
      <c r="H23" s="15"/>
      <c r="I23" s="21"/>
      <c r="K23" s="22"/>
      <c r="L23" s="22"/>
      <c r="M23" s="22"/>
      <c r="N23" s="22"/>
      <c r="O23" s="22"/>
      <c r="P23" s="22"/>
      <c r="Q23" s="22"/>
      <c r="R23" s="27"/>
      <c r="S23" s="22"/>
      <c r="T23" s="27"/>
      <c r="U23" s="27"/>
      <c r="V23" s="27"/>
      <c r="W23" s="27"/>
      <c r="X23" s="27"/>
      <c r="Y23" s="27"/>
      <c r="Z23" s="30" t="str">
        <f>IFERROR((X23-#REF!)/(#REF!)*100,"")</f>
        <v/>
      </c>
      <c r="AA23" s="27"/>
      <c r="AB23" s="27"/>
      <c r="AC23" s="27"/>
    </row>
    <row r="24" spans="1:29" ht="15.75" customHeight="1">
      <c r="A24" s="11" t="str">
        <f t="shared" si="1"/>
        <v/>
      </c>
      <c r="B24" s="12"/>
      <c r="C24" s="8"/>
      <c r="D24" s="8"/>
      <c r="E24" s="13"/>
      <c r="F24" s="13"/>
      <c r="G24" s="14"/>
      <c r="H24" s="15"/>
      <c r="I24" s="21"/>
      <c r="K24" s="22"/>
      <c r="L24" s="22"/>
      <c r="M24" s="22"/>
      <c r="N24" s="22"/>
      <c r="O24" s="22"/>
      <c r="P24" s="22"/>
      <c r="Q24" s="22"/>
      <c r="R24" s="27"/>
      <c r="S24" s="22"/>
      <c r="T24" s="27"/>
      <c r="U24" s="27"/>
      <c r="V24" s="27"/>
      <c r="W24" s="27"/>
      <c r="X24" s="27"/>
      <c r="Y24" s="27"/>
      <c r="Z24" s="30" t="str">
        <f t="shared" si="0"/>
        <v/>
      </c>
      <c r="AA24" s="27"/>
      <c r="AB24" s="27"/>
      <c r="AC24" s="27"/>
    </row>
    <row r="25" spans="1:29" ht="15.75" customHeight="1">
      <c r="A25" s="11" t="str">
        <f t="shared" si="1"/>
        <v/>
      </c>
      <c r="B25" s="12"/>
      <c r="C25" s="8"/>
      <c r="D25" s="8"/>
      <c r="E25" s="13"/>
      <c r="F25" s="13"/>
      <c r="G25" s="14"/>
      <c r="H25" s="15"/>
      <c r="I25" s="21"/>
      <c r="K25" s="22"/>
      <c r="L25" s="22"/>
      <c r="M25" s="22"/>
      <c r="N25" s="22"/>
      <c r="O25" s="22"/>
      <c r="P25" s="22"/>
      <c r="Q25" s="22"/>
      <c r="R25" s="27"/>
      <c r="S25" s="22"/>
      <c r="T25" s="27"/>
      <c r="U25" s="27"/>
      <c r="V25" s="27"/>
      <c r="W25" s="27"/>
      <c r="X25" s="27"/>
      <c r="Y25" s="27"/>
      <c r="Z25" s="30" t="str">
        <f t="shared" si="0"/>
        <v/>
      </c>
      <c r="AA25" s="27"/>
      <c r="AB25" s="27"/>
      <c r="AC25" s="27"/>
    </row>
    <row r="26" spans="1:29" ht="15.75" customHeight="1">
      <c r="A26" s="526" t="s">
        <v>740</v>
      </c>
      <c r="B26" s="527"/>
      <c r="C26" s="8"/>
      <c r="D26" s="8"/>
      <c r="E26" s="15">
        <f>SUM(E7:E25)</f>
        <v>0</v>
      </c>
      <c r="F26" s="15">
        <f>SUM(F7:F25)</f>
        <v>0</v>
      </c>
      <c r="G26" s="15">
        <f>SUM(G7:G25)</f>
        <v>0</v>
      </c>
      <c r="H26" s="15">
        <f>SUM(H7:H25)</f>
        <v>0</v>
      </c>
      <c r="I26" s="21"/>
    </row>
    <row r="27" spans="1:29" ht="15.75" customHeight="1">
      <c r="A27" s="3" t="str">
        <f>基本信息输入表!$K$6&amp;"填表人："&amp;基本信息输入表!$M$92</f>
        <v>被评估单位填表人：徐刚、杨灵芝</v>
      </c>
      <c r="H27" s="3" t="str">
        <f>"评估人员："&amp;基本信息输入表!$Q$92</f>
        <v>评估人员：雍国锋、路育</v>
      </c>
    </row>
    <row r="28" spans="1:29" ht="15.75" customHeight="1">
      <c r="A28" s="3" t="str">
        <f>"填表日期："&amp;YEAR(基本信息输入表!$O$92)&amp;"年"&amp;MONTH(基本信息输入表!$O$92)&amp;"月"&amp;DAY(基本信息输入表!$O$92)&amp;"日"</f>
        <v>填表日期：2023年2月1日</v>
      </c>
    </row>
    <row r="29" spans="1:29" ht="15.75" customHeight="1">
      <c r="J29" s="23" t="s">
        <v>461</v>
      </c>
    </row>
  </sheetData>
  <mergeCells count="24">
    <mergeCell ref="AA5:AA6"/>
    <mergeCell ref="AB5:AB6"/>
    <mergeCell ref="AC5:AC6"/>
    <mergeCell ref="Z4:AC4"/>
    <mergeCell ref="A5:D5"/>
    <mergeCell ref="P5:R5"/>
    <mergeCell ref="S5:T5"/>
    <mergeCell ref="A26:B26"/>
    <mergeCell ref="K5:K6"/>
    <mergeCell ref="L5:L6"/>
    <mergeCell ref="M5:M6"/>
    <mergeCell ref="N5:N6"/>
    <mergeCell ref="O5:O6"/>
    <mergeCell ref="U5:U6"/>
    <mergeCell ref="V5:V6"/>
    <mergeCell ref="W5:W6"/>
    <mergeCell ref="X5:X6"/>
    <mergeCell ref="Y5:Y6"/>
    <mergeCell ref="Z5:Z6"/>
    <mergeCell ref="A2:I2"/>
    <mergeCell ref="A3:I3"/>
    <mergeCell ref="K4:O4"/>
    <mergeCell ref="P4:V4"/>
    <mergeCell ref="W4:Y4"/>
  </mergeCells>
  <phoneticPr fontId="13" type="noConversion"/>
  <dataValidations count="1">
    <dataValidation type="list" allowBlank="1" showInputMessage="1" showErrorMessage="1" sqref="P7:Q25" xr:uid="{00000000-0002-0000-5A00-000001000000}">
      <formula1>$A$108:$A$109</formula1>
    </dataValidation>
  </dataValidations>
  <hyperlinks>
    <hyperlink ref="A1" location="索引目录!A1" display="返回索引目录" xr:uid="{00000000-0004-0000-5A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A00-000000000000}">
          <x14:formula1>
            <xm:f>基本信息输入表!$A$121:$A$123</xm:f>
          </x14:formula1>
          <xm:sqref>S7:S25</xm:sqref>
        </x14:dataValidation>
        <x14:dataValidation type="list" allowBlank="1" showInputMessage="1" showErrorMessage="1" xr:uid="{00000000-0002-0000-5A00-000002000000}">
          <x14:formula1>
            <xm:f>基本信息输入表!$A$109:$A$110</xm:f>
          </x14:formula1>
          <xm:sqref>K7:M25</xm:sqref>
        </x14:dataValidation>
      </x14:dataValidations>
    </ext>
  </extLs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FF00"/>
    <pageSetUpPr fitToPage="1"/>
  </sheetPr>
  <dimension ref="A1:AB29"/>
  <sheetViews>
    <sheetView showGridLines="0" workbookViewId="0">
      <selection activeCell="F8" sqref="F8"/>
    </sheetView>
  </sheetViews>
  <sheetFormatPr defaultColWidth="9" defaultRowHeight="15.75" customHeight="1" outlineLevelCol="1"/>
  <cols>
    <col min="1" max="1" width="7" style="3" customWidth="1"/>
    <col min="2" max="2" width="29" style="3" customWidth="1"/>
    <col min="3" max="3" width="12.75" style="3" customWidth="1"/>
    <col min="4" max="5" width="15.58203125" style="3" hidden="1" customWidth="1" outlineLevel="1"/>
    <col min="6" max="6" width="15.58203125" style="3" customWidth="1" collapsed="1"/>
    <col min="7" max="7" width="15.58203125" style="3" customWidth="1"/>
    <col min="8" max="8" width="21" style="3" customWidth="1"/>
    <col min="9" max="9" width="9" style="3"/>
    <col min="10" max="12" width="5.58203125" style="4" customWidth="1" outlineLevel="1"/>
    <col min="13" max="13" width="14.75" style="4" customWidth="1" outlineLevel="1"/>
    <col min="14" max="14" width="13.58203125" style="4" customWidth="1"/>
    <col min="15" max="17" width="5.58203125" style="4" customWidth="1" outlineLevel="1"/>
    <col min="18" max="19" width="8.58203125" style="4" customWidth="1" outlineLevel="1"/>
    <col min="20" max="20" width="14.58203125" style="4" customWidth="1" outlineLevel="1"/>
    <col min="21" max="21" width="13.58203125" style="4" customWidth="1"/>
    <col min="22" max="22" width="10.75" style="4" customWidth="1" outlineLevel="1"/>
    <col min="23" max="23" width="8.58203125" style="4" customWidth="1" outlineLevel="1"/>
    <col min="24" max="24" width="13.75" style="4" customWidth="1"/>
    <col min="25" max="27" width="13.58203125" style="4" customWidth="1" outlineLevel="1"/>
    <col min="28" max="28" width="13.58203125" style="4" customWidth="1"/>
    <col min="29" max="16384" width="9" style="3"/>
  </cols>
  <sheetData>
    <row r="1" spans="1:28" ht="15.75" customHeight="1">
      <c r="A1" s="5" t="s">
        <v>430</v>
      </c>
    </row>
    <row r="2" spans="1:28" s="1" customFormat="1" ht="30" customHeight="1">
      <c r="A2" s="519" t="s">
        <v>1509</v>
      </c>
      <c r="B2" s="579"/>
      <c r="C2" s="579"/>
      <c r="D2" s="579"/>
      <c r="E2" s="579"/>
      <c r="F2" s="579"/>
      <c r="G2" s="579"/>
      <c r="H2" s="579"/>
      <c r="J2" s="17"/>
      <c r="K2" s="17"/>
      <c r="L2" s="17"/>
      <c r="M2" s="17"/>
      <c r="N2" s="17"/>
      <c r="O2" s="17"/>
      <c r="P2" s="17"/>
      <c r="Q2" s="17"/>
      <c r="R2" s="17"/>
      <c r="S2" s="17"/>
      <c r="T2" s="17"/>
      <c r="U2" s="17"/>
      <c r="V2" s="17"/>
      <c r="W2" s="17"/>
      <c r="X2" s="17"/>
      <c r="Y2" s="17"/>
      <c r="Z2" s="17"/>
      <c r="AA2" s="17"/>
      <c r="AB2" s="17"/>
    </row>
    <row r="3" spans="1:28" ht="15.75" customHeight="1">
      <c r="A3" s="520" t="str">
        <f>"评估基准日："&amp;TEXT(基本信息输入表!M7,"yyyy年mm月dd日")</f>
        <v>评估基准日：2022年12月31日</v>
      </c>
      <c r="B3" s="520"/>
      <c r="C3" s="520"/>
      <c r="D3" s="520"/>
      <c r="E3" s="520"/>
      <c r="F3" s="520"/>
      <c r="G3" s="520"/>
      <c r="H3" s="520"/>
      <c r="J3" s="17"/>
      <c r="K3" s="17"/>
      <c r="L3" s="17"/>
      <c r="M3" s="17"/>
      <c r="N3" s="17"/>
      <c r="O3" s="17"/>
      <c r="P3" s="17"/>
      <c r="Q3" s="17"/>
      <c r="R3" s="17"/>
      <c r="S3" s="17"/>
      <c r="T3" s="17"/>
      <c r="U3" s="17"/>
      <c r="V3" s="17"/>
      <c r="W3" s="17"/>
      <c r="X3" s="17"/>
      <c r="Y3" s="17"/>
      <c r="Z3" s="17"/>
      <c r="AA3" s="17"/>
      <c r="AB3" s="17"/>
    </row>
    <row r="4" spans="1:28" ht="14.15" customHeight="1">
      <c r="A4" s="2"/>
      <c r="B4" s="2"/>
      <c r="C4" s="2"/>
      <c r="D4" s="2"/>
      <c r="E4" s="2"/>
      <c r="F4" s="2"/>
      <c r="G4" s="2"/>
      <c r="H4" s="18" t="s">
        <v>1510</v>
      </c>
      <c r="J4" s="531" t="s">
        <v>595</v>
      </c>
      <c r="K4" s="531"/>
      <c r="L4" s="531"/>
      <c r="M4" s="531"/>
      <c r="N4" s="531"/>
      <c r="O4" s="532" t="s">
        <v>596</v>
      </c>
      <c r="P4" s="533"/>
      <c r="Q4" s="533"/>
      <c r="R4" s="533"/>
      <c r="S4" s="533"/>
      <c r="T4" s="533"/>
      <c r="U4" s="534"/>
      <c r="V4" s="536" t="s">
        <v>597</v>
      </c>
      <c r="W4" s="536"/>
      <c r="X4" s="537"/>
      <c r="Y4" s="538" t="s">
        <v>598</v>
      </c>
      <c r="Z4" s="538"/>
      <c r="AA4" s="538"/>
      <c r="AB4" s="538"/>
    </row>
    <row r="5" spans="1:28" ht="15.75" customHeight="1">
      <c r="A5" s="604" t="str">
        <f>基本信息输入表!K6&amp;"："&amp;基本信息输入表!M6</f>
        <v>被评估单位：贵州华能焦化制气股份有限公司</v>
      </c>
      <c r="B5" s="604"/>
      <c r="C5" s="604"/>
      <c r="D5" s="7"/>
      <c r="E5" s="7"/>
      <c r="H5" s="18" t="s">
        <v>464</v>
      </c>
      <c r="J5" s="531" t="s">
        <v>599</v>
      </c>
      <c r="K5" s="542" t="s">
        <v>627</v>
      </c>
      <c r="L5" s="542" t="s">
        <v>601</v>
      </c>
      <c r="M5" s="531" t="s">
        <v>602</v>
      </c>
      <c r="N5" s="531"/>
      <c r="O5" s="532" t="s">
        <v>603</v>
      </c>
      <c r="P5" s="533"/>
      <c r="Q5" s="534"/>
      <c r="R5" s="538" t="s">
        <v>604</v>
      </c>
      <c r="S5" s="538"/>
      <c r="T5" s="538" t="s">
        <v>605</v>
      </c>
      <c r="U5" s="543"/>
      <c r="V5" s="594" t="s">
        <v>1424</v>
      </c>
      <c r="W5" s="531" t="s">
        <v>438</v>
      </c>
      <c r="X5" s="558"/>
      <c r="Y5" s="543" t="s">
        <v>607</v>
      </c>
      <c r="Z5" s="543" t="s">
        <v>608</v>
      </c>
      <c r="AA5" s="538" t="s">
        <v>609</v>
      </c>
      <c r="AB5" s="543"/>
    </row>
    <row r="6" spans="1:28" s="2" customFormat="1" ht="15.75" customHeight="1">
      <c r="A6" s="8" t="s">
        <v>465</v>
      </c>
      <c r="B6" s="8" t="s">
        <v>1511</v>
      </c>
      <c r="C6" s="8" t="s">
        <v>730</v>
      </c>
      <c r="D6" s="9" t="s">
        <v>435</v>
      </c>
      <c r="E6" s="9" t="s">
        <v>436</v>
      </c>
      <c r="F6" s="10" t="s">
        <v>437</v>
      </c>
      <c r="G6" s="8" t="s">
        <v>438</v>
      </c>
      <c r="H6" s="8" t="s">
        <v>585</v>
      </c>
      <c r="J6" s="531"/>
      <c r="K6" s="531"/>
      <c r="L6" s="531"/>
      <c r="M6" s="531"/>
      <c r="N6" s="531"/>
      <c r="O6" s="26" t="s">
        <v>614</v>
      </c>
      <c r="P6" s="26" t="s">
        <v>615</v>
      </c>
      <c r="Q6" s="24" t="s">
        <v>618</v>
      </c>
      <c r="R6" s="26" t="s">
        <v>619</v>
      </c>
      <c r="S6" s="26" t="s">
        <v>620</v>
      </c>
      <c r="T6" s="538"/>
      <c r="U6" s="544"/>
      <c r="V6" s="546"/>
      <c r="W6" s="531"/>
      <c r="X6" s="559"/>
      <c r="Y6" s="544"/>
      <c r="Z6" s="544"/>
      <c r="AA6" s="538"/>
      <c r="AB6" s="544"/>
    </row>
    <row r="7" spans="1:28" ht="15.75" customHeight="1">
      <c r="A7" s="11" t="str">
        <f>IF(B7="","",ROW()-6)</f>
        <v/>
      </c>
      <c r="B7" s="12"/>
      <c r="C7" s="8"/>
      <c r="D7" s="13"/>
      <c r="E7" s="13"/>
      <c r="F7" s="31"/>
      <c r="G7" s="21"/>
      <c r="H7" s="21"/>
      <c r="J7" s="22"/>
      <c r="K7" s="22"/>
      <c r="L7" s="22"/>
      <c r="M7" s="22"/>
      <c r="N7" s="22"/>
      <c r="O7" s="22"/>
      <c r="P7" s="22"/>
      <c r="Q7" s="27"/>
      <c r="R7" s="22"/>
      <c r="S7" s="27"/>
      <c r="T7" s="27"/>
      <c r="U7" s="27"/>
      <c r="V7" s="27"/>
      <c r="W7" s="27"/>
      <c r="X7" s="27"/>
      <c r="Y7" s="30" t="str">
        <f t="shared" ref="Y7:Y25" si="0">IFERROR((W7-F8)/(F8)*100,"")</f>
        <v/>
      </c>
      <c r="Z7" s="27"/>
      <c r="AA7" s="27"/>
      <c r="AB7" s="27"/>
    </row>
    <row r="8" spans="1:28" ht="15.75" customHeight="1">
      <c r="A8" s="11" t="str">
        <f t="shared" ref="A8:A25" si="1">IF(B8="","",ROW()-6)</f>
        <v/>
      </c>
      <c r="B8" s="12"/>
      <c r="C8" s="8"/>
      <c r="D8" s="13"/>
      <c r="E8" s="13"/>
      <c r="F8" s="31"/>
      <c r="G8" s="21"/>
      <c r="H8" s="21"/>
      <c r="J8" s="22"/>
      <c r="K8" s="22"/>
      <c r="L8" s="22"/>
      <c r="M8" s="22"/>
      <c r="N8" s="22"/>
      <c r="O8" s="22"/>
      <c r="P8" s="22"/>
      <c r="Q8" s="27"/>
      <c r="R8" s="22"/>
      <c r="S8" s="27"/>
      <c r="T8" s="27"/>
      <c r="U8" s="27"/>
      <c r="V8" s="27"/>
      <c r="W8" s="27"/>
      <c r="X8" s="27"/>
      <c r="Y8" s="30" t="str">
        <f t="shared" si="0"/>
        <v/>
      </c>
      <c r="Z8" s="27"/>
      <c r="AA8" s="27"/>
      <c r="AB8" s="27"/>
    </row>
    <row r="9" spans="1:28" ht="15.75" customHeight="1">
      <c r="A9" s="11" t="str">
        <f t="shared" si="1"/>
        <v/>
      </c>
      <c r="B9" s="12"/>
      <c r="C9" s="8"/>
      <c r="D9" s="13"/>
      <c r="E9" s="13"/>
      <c r="F9" s="31"/>
      <c r="G9" s="21"/>
      <c r="H9" s="21"/>
      <c r="J9" s="22"/>
      <c r="K9" s="22"/>
      <c r="L9" s="22"/>
      <c r="M9" s="22"/>
      <c r="N9" s="22"/>
      <c r="O9" s="22"/>
      <c r="P9" s="22"/>
      <c r="Q9" s="27"/>
      <c r="R9" s="22"/>
      <c r="S9" s="27"/>
      <c r="T9" s="27"/>
      <c r="U9" s="27"/>
      <c r="V9" s="27"/>
      <c r="W9" s="27"/>
      <c r="X9" s="27"/>
      <c r="Y9" s="30" t="str">
        <f t="shared" si="0"/>
        <v/>
      </c>
      <c r="Z9" s="27"/>
      <c r="AA9" s="27"/>
      <c r="AB9" s="27"/>
    </row>
    <row r="10" spans="1:28" ht="15.75" customHeight="1">
      <c r="A10" s="11" t="str">
        <f t="shared" si="1"/>
        <v/>
      </c>
      <c r="B10" s="12"/>
      <c r="C10" s="8"/>
      <c r="D10" s="13"/>
      <c r="E10" s="13"/>
      <c r="F10" s="31"/>
      <c r="G10" s="21"/>
      <c r="H10" s="21"/>
      <c r="J10" s="22"/>
      <c r="K10" s="22"/>
      <c r="L10" s="22"/>
      <c r="M10" s="22"/>
      <c r="N10" s="22"/>
      <c r="O10" s="22"/>
      <c r="P10" s="22"/>
      <c r="Q10" s="27"/>
      <c r="R10" s="22"/>
      <c r="S10" s="27"/>
      <c r="T10" s="27"/>
      <c r="U10" s="27"/>
      <c r="V10" s="27"/>
      <c r="W10" s="27"/>
      <c r="X10" s="27"/>
      <c r="Y10" s="30" t="str">
        <f t="shared" si="0"/>
        <v/>
      </c>
      <c r="Z10" s="27"/>
      <c r="AA10" s="27"/>
      <c r="AB10" s="27"/>
    </row>
    <row r="11" spans="1:28" ht="15.75" customHeight="1">
      <c r="A11" s="11" t="str">
        <f t="shared" si="1"/>
        <v/>
      </c>
      <c r="B11" s="12"/>
      <c r="C11" s="8"/>
      <c r="D11" s="13"/>
      <c r="E11" s="13"/>
      <c r="F11" s="31"/>
      <c r="G11" s="21"/>
      <c r="H11" s="21"/>
      <c r="J11" s="22"/>
      <c r="K11" s="22"/>
      <c r="L11" s="22"/>
      <c r="M11" s="22"/>
      <c r="N11" s="22"/>
      <c r="O11" s="22"/>
      <c r="P11" s="22"/>
      <c r="Q11" s="27"/>
      <c r="R11" s="22"/>
      <c r="S11" s="27"/>
      <c r="T11" s="27"/>
      <c r="U11" s="27"/>
      <c r="V11" s="27"/>
      <c r="W11" s="27"/>
      <c r="X11" s="27"/>
      <c r="Y11" s="30" t="str">
        <f t="shared" si="0"/>
        <v/>
      </c>
      <c r="Z11" s="27"/>
      <c r="AA11" s="27"/>
      <c r="AB11" s="27"/>
    </row>
    <row r="12" spans="1:28" ht="15.75" customHeight="1">
      <c r="A12" s="11" t="str">
        <f t="shared" si="1"/>
        <v/>
      </c>
      <c r="B12" s="12"/>
      <c r="C12" s="8"/>
      <c r="D12" s="13"/>
      <c r="E12" s="13"/>
      <c r="F12" s="31"/>
      <c r="G12" s="21"/>
      <c r="H12" s="21"/>
      <c r="J12" s="22"/>
      <c r="K12" s="22"/>
      <c r="L12" s="22"/>
      <c r="M12" s="22"/>
      <c r="N12" s="22"/>
      <c r="O12" s="22"/>
      <c r="P12" s="22"/>
      <c r="Q12" s="27"/>
      <c r="R12" s="22"/>
      <c r="S12" s="27"/>
      <c r="T12" s="27"/>
      <c r="U12" s="27"/>
      <c r="V12" s="27"/>
      <c r="W12" s="27"/>
      <c r="X12" s="27"/>
      <c r="Y12" s="30" t="str">
        <f t="shared" si="0"/>
        <v/>
      </c>
      <c r="Z12" s="27"/>
      <c r="AA12" s="27"/>
      <c r="AB12" s="27"/>
    </row>
    <row r="13" spans="1:28" ht="15.75" customHeight="1">
      <c r="A13" s="11" t="str">
        <f t="shared" si="1"/>
        <v/>
      </c>
      <c r="B13" s="12"/>
      <c r="C13" s="8"/>
      <c r="D13" s="13"/>
      <c r="E13" s="13"/>
      <c r="F13" s="31"/>
      <c r="G13" s="21"/>
      <c r="H13" s="21"/>
      <c r="J13" s="22"/>
      <c r="K13" s="22"/>
      <c r="L13" s="22"/>
      <c r="M13" s="22"/>
      <c r="N13" s="22"/>
      <c r="O13" s="22"/>
      <c r="P13" s="22"/>
      <c r="Q13" s="27"/>
      <c r="R13" s="22"/>
      <c r="S13" s="27"/>
      <c r="T13" s="27"/>
      <c r="U13" s="27"/>
      <c r="V13" s="27"/>
      <c r="W13" s="27"/>
      <c r="X13" s="27"/>
      <c r="Y13" s="30" t="str">
        <f t="shared" si="0"/>
        <v/>
      </c>
      <c r="Z13" s="27"/>
      <c r="AA13" s="27"/>
      <c r="AB13" s="27"/>
    </row>
    <row r="14" spans="1:28" ht="15.75" customHeight="1">
      <c r="A14" s="11" t="str">
        <f t="shared" si="1"/>
        <v/>
      </c>
      <c r="B14" s="12"/>
      <c r="C14" s="8"/>
      <c r="D14" s="13"/>
      <c r="E14" s="13"/>
      <c r="F14" s="31"/>
      <c r="G14" s="21"/>
      <c r="H14" s="21"/>
      <c r="J14" s="22"/>
      <c r="K14" s="22"/>
      <c r="L14" s="22"/>
      <c r="M14" s="22"/>
      <c r="N14" s="22"/>
      <c r="O14" s="22"/>
      <c r="P14" s="22"/>
      <c r="Q14" s="27"/>
      <c r="R14" s="22"/>
      <c r="S14" s="27"/>
      <c r="T14" s="27"/>
      <c r="U14" s="27"/>
      <c r="V14" s="27"/>
      <c r="W14" s="27"/>
      <c r="X14" s="27"/>
      <c r="Y14" s="30" t="str">
        <f t="shared" si="0"/>
        <v/>
      </c>
      <c r="Z14" s="27"/>
      <c r="AA14" s="27"/>
      <c r="AB14" s="27"/>
    </row>
    <row r="15" spans="1:28" ht="15.75" customHeight="1">
      <c r="A15" s="11" t="str">
        <f t="shared" si="1"/>
        <v/>
      </c>
      <c r="B15" s="12"/>
      <c r="C15" s="8"/>
      <c r="D15" s="13"/>
      <c r="E15" s="13"/>
      <c r="F15" s="31"/>
      <c r="G15" s="21"/>
      <c r="H15" s="21"/>
      <c r="J15" s="22"/>
      <c r="K15" s="22"/>
      <c r="L15" s="22"/>
      <c r="M15" s="22"/>
      <c r="N15" s="22"/>
      <c r="O15" s="22"/>
      <c r="P15" s="22"/>
      <c r="Q15" s="27"/>
      <c r="R15" s="22"/>
      <c r="S15" s="27"/>
      <c r="T15" s="27"/>
      <c r="U15" s="27"/>
      <c r="V15" s="27"/>
      <c r="W15" s="27"/>
      <c r="X15" s="27"/>
      <c r="Y15" s="30" t="str">
        <f t="shared" si="0"/>
        <v/>
      </c>
      <c r="Z15" s="27"/>
      <c r="AA15" s="27"/>
      <c r="AB15" s="27"/>
    </row>
    <row r="16" spans="1:28" ht="15.75" customHeight="1">
      <c r="A16" s="11" t="str">
        <f t="shared" si="1"/>
        <v/>
      </c>
      <c r="B16" s="12"/>
      <c r="C16" s="8"/>
      <c r="D16" s="13"/>
      <c r="E16" s="13"/>
      <c r="F16" s="31"/>
      <c r="G16" s="21"/>
      <c r="H16" s="21"/>
      <c r="J16" s="22"/>
      <c r="K16" s="22"/>
      <c r="L16" s="22"/>
      <c r="M16" s="22"/>
      <c r="N16" s="22"/>
      <c r="O16" s="22"/>
      <c r="P16" s="22"/>
      <c r="Q16" s="27"/>
      <c r="R16" s="22"/>
      <c r="S16" s="27"/>
      <c r="T16" s="27"/>
      <c r="U16" s="27"/>
      <c r="V16" s="27"/>
      <c r="W16" s="27"/>
      <c r="X16" s="27"/>
      <c r="Y16" s="30" t="str">
        <f t="shared" si="0"/>
        <v/>
      </c>
      <c r="Z16" s="27"/>
      <c r="AA16" s="27"/>
      <c r="AB16" s="27"/>
    </row>
    <row r="17" spans="1:28" ht="15.75" customHeight="1">
      <c r="A17" s="11" t="str">
        <f t="shared" si="1"/>
        <v/>
      </c>
      <c r="B17" s="12"/>
      <c r="C17" s="8"/>
      <c r="D17" s="13"/>
      <c r="E17" s="13"/>
      <c r="F17" s="31"/>
      <c r="G17" s="21"/>
      <c r="H17" s="21"/>
      <c r="J17" s="22"/>
      <c r="K17" s="22"/>
      <c r="L17" s="22"/>
      <c r="M17" s="22"/>
      <c r="N17" s="22"/>
      <c r="O17" s="22"/>
      <c r="P17" s="22"/>
      <c r="Q17" s="27"/>
      <c r="R17" s="22"/>
      <c r="S17" s="27"/>
      <c r="T17" s="27"/>
      <c r="U17" s="27"/>
      <c r="V17" s="27"/>
      <c r="W17" s="27"/>
      <c r="X17" s="27"/>
      <c r="Y17" s="30" t="str">
        <f>IFERROR((W17-#REF!)/(#REF!)*100,"")</f>
        <v/>
      </c>
      <c r="Z17" s="27"/>
      <c r="AA17" s="27"/>
      <c r="AB17" s="27"/>
    </row>
    <row r="18" spans="1:28" ht="15.75" customHeight="1">
      <c r="A18" s="11"/>
      <c r="B18" s="12"/>
      <c r="C18" s="8"/>
      <c r="D18" s="13"/>
      <c r="E18" s="13"/>
      <c r="F18" s="31"/>
      <c r="G18" s="21"/>
      <c r="H18" s="21"/>
      <c r="J18" s="22"/>
      <c r="K18" s="22"/>
      <c r="L18" s="22"/>
      <c r="M18" s="22"/>
      <c r="N18" s="22"/>
      <c r="O18" s="22"/>
      <c r="P18" s="22"/>
      <c r="Q18" s="27"/>
      <c r="R18" s="22"/>
      <c r="S18" s="27"/>
      <c r="T18" s="27"/>
      <c r="U18" s="27"/>
      <c r="V18" s="27"/>
      <c r="W18" s="27"/>
      <c r="X18" s="27"/>
      <c r="Y18" s="30"/>
      <c r="Z18" s="27"/>
      <c r="AA18" s="27"/>
      <c r="AB18" s="27"/>
    </row>
    <row r="19" spans="1:28" ht="15.75" customHeight="1">
      <c r="A19" s="11"/>
      <c r="B19" s="12"/>
      <c r="C19" s="8"/>
      <c r="D19" s="13"/>
      <c r="E19" s="13"/>
      <c r="F19" s="31"/>
      <c r="G19" s="21"/>
      <c r="H19" s="21"/>
      <c r="J19" s="22"/>
      <c r="K19" s="22"/>
      <c r="L19" s="22"/>
      <c r="M19" s="22"/>
      <c r="N19" s="22"/>
      <c r="O19" s="22"/>
      <c r="P19" s="22"/>
      <c r="Q19" s="27"/>
      <c r="R19" s="22"/>
      <c r="S19" s="27"/>
      <c r="T19" s="27"/>
      <c r="U19" s="27"/>
      <c r="V19" s="27"/>
      <c r="W19" s="27"/>
      <c r="X19" s="27"/>
      <c r="Y19" s="30"/>
      <c r="Z19" s="27"/>
      <c r="AA19" s="27"/>
      <c r="AB19" s="27"/>
    </row>
    <row r="20" spans="1:28" ht="15.75" customHeight="1">
      <c r="A20" s="11"/>
      <c r="B20" s="12"/>
      <c r="C20" s="8"/>
      <c r="D20" s="13"/>
      <c r="E20" s="13"/>
      <c r="F20" s="31"/>
      <c r="G20" s="21"/>
      <c r="H20" s="21"/>
      <c r="J20" s="22"/>
      <c r="K20" s="22"/>
      <c r="L20" s="22"/>
      <c r="M20" s="22"/>
      <c r="N20" s="22"/>
      <c r="O20" s="22"/>
      <c r="P20" s="22"/>
      <c r="Q20" s="27"/>
      <c r="R20" s="22"/>
      <c r="S20" s="27"/>
      <c r="T20" s="27"/>
      <c r="U20" s="27"/>
      <c r="V20" s="27"/>
      <c r="W20" s="27"/>
      <c r="X20" s="27"/>
      <c r="Y20" s="30"/>
      <c r="Z20" s="27"/>
      <c r="AA20" s="27"/>
      <c r="AB20" s="27"/>
    </row>
    <row r="21" spans="1:28" ht="15.75" customHeight="1">
      <c r="A21" s="11"/>
      <c r="B21" s="12"/>
      <c r="C21" s="8"/>
      <c r="D21" s="13"/>
      <c r="E21" s="13"/>
      <c r="F21" s="31"/>
      <c r="G21" s="21"/>
      <c r="H21" s="21"/>
      <c r="J21" s="22"/>
      <c r="K21" s="22"/>
      <c r="L21" s="22"/>
      <c r="M21" s="22"/>
      <c r="N21" s="22"/>
      <c r="O21" s="22"/>
      <c r="P21" s="22"/>
      <c r="Q21" s="27"/>
      <c r="R21" s="22"/>
      <c r="S21" s="27"/>
      <c r="T21" s="27"/>
      <c r="U21" s="27"/>
      <c r="V21" s="27"/>
      <c r="W21" s="27"/>
      <c r="X21" s="27"/>
      <c r="Y21" s="30"/>
      <c r="Z21" s="27"/>
      <c r="AA21" s="27"/>
      <c r="AB21" s="27"/>
    </row>
    <row r="22" spans="1:28" ht="15.75" customHeight="1">
      <c r="A22" s="11" t="str">
        <f t="shared" si="1"/>
        <v/>
      </c>
      <c r="B22" s="12"/>
      <c r="C22" s="8"/>
      <c r="D22" s="13"/>
      <c r="E22" s="13"/>
      <c r="F22" s="31"/>
      <c r="G22" s="21"/>
      <c r="H22" s="21"/>
      <c r="J22" s="22"/>
      <c r="K22" s="22"/>
      <c r="L22" s="22"/>
      <c r="M22" s="22"/>
      <c r="N22" s="22"/>
      <c r="O22" s="22"/>
      <c r="P22" s="22"/>
      <c r="Q22" s="27"/>
      <c r="R22" s="22"/>
      <c r="S22" s="27"/>
      <c r="T22" s="27"/>
      <c r="U22" s="27"/>
      <c r="V22" s="27"/>
      <c r="W22" s="27"/>
      <c r="X22" s="27"/>
      <c r="Y22" s="30" t="str">
        <f t="shared" si="0"/>
        <v/>
      </c>
      <c r="Z22" s="27"/>
      <c r="AA22" s="27"/>
      <c r="AB22" s="27"/>
    </row>
    <row r="23" spans="1:28" ht="15.75" customHeight="1">
      <c r="A23" s="11" t="str">
        <f t="shared" si="1"/>
        <v/>
      </c>
      <c r="B23" s="12"/>
      <c r="C23" s="8"/>
      <c r="D23" s="13"/>
      <c r="E23" s="13"/>
      <c r="F23" s="31"/>
      <c r="G23" s="21"/>
      <c r="H23" s="21"/>
      <c r="J23" s="22"/>
      <c r="K23" s="22"/>
      <c r="L23" s="22"/>
      <c r="M23" s="22"/>
      <c r="N23" s="22"/>
      <c r="O23" s="22"/>
      <c r="P23" s="22"/>
      <c r="Q23" s="27"/>
      <c r="R23" s="22"/>
      <c r="S23" s="27"/>
      <c r="T23" s="27"/>
      <c r="U23" s="27"/>
      <c r="V23" s="27"/>
      <c r="W23" s="27"/>
      <c r="X23" s="27"/>
      <c r="Y23" s="30" t="str">
        <f t="shared" si="0"/>
        <v/>
      </c>
      <c r="Z23" s="27"/>
      <c r="AA23" s="27"/>
      <c r="AB23" s="27"/>
    </row>
    <row r="24" spans="1:28" ht="15.75" customHeight="1">
      <c r="A24" s="11" t="str">
        <f t="shared" si="1"/>
        <v/>
      </c>
      <c r="B24" s="12"/>
      <c r="C24" s="8"/>
      <c r="D24" s="13"/>
      <c r="E24" s="13"/>
      <c r="F24" s="31"/>
      <c r="G24" s="21"/>
      <c r="H24" s="21"/>
      <c r="J24" s="22"/>
      <c r="K24" s="22"/>
      <c r="L24" s="22"/>
      <c r="M24" s="22"/>
      <c r="N24" s="22"/>
      <c r="O24" s="22"/>
      <c r="P24" s="22"/>
      <c r="Q24" s="27"/>
      <c r="R24" s="22"/>
      <c r="S24" s="27"/>
      <c r="T24" s="27"/>
      <c r="U24" s="27"/>
      <c r="V24" s="27"/>
      <c r="W24" s="27"/>
      <c r="X24" s="27"/>
      <c r="Y24" s="30" t="str">
        <f t="shared" si="0"/>
        <v/>
      </c>
      <c r="Z24" s="27"/>
      <c r="AA24" s="27"/>
      <c r="AB24" s="27"/>
    </row>
    <row r="25" spans="1:28" ht="15.75" customHeight="1">
      <c r="A25" s="11" t="str">
        <f t="shared" si="1"/>
        <v/>
      </c>
      <c r="B25" s="12"/>
      <c r="C25" s="8"/>
      <c r="D25" s="13"/>
      <c r="E25" s="13"/>
      <c r="F25" s="31"/>
      <c r="G25" s="21"/>
      <c r="H25" s="21"/>
      <c r="J25" s="22"/>
      <c r="K25" s="22"/>
      <c r="L25" s="22"/>
      <c r="M25" s="22"/>
      <c r="N25" s="22"/>
      <c r="O25" s="22"/>
      <c r="P25" s="22"/>
      <c r="Q25" s="27"/>
      <c r="R25" s="22"/>
      <c r="S25" s="27"/>
      <c r="T25" s="27"/>
      <c r="U25" s="27"/>
      <c r="V25" s="27"/>
      <c r="W25" s="27"/>
      <c r="X25" s="27"/>
      <c r="Y25" s="30" t="str">
        <f t="shared" si="0"/>
        <v/>
      </c>
      <c r="Z25" s="27"/>
      <c r="AA25" s="27"/>
      <c r="AB25" s="27"/>
    </row>
    <row r="26" spans="1:28" ht="15.75" customHeight="1">
      <c r="A26" s="526" t="s">
        <v>740</v>
      </c>
      <c r="B26" s="527"/>
      <c r="C26" s="8"/>
      <c r="D26" s="31">
        <f>SUM(D7:D25)</f>
        <v>0</v>
      </c>
      <c r="E26" s="31">
        <f>SUM(E7:E25)</f>
        <v>0</v>
      </c>
      <c r="F26" s="31">
        <f>SUM(F7:F25)</f>
        <v>0</v>
      </c>
      <c r="G26" s="31">
        <f>SUM(G7:G25)</f>
        <v>0</v>
      </c>
      <c r="H26" s="21"/>
    </row>
    <row r="27" spans="1:28" ht="15.75" customHeight="1">
      <c r="A27" s="3" t="str">
        <f>基本信息输入表!$K$6&amp;"填表人："&amp;基本信息输入表!$M$93</f>
        <v>被评估单位填表人：徐刚、杨灵芝</v>
      </c>
      <c r="G27" s="3" t="str">
        <f>"评估人员："&amp;基本信息输入表!$Q$93</f>
        <v>评估人员：雍国锋、路育</v>
      </c>
    </row>
    <row r="28" spans="1:28" ht="15.75" customHeight="1">
      <c r="A28" s="3" t="str">
        <f>"填表日期："&amp;YEAR(基本信息输入表!$O$93)&amp;"年"&amp;MONTH(基本信息输入表!$O$93)&amp;"月"&amp;DAY(基本信息输入表!$O$93)&amp;"日"</f>
        <v>填表日期：2023年2月1日</v>
      </c>
    </row>
    <row r="29" spans="1:28" ht="15.75" customHeight="1">
      <c r="I29" s="23" t="s">
        <v>461</v>
      </c>
    </row>
  </sheetData>
  <mergeCells count="24">
    <mergeCell ref="Z5:Z6"/>
    <mergeCell ref="AA5:AA6"/>
    <mergeCell ref="AB5:AB6"/>
    <mergeCell ref="Y4:AB4"/>
    <mergeCell ref="A5:C5"/>
    <mergeCell ref="O5:Q5"/>
    <mergeCell ref="R5:S5"/>
    <mergeCell ref="A26:B26"/>
    <mergeCell ref="J5:J6"/>
    <mergeCell ref="K5:K6"/>
    <mergeCell ref="L5:L6"/>
    <mergeCell ref="M5:M6"/>
    <mergeCell ref="N5:N6"/>
    <mergeCell ref="T5:T6"/>
    <mergeCell ref="U5:U6"/>
    <mergeCell ref="V5:V6"/>
    <mergeCell ref="W5:W6"/>
    <mergeCell ref="X5:X6"/>
    <mergeCell ref="Y5:Y6"/>
    <mergeCell ref="A2:H2"/>
    <mergeCell ref="A3:H3"/>
    <mergeCell ref="J4:N4"/>
    <mergeCell ref="O4:U4"/>
    <mergeCell ref="V4:X4"/>
  </mergeCells>
  <phoneticPr fontId="13" type="noConversion"/>
  <dataValidations count="1">
    <dataValidation type="list" allowBlank="1" showInputMessage="1" showErrorMessage="1" sqref="J7:L25" xr:uid="{00000000-0002-0000-5B00-000001000000}">
      <formula1>$A$108:$A$109</formula1>
    </dataValidation>
  </dataValidations>
  <hyperlinks>
    <hyperlink ref="A1" location="索引目录!A1" display="返回索引目录" xr:uid="{00000000-0004-0000-5B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B00-000000000000}">
          <x14:formula1>
            <xm:f>基本信息输入表!$A$121:$A$123</xm:f>
          </x14:formula1>
          <xm:sqref>R7:R25</xm:sqref>
        </x14:dataValidation>
        <x14:dataValidation type="list" allowBlank="1" showInputMessage="1" showErrorMessage="1" xr:uid="{00000000-0002-0000-5B00-000002000000}">
          <x14:formula1>
            <xm:f>基本信息输入表!$A$109:$A$110</xm:f>
          </x14:formula1>
          <xm:sqref>O7:P25</xm:sqref>
        </x14:dataValidation>
      </x14:dataValidations>
    </ext>
  </extLs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FFFF00"/>
    <pageSetUpPr fitToPage="1"/>
  </sheetPr>
  <dimension ref="A1:AE29"/>
  <sheetViews>
    <sheetView showGridLines="0" workbookViewId="0">
      <selection activeCell="F8" sqref="F8"/>
    </sheetView>
  </sheetViews>
  <sheetFormatPr defaultColWidth="9" defaultRowHeight="15.75" customHeight="1" outlineLevelCol="1"/>
  <cols>
    <col min="1" max="1" width="6.08203125" style="3" customWidth="1"/>
    <col min="2" max="2" width="23" style="3" customWidth="1"/>
    <col min="3" max="3" width="12" style="3" customWidth="1"/>
    <col min="4" max="4" width="17.08203125" style="3" customWidth="1"/>
    <col min="5" max="6" width="15.58203125" style="3" hidden="1" customWidth="1" outlineLevel="1"/>
    <col min="7" max="7" width="15.58203125" style="3" customWidth="1" collapsed="1"/>
    <col min="8" max="8" width="15.58203125" style="3" customWidth="1"/>
    <col min="9" max="9" width="17.75" style="3" customWidth="1"/>
    <col min="10" max="10" width="9" style="3"/>
    <col min="11" max="14" width="5.58203125" style="4" customWidth="1" outlineLevel="1"/>
    <col min="15" max="15" width="14.75" style="4" customWidth="1" outlineLevel="1"/>
    <col min="16" max="16" width="13.58203125" style="4" customWidth="1"/>
    <col min="17" max="18" width="5.58203125" style="4" customWidth="1" outlineLevel="1"/>
    <col min="19" max="19" width="7.25" style="4" customWidth="1" outlineLevel="1"/>
    <col min="20" max="20" width="5.58203125" style="4" customWidth="1" outlineLevel="1"/>
    <col min="21" max="22" width="8.58203125" style="4" customWidth="1" outlineLevel="1"/>
    <col min="23" max="23" width="14.58203125" style="4" customWidth="1" outlineLevel="1"/>
    <col min="24" max="24" width="13.58203125" style="4" customWidth="1"/>
    <col min="25" max="25" width="10.75" style="4" customWidth="1" outlineLevel="1"/>
    <col min="26" max="26" width="8.58203125" style="4" customWidth="1" outlineLevel="1"/>
    <col min="27" max="27" width="13.75" style="4" customWidth="1"/>
    <col min="28" max="28" width="9.75" style="4" customWidth="1" outlineLevel="1"/>
    <col min="29" max="30" width="13.58203125" style="4" customWidth="1" outlineLevel="1"/>
    <col min="31" max="31" width="13.58203125" style="4" customWidth="1"/>
    <col min="32" max="16384" width="9" style="3"/>
  </cols>
  <sheetData>
    <row r="1" spans="1:31" ht="15.75" customHeight="1">
      <c r="A1" s="5" t="s">
        <v>430</v>
      </c>
    </row>
    <row r="2" spans="1:31" s="1" customFormat="1" ht="30" customHeight="1">
      <c r="A2" s="519" t="s">
        <v>1512</v>
      </c>
      <c r="B2" s="519"/>
      <c r="C2" s="519"/>
      <c r="D2" s="519"/>
      <c r="E2" s="519"/>
      <c r="F2" s="519"/>
      <c r="G2" s="519"/>
      <c r="H2" s="519"/>
      <c r="I2" s="519"/>
      <c r="K2" s="17"/>
      <c r="L2" s="17"/>
      <c r="M2" s="17"/>
      <c r="N2" s="17"/>
      <c r="O2" s="17"/>
      <c r="P2" s="17"/>
      <c r="Q2" s="17"/>
      <c r="R2" s="17"/>
      <c r="S2" s="17"/>
      <c r="T2" s="17"/>
      <c r="U2" s="17"/>
      <c r="V2" s="17"/>
      <c r="W2" s="17"/>
      <c r="X2" s="17"/>
      <c r="Y2" s="17"/>
      <c r="Z2" s="17"/>
      <c r="AA2" s="17"/>
      <c r="AB2" s="17"/>
      <c r="AC2" s="17"/>
      <c r="AD2" s="17"/>
      <c r="AE2" s="17"/>
    </row>
    <row r="3" spans="1:31" ht="15.75" customHeight="1">
      <c r="A3" s="520" t="str">
        <f>"评估基准日："&amp;TEXT(基本信息输入表!M7,"yyyy年mm月dd日")</f>
        <v>评估基准日：2022年12月31日</v>
      </c>
      <c r="B3" s="520"/>
      <c r="C3" s="520"/>
      <c r="D3" s="520"/>
      <c r="E3" s="520"/>
      <c r="F3" s="520"/>
      <c r="G3" s="520"/>
      <c r="H3" s="520"/>
      <c r="I3" s="520"/>
      <c r="K3" s="17"/>
      <c r="L3" s="17"/>
      <c r="M3" s="17"/>
      <c r="N3" s="17"/>
      <c r="O3" s="17"/>
      <c r="P3" s="17"/>
      <c r="Q3" s="17"/>
      <c r="R3" s="17"/>
      <c r="S3" s="17"/>
      <c r="T3" s="17"/>
      <c r="U3" s="17"/>
      <c r="V3" s="17"/>
      <c r="W3" s="17"/>
      <c r="X3" s="17"/>
      <c r="Y3" s="17"/>
      <c r="Z3" s="17"/>
      <c r="AA3" s="17"/>
      <c r="AB3" s="17"/>
      <c r="AC3" s="17"/>
      <c r="AD3" s="17"/>
      <c r="AE3" s="17"/>
    </row>
    <row r="4" spans="1:31" ht="14.15" customHeight="1">
      <c r="A4" s="2"/>
      <c r="B4" s="2"/>
      <c r="C4" s="2"/>
      <c r="D4" s="2"/>
      <c r="E4" s="2"/>
      <c r="F4" s="2"/>
      <c r="G4" s="2"/>
      <c r="H4" s="2"/>
      <c r="I4" s="18" t="s">
        <v>1513</v>
      </c>
      <c r="K4" s="531" t="s">
        <v>595</v>
      </c>
      <c r="L4" s="531"/>
      <c r="M4" s="531"/>
      <c r="N4" s="531"/>
      <c r="O4" s="531"/>
      <c r="P4" s="531"/>
      <c r="Q4" s="532" t="s">
        <v>596</v>
      </c>
      <c r="R4" s="533"/>
      <c r="S4" s="533"/>
      <c r="T4" s="533"/>
      <c r="U4" s="533"/>
      <c r="V4" s="533"/>
      <c r="W4" s="533"/>
      <c r="X4" s="534"/>
      <c r="Y4" s="536" t="s">
        <v>597</v>
      </c>
      <c r="Z4" s="536"/>
      <c r="AA4" s="537"/>
      <c r="AB4" s="538" t="s">
        <v>598</v>
      </c>
      <c r="AC4" s="538"/>
      <c r="AD4" s="538"/>
      <c r="AE4" s="538"/>
    </row>
    <row r="5" spans="1:31" ht="15.75" customHeight="1">
      <c r="A5" s="604" t="str">
        <f>基本信息输入表!K6&amp;"："&amp;基本信息输入表!M6</f>
        <v>被评估单位：贵州华能焦化制气股份有限公司</v>
      </c>
      <c r="B5" s="604"/>
      <c r="C5" s="604"/>
      <c r="D5" s="604"/>
      <c r="E5" s="7"/>
      <c r="F5" s="7"/>
      <c r="I5" s="18" t="s">
        <v>464</v>
      </c>
      <c r="K5" s="531" t="s">
        <v>599</v>
      </c>
      <c r="L5" s="553" t="s">
        <v>895</v>
      </c>
      <c r="M5" s="542" t="s">
        <v>627</v>
      </c>
      <c r="N5" s="542" t="s">
        <v>601</v>
      </c>
      <c r="O5" s="531" t="s">
        <v>602</v>
      </c>
      <c r="P5" s="531"/>
      <c r="Q5" s="532" t="s">
        <v>603</v>
      </c>
      <c r="R5" s="533"/>
      <c r="S5" s="533"/>
      <c r="T5" s="534"/>
      <c r="U5" s="538" t="s">
        <v>604</v>
      </c>
      <c r="V5" s="538"/>
      <c r="W5" s="538" t="s">
        <v>605</v>
      </c>
      <c r="X5" s="543"/>
      <c r="Y5" s="594" t="s">
        <v>1424</v>
      </c>
      <c r="Z5" s="531" t="s">
        <v>438</v>
      </c>
      <c r="AA5" s="558"/>
      <c r="AB5" s="543" t="s">
        <v>607</v>
      </c>
      <c r="AC5" s="543" t="s">
        <v>608</v>
      </c>
      <c r="AD5" s="538" t="s">
        <v>609</v>
      </c>
      <c r="AE5" s="543"/>
    </row>
    <row r="6" spans="1:31" s="2" customFormat="1" ht="15.75" customHeight="1">
      <c r="A6" s="8" t="s">
        <v>465</v>
      </c>
      <c r="B6" s="8" t="s">
        <v>689</v>
      </c>
      <c r="C6" s="8" t="s">
        <v>730</v>
      </c>
      <c r="D6" s="8" t="s">
        <v>860</v>
      </c>
      <c r="E6" s="9" t="s">
        <v>435</v>
      </c>
      <c r="F6" s="9" t="s">
        <v>436</v>
      </c>
      <c r="G6" s="10" t="s">
        <v>437</v>
      </c>
      <c r="H6" s="8" t="s">
        <v>438</v>
      </c>
      <c r="I6" s="8" t="s">
        <v>585</v>
      </c>
      <c r="K6" s="531"/>
      <c r="L6" s="531"/>
      <c r="M6" s="531"/>
      <c r="N6" s="531"/>
      <c r="O6" s="531"/>
      <c r="P6" s="531"/>
      <c r="Q6" s="26" t="s">
        <v>614</v>
      </c>
      <c r="R6" s="26" t="s">
        <v>615</v>
      </c>
      <c r="S6" s="26" t="s">
        <v>617</v>
      </c>
      <c r="T6" s="24" t="s">
        <v>618</v>
      </c>
      <c r="U6" s="26" t="s">
        <v>619</v>
      </c>
      <c r="V6" s="26" t="s">
        <v>620</v>
      </c>
      <c r="W6" s="538"/>
      <c r="X6" s="544"/>
      <c r="Y6" s="546"/>
      <c r="Z6" s="531"/>
      <c r="AA6" s="559"/>
      <c r="AB6" s="544"/>
      <c r="AC6" s="544"/>
      <c r="AD6" s="538"/>
      <c r="AE6" s="544"/>
    </row>
    <row r="7" spans="1:31" ht="15.75" customHeight="1">
      <c r="A7" s="11" t="str">
        <f>IF(B7="","",ROW()-6)</f>
        <v/>
      </c>
      <c r="B7" s="12"/>
      <c r="C7" s="8"/>
      <c r="D7" s="8"/>
      <c r="E7" s="13"/>
      <c r="F7" s="13"/>
      <c r="G7" s="14"/>
      <c r="H7" s="15"/>
      <c r="I7" s="21"/>
      <c r="K7" s="22"/>
      <c r="L7" s="22"/>
      <c r="M7" s="22"/>
      <c r="N7" s="22"/>
      <c r="O7" s="22"/>
      <c r="P7" s="22"/>
      <c r="Q7" s="22"/>
      <c r="R7" s="22"/>
      <c r="S7" s="27"/>
      <c r="T7" s="27"/>
      <c r="U7" s="22"/>
      <c r="V7" s="27"/>
      <c r="W7" s="27"/>
      <c r="X7" s="27"/>
      <c r="Y7" s="27"/>
      <c r="Z7" s="27"/>
      <c r="AA7" s="27"/>
      <c r="AB7" s="30" t="str">
        <f t="shared" ref="AB7:AB25" si="0">IFERROR((Z7-G8)/(G8)*100,"")</f>
        <v/>
      </c>
      <c r="AC7" s="27"/>
      <c r="AD7" s="27"/>
      <c r="AE7" s="27"/>
    </row>
    <row r="8" spans="1:31" ht="15.75" customHeight="1">
      <c r="A8" s="11" t="str">
        <f t="shared" ref="A8:A25" si="1">IF(B8="","",ROW()-6)</f>
        <v/>
      </c>
      <c r="B8" s="12"/>
      <c r="C8" s="8"/>
      <c r="D8" s="8"/>
      <c r="E8" s="13"/>
      <c r="F8" s="13"/>
      <c r="G8" s="14"/>
      <c r="H8" s="15"/>
      <c r="I8" s="21"/>
      <c r="K8" s="22"/>
      <c r="L8" s="22"/>
      <c r="M8" s="22"/>
      <c r="N8" s="22"/>
      <c r="O8" s="22"/>
      <c r="P8" s="22"/>
      <c r="Q8" s="22"/>
      <c r="R8" s="22"/>
      <c r="S8" s="28"/>
      <c r="T8" s="27"/>
      <c r="U8" s="22"/>
      <c r="V8" s="27"/>
      <c r="W8" s="27"/>
      <c r="X8" s="27"/>
      <c r="Y8" s="27"/>
      <c r="Z8" s="27"/>
      <c r="AA8" s="27"/>
      <c r="AB8" s="30" t="str">
        <f t="shared" si="0"/>
        <v/>
      </c>
      <c r="AC8" s="27"/>
      <c r="AD8" s="27"/>
      <c r="AE8" s="27"/>
    </row>
    <row r="9" spans="1:31" ht="15.75" customHeight="1">
      <c r="A9" s="11" t="str">
        <f t="shared" si="1"/>
        <v/>
      </c>
      <c r="B9" s="12"/>
      <c r="C9" s="8"/>
      <c r="D9" s="8"/>
      <c r="E9" s="13"/>
      <c r="F9" s="13"/>
      <c r="G9" s="14"/>
      <c r="H9" s="15"/>
      <c r="I9" s="21"/>
      <c r="K9" s="22"/>
      <c r="L9" s="22"/>
      <c r="M9" s="22"/>
      <c r="N9" s="22"/>
      <c r="O9" s="22"/>
      <c r="P9" s="22"/>
      <c r="Q9" s="22"/>
      <c r="R9" s="22"/>
      <c r="S9" s="28"/>
      <c r="T9" s="27"/>
      <c r="U9" s="22"/>
      <c r="V9" s="27"/>
      <c r="W9" s="27"/>
      <c r="X9" s="27"/>
      <c r="Y9" s="27"/>
      <c r="Z9" s="27"/>
      <c r="AA9" s="27"/>
      <c r="AB9" s="30" t="str">
        <f t="shared" si="0"/>
        <v/>
      </c>
      <c r="AC9" s="27"/>
      <c r="AD9" s="27"/>
      <c r="AE9" s="27"/>
    </row>
    <row r="10" spans="1:31" ht="15.75" customHeight="1">
      <c r="A10" s="11" t="str">
        <f t="shared" si="1"/>
        <v/>
      </c>
      <c r="B10" s="12"/>
      <c r="C10" s="8"/>
      <c r="D10" s="8"/>
      <c r="E10" s="13"/>
      <c r="F10" s="13"/>
      <c r="G10" s="14"/>
      <c r="H10" s="15"/>
      <c r="I10" s="21"/>
      <c r="K10" s="22"/>
      <c r="L10" s="22"/>
      <c r="M10" s="22"/>
      <c r="N10" s="22"/>
      <c r="O10" s="22"/>
      <c r="P10" s="22"/>
      <c r="Q10" s="22"/>
      <c r="R10" s="22"/>
      <c r="S10" s="28"/>
      <c r="T10" s="27"/>
      <c r="U10" s="22"/>
      <c r="V10" s="27"/>
      <c r="W10" s="27"/>
      <c r="X10" s="27"/>
      <c r="Y10" s="27"/>
      <c r="Z10" s="27"/>
      <c r="AA10" s="27"/>
      <c r="AB10" s="30" t="str">
        <f t="shared" si="0"/>
        <v/>
      </c>
      <c r="AC10" s="27"/>
      <c r="AD10" s="27"/>
      <c r="AE10" s="27"/>
    </row>
    <row r="11" spans="1:31" ht="15.75" customHeight="1">
      <c r="A11" s="11" t="str">
        <f t="shared" si="1"/>
        <v/>
      </c>
      <c r="B11" s="12"/>
      <c r="C11" s="8"/>
      <c r="D11" s="8"/>
      <c r="E11" s="13"/>
      <c r="F11" s="13"/>
      <c r="G11" s="14"/>
      <c r="H11" s="15"/>
      <c r="I11" s="21"/>
      <c r="K11" s="22"/>
      <c r="L11" s="22"/>
      <c r="M11" s="22"/>
      <c r="N11" s="22"/>
      <c r="O11" s="22"/>
      <c r="P11" s="22"/>
      <c r="Q11" s="22"/>
      <c r="R11" s="22"/>
      <c r="S11" s="28"/>
      <c r="T11" s="27"/>
      <c r="U11" s="22"/>
      <c r="V11" s="27"/>
      <c r="W11" s="27"/>
      <c r="X11" s="27"/>
      <c r="Y11" s="27"/>
      <c r="Z11" s="27"/>
      <c r="AA11" s="27"/>
      <c r="AB11" s="30" t="str">
        <f t="shared" si="0"/>
        <v/>
      </c>
      <c r="AC11" s="27"/>
      <c r="AD11" s="27"/>
      <c r="AE11" s="27"/>
    </row>
    <row r="12" spans="1:31" ht="15.75" customHeight="1">
      <c r="A12" s="11" t="str">
        <f t="shared" si="1"/>
        <v/>
      </c>
      <c r="B12" s="12"/>
      <c r="C12" s="8"/>
      <c r="D12" s="8"/>
      <c r="E12" s="13"/>
      <c r="F12" s="13"/>
      <c r="G12" s="14"/>
      <c r="H12" s="15"/>
      <c r="I12" s="21"/>
      <c r="K12" s="22"/>
      <c r="L12" s="22"/>
      <c r="M12" s="22"/>
      <c r="N12" s="22"/>
      <c r="O12" s="22"/>
      <c r="P12" s="22"/>
      <c r="Q12" s="22"/>
      <c r="R12" s="22"/>
      <c r="S12" s="28"/>
      <c r="T12" s="27"/>
      <c r="U12" s="22"/>
      <c r="V12" s="27"/>
      <c r="W12" s="27"/>
      <c r="X12" s="27"/>
      <c r="Y12" s="27"/>
      <c r="Z12" s="27"/>
      <c r="AA12" s="27"/>
      <c r="AB12" s="30" t="str">
        <f t="shared" si="0"/>
        <v/>
      </c>
      <c r="AC12" s="27"/>
      <c r="AD12" s="27"/>
      <c r="AE12" s="27"/>
    </row>
    <row r="13" spans="1:31" ht="15.75" customHeight="1">
      <c r="A13" s="11" t="str">
        <f t="shared" si="1"/>
        <v/>
      </c>
      <c r="B13" s="12"/>
      <c r="C13" s="8"/>
      <c r="D13" s="8"/>
      <c r="E13" s="13"/>
      <c r="F13" s="13"/>
      <c r="G13" s="14"/>
      <c r="H13" s="15"/>
      <c r="I13" s="21"/>
      <c r="K13" s="22"/>
      <c r="L13" s="22"/>
      <c r="M13" s="22"/>
      <c r="N13" s="22"/>
      <c r="O13" s="22"/>
      <c r="P13" s="22"/>
      <c r="Q13" s="22"/>
      <c r="R13" s="22"/>
      <c r="S13" s="28"/>
      <c r="T13" s="27"/>
      <c r="U13" s="22"/>
      <c r="V13" s="27"/>
      <c r="W13" s="27"/>
      <c r="X13" s="27"/>
      <c r="Y13" s="27"/>
      <c r="Z13" s="27"/>
      <c r="AA13" s="27"/>
      <c r="AB13" s="30" t="str">
        <f t="shared" si="0"/>
        <v/>
      </c>
      <c r="AC13" s="27"/>
      <c r="AD13" s="27"/>
      <c r="AE13" s="27"/>
    </row>
    <row r="14" spans="1:31" ht="15.75" customHeight="1">
      <c r="A14" s="11" t="str">
        <f t="shared" si="1"/>
        <v/>
      </c>
      <c r="B14" s="12"/>
      <c r="C14" s="8"/>
      <c r="D14" s="8"/>
      <c r="E14" s="13"/>
      <c r="F14" s="13"/>
      <c r="G14" s="14"/>
      <c r="H14" s="15"/>
      <c r="I14" s="21"/>
      <c r="K14" s="22"/>
      <c r="L14" s="22"/>
      <c r="M14" s="22"/>
      <c r="N14" s="22"/>
      <c r="O14" s="22"/>
      <c r="P14" s="22"/>
      <c r="Q14" s="22"/>
      <c r="R14" s="22"/>
      <c r="S14" s="28"/>
      <c r="T14" s="27"/>
      <c r="U14" s="22"/>
      <c r="V14" s="27"/>
      <c r="W14" s="27"/>
      <c r="X14" s="27"/>
      <c r="Y14" s="27"/>
      <c r="Z14" s="27"/>
      <c r="AA14" s="27"/>
      <c r="AB14" s="30" t="str">
        <f t="shared" si="0"/>
        <v/>
      </c>
      <c r="AC14" s="27"/>
      <c r="AD14" s="27"/>
      <c r="AE14" s="27"/>
    </row>
    <row r="15" spans="1:31" ht="15.75" customHeight="1">
      <c r="A15" s="11" t="str">
        <f t="shared" si="1"/>
        <v/>
      </c>
      <c r="B15" s="12"/>
      <c r="C15" s="8"/>
      <c r="D15" s="8"/>
      <c r="E15" s="13"/>
      <c r="F15" s="13"/>
      <c r="G15" s="14"/>
      <c r="H15" s="15"/>
      <c r="I15" s="21"/>
      <c r="K15" s="22"/>
      <c r="L15" s="22"/>
      <c r="M15" s="22"/>
      <c r="N15" s="22"/>
      <c r="O15" s="22"/>
      <c r="P15" s="22"/>
      <c r="Q15" s="22"/>
      <c r="R15" s="22"/>
      <c r="S15" s="28"/>
      <c r="T15" s="27"/>
      <c r="U15" s="22"/>
      <c r="V15" s="27"/>
      <c r="W15" s="27"/>
      <c r="X15" s="27"/>
      <c r="Y15" s="27"/>
      <c r="Z15" s="27"/>
      <c r="AA15" s="27"/>
      <c r="AB15" s="30" t="str">
        <f>IFERROR((Z15-#REF!)/(#REF!)*100,"")</f>
        <v/>
      </c>
      <c r="AC15" s="27"/>
      <c r="AD15" s="27"/>
      <c r="AE15" s="27"/>
    </row>
    <row r="16" spans="1:31" ht="15.75" customHeight="1">
      <c r="A16" s="11"/>
      <c r="B16" s="12"/>
      <c r="C16" s="8"/>
      <c r="D16" s="8"/>
      <c r="E16" s="13"/>
      <c r="F16" s="13"/>
      <c r="G16" s="14"/>
      <c r="H16" s="15"/>
      <c r="I16" s="21"/>
      <c r="K16" s="22"/>
      <c r="L16" s="22"/>
      <c r="M16" s="22"/>
      <c r="N16" s="22"/>
      <c r="O16" s="22"/>
      <c r="P16" s="22"/>
      <c r="Q16" s="22"/>
      <c r="R16" s="22"/>
      <c r="S16" s="28"/>
      <c r="T16" s="27"/>
      <c r="U16" s="22"/>
      <c r="V16" s="27"/>
      <c r="W16" s="27"/>
      <c r="X16" s="27"/>
      <c r="Y16" s="27"/>
      <c r="Z16" s="27"/>
      <c r="AA16" s="27"/>
      <c r="AB16" s="30"/>
      <c r="AC16" s="27"/>
      <c r="AD16" s="27"/>
      <c r="AE16" s="27"/>
    </row>
    <row r="17" spans="1:31" ht="15.75" customHeight="1">
      <c r="A17" s="11"/>
      <c r="B17" s="12"/>
      <c r="C17" s="8"/>
      <c r="D17" s="8"/>
      <c r="E17" s="13"/>
      <c r="F17" s="13"/>
      <c r="G17" s="14"/>
      <c r="H17" s="15"/>
      <c r="I17" s="21"/>
      <c r="K17" s="22"/>
      <c r="L17" s="22"/>
      <c r="M17" s="22"/>
      <c r="N17" s="22"/>
      <c r="O17" s="22"/>
      <c r="P17" s="22"/>
      <c r="Q17" s="22"/>
      <c r="R17" s="22"/>
      <c r="S17" s="28"/>
      <c r="T17" s="27"/>
      <c r="U17" s="22"/>
      <c r="V17" s="27"/>
      <c r="W17" s="27"/>
      <c r="X17" s="27"/>
      <c r="Y17" s="27"/>
      <c r="Z17" s="27"/>
      <c r="AA17" s="27"/>
      <c r="AB17" s="30"/>
      <c r="AC17" s="27"/>
      <c r="AD17" s="27"/>
      <c r="AE17" s="27"/>
    </row>
    <row r="18" spans="1:31" ht="15.75" customHeight="1">
      <c r="A18" s="11" t="str">
        <f t="shared" si="1"/>
        <v/>
      </c>
      <c r="B18" s="12"/>
      <c r="C18" s="8"/>
      <c r="D18" s="8"/>
      <c r="E18" s="13"/>
      <c r="F18" s="13"/>
      <c r="G18" s="14"/>
      <c r="H18" s="15"/>
      <c r="I18" s="21"/>
      <c r="K18" s="22"/>
      <c r="L18" s="22"/>
      <c r="M18" s="22"/>
      <c r="N18" s="22"/>
      <c r="O18" s="22"/>
      <c r="P18" s="22"/>
      <c r="Q18" s="22"/>
      <c r="R18" s="22"/>
      <c r="S18" s="28"/>
      <c r="T18" s="27"/>
      <c r="U18" s="22"/>
      <c r="V18" s="27"/>
      <c r="W18" s="27"/>
      <c r="X18" s="27"/>
      <c r="Y18" s="27"/>
      <c r="Z18" s="27"/>
      <c r="AA18" s="27"/>
      <c r="AB18" s="30" t="str">
        <f>IFERROR((Z18-#REF!)/(#REF!)*100,"")</f>
        <v/>
      </c>
      <c r="AC18" s="27"/>
      <c r="AD18" s="27"/>
      <c r="AE18" s="27"/>
    </row>
    <row r="19" spans="1:31" ht="15.75" customHeight="1">
      <c r="A19" s="11" t="str">
        <f t="shared" si="1"/>
        <v/>
      </c>
      <c r="B19" s="12"/>
      <c r="C19" s="8"/>
      <c r="D19" s="8"/>
      <c r="E19" s="13"/>
      <c r="F19" s="13"/>
      <c r="G19" s="14"/>
      <c r="H19" s="15"/>
      <c r="I19" s="21"/>
      <c r="K19" s="22"/>
      <c r="L19" s="22"/>
      <c r="M19" s="22"/>
      <c r="N19" s="22"/>
      <c r="O19" s="22"/>
      <c r="P19" s="22"/>
      <c r="Q19" s="22"/>
      <c r="R19" s="22"/>
      <c r="S19" s="28"/>
      <c r="T19" s="27"/>
      <c r="U19" s="22"/>
      <c r="V19" s="27"/>
      <c r="W19" s="27"/>
      <c r="X19" s="27"/>
      <c r="Y19" s="27"/>
      <c r="Z19" s="27"/>
      <c r="AA19" s="27"/>
      <c r="AB19" s="30" t="str">
        <f t="shared" si="0"/>
        <v/>
      </c>
      <c r="AC19" s="27"/>
      <c r="AD19" s="27"/>
      <c r="AE19" s="27"/>
    </row>
    <row r="20" spans="1:31" ht="15.75" customHeight="1">
      <c r="A20" s="11" t="str">
        <f t="shared" si="1"/>
        <v/>
      </c>
      <c r="B20" s="12"/>
      <c r="C20" s="8"/>
      <c r="D20" s="8"/>
      <c r="E20" s="13"/>
      <c r="F20" s="13"/>
      <c r="G20" s="14"/>
      <c r="H20" s="15"/>
      <c r="I20" s="21"/>
      <c r="K20" s="22"/>
      <c r="L20" s="22"/>
      <c r="M20" s="22"/>
      <c r="N20" s="22"/>
      <c r="O20" s="22"/>
      <c r="P20" s="22"/>
      <c r="Q20" s="22"/>
      <c r="R20" s="22"/>
      <c r="S20" s="28"/>
      <c r="T20" s="27"/>
      <c r="U20" s="22"/>
      <c r="V20" s="27"/>
      <c r="W20" s="27"/>
      <c r="X20" s="27"/>
      <c r="Y20" s="27"/>
      <c r="Z20" s="27"/>
      <c r="AA20" s="27"/>
      <c r="AB20" s="30" t="str">
        <f t="shared" si="0"/>
        <v/>
      </c>
      <c r="AC20" s="27"/>
      <c r="AD20" s="27"/>
      <c r="AE20" s="27"/>
    </row>
    <row r="21" spans="1:31" ht="15.75" customHeight="1">
      <c r="A21" s="11" t="str">
        <f t="shared" si="1"/>
        <v/>
      </c>
      <c r="B21" s="12"/>
      <c r="C21" s="8"/>
      <c r="D21" s="8"/>
      <c r="E21" s="13"/>
      <c r="F21" s="13"/>
      <c r="G21" s="14"/>
      <c r="H21" s="15"/>
      <c r="I21" s="21"/>
      <c r="K21" s="22"/>
      <c r="L21" s="22"/>
      <c r="M21" s="22"/>
      <c r="N21" s="22"/>
      <c r="O21" s="22"/>
      <c r="P21" s="22"/>
      <c r="Q21" s="22"/>
      <c r="R21" s="22"/>
      <c r="S21" s="28"/>
      <c r="T21" s="27"/>
      <c r="U21" s="22"/>
      <c r="V21" s="27"/>
      <c r="W21" s="27"/>
      <c r="X21" s="27"/>
      <c r="Y21" s="27"/>
      <c r="Z21" s="27"/>
      <c r="AA21" s="27"/>
      <c r="AB21" s="30" t="str">
        <f t="shared" si="0"/>
        <v/>
      </c>
      <c r="AC21" s="27"/>
      <c r="AD21" s="27"/>
      <c r="AE21" s="27"/>
    </row>
    <row r="22" spans="1:31" ht="15.75" customHeight="1">
      <c r="A22" s="11" t="str">
        <f t="shared" si="1"/>
        <v/>
      </c>
      <c r="B22" s="12"/>
      <c r="C22" s="8"/>
      <c r="D22" s="8"/>
      <c r="E22" s="13"/>
      <c r="F22" s="13"/>
      <c r="G22" s="14"/>
      <c r="H22" s="15"/>
      <c r="I22" s="21"/>
      <c r="K22" s="22"/>
      <c r="L22" s="22"/>
      <c r="M22" s="22"/>
      <c r="N22" s="22"/>
      <c r="O22" s="22"/>
      <c r="P22" s="22"/>
      <c r="Q22" s="22"/>
      <c r="R22" s="22"/>
      <c r="S22" s="28"/>
      <c r="T22" s="27"/>
      <c r="U22" s="22"/>
      <c r="V22" s="27"/>
      <c r="W22" s="27"/>
      <c r="X22" s="27"/>
      <c r="Y22" s="27"/>
      <c r="Z22" s="27"/>
      <c r="AA22" s="27"/>
      <c r="AB22" s="30" t="str">
        <f t="shared" si="0"/>
        <v/>
      </c>
      <c r="AC22" s="27"/>
      <c r="AD22" s="27"/>
      <c r="AE22" s="27"/>
    </row>
    <row r="23" spans="1:31" ht="15.75" customHeight="1">
      <c r="A23" s="11" t="str">
        <f t="shared" si="1"/>
        <v/>
      </c>
      <c r="B23" s="12"/>
      <c r="C23" s="8"/>
      <c r="D23" s="8"/>
      <c r="E23" s="13"/>
      <c r="F23" s="13"/>
      <c r="G23" s="14"/>
      <c r="H23" s="15"/>
      <c r="I23" s="21"/>
      <c r="K23" s="22"/>
      <c r="L23" s="22"/>
      <c r="M23" s="22"/>
      <c r="N23" s="22"/>
      <c r="O23" s="22"/>
      <c r="P23" s="22"/>
      <c r="Q23" s="22"/>
      <c r="R23" s="22"/>
      <c r="S23" s="28"/>
      <c r="T23" s="27"/>
      <c r="U23" s="22"/>
      <c r="V23" s="27"/>
      <c r="W23" s="27"/>
      <c r="X23" s="27"/>
      <c r="Y23" s="27"/>
      <c r="Z23" s="27"/>
      <c r="AA23" s="27"/>
      <c r="AB23" s="30" t="str">
        <f t="shared" si="0"/>
        <v/>
      </c>
      <c r="AC23" s="27"/>
      <c r="AD23" s="27"/>
      <c r="AE23" s="27"/>
    </row>
    <row r="24" spans="1:31" ht="15.75" customHeight="1">
      <c r="A24" s="11" t="str">
        <f t="shared" si="1"/>
        <v/>
      </c>
      <c r="B24" s="12"/>
      <c r="C24" s="8"/>
      <c r="D24" s="8"/>
      <c r="E24" s="13"/>
      <c r="F24" s="13"/>
      <c r="G24" s="14"/>
      <c r="H24" s="15"/>
      <c r="I24" s="21"/>
      <c r="K24" s="22"/>
      <c r="L24" s="22"/>
      <c r="M24" s="22"/>
      <c r="N24" s="22"/>
      <c r="O24" s="22"/>
      <c r="P24" s="22"/>
      <c r="Q24" s="22"/>
      <c r="R24" s="22"/>
      <c r="S24" s="28"/>
      <c r="T24" s="27"/>
      <c r="U24" s="22"/>
      <c r="V24" s="27"/>
      <c r="W24" s="27"/>
      <c r="X24" s="27"/>
      <c r="Y24" s="27"/>
      <c r="Z24" s="27"/>
      <c r="AA24" s="27"/>
      <c r="AB24" s="30" t="str">
        <f t="shared" si="0"/>
        <v/>
      </c>
      <c r="AC24" s="27"/>
      <c r="AD24" s="27"/>
      <c r="AE24" s="27"/>
    </row>
    <row r="25" spans="1:31" ht="15.75" customHeight="1">
      <c r="A25" s="11" t="str">
        <f t="shared" si="1"/>
        <v/>
      </c>
      <c r="B25" s="12"/>
      <c r="C25" s="8"/>
      <c r="D25" s="8"/>
      <c r="E25" s="13"/>
      <c r="F25" s="13"/>
      <c r="G25" s="14"/>
      <c r="H25" s="15"/>
      <c r="I25" s="21"/>
      <c r="K25" s="22"/>
      <c r="L25" s="22"/>
      <c r="M25" s="22"/>
      <c r="N25" s="22"/>
      <c r="O25" s="22"/>
      <c r="P25" s="22"/>
      <c r="Q25" s="22"/>
      <c r="R25" s="22"/>
      <c r="S25" s="28"/>
      <c r="T25" s="27"/>
      <c r="U25" s="22"/>
      <c r="V25" s="27"/>
      <c r="W25" s="27"/>
      <c r="X25" s="27"/>
      <c r="Y25" s="27"/>
      <c r="Z25" s="27"/>
      <c r="AA25" s="27"/>
      <c r="AB25" s="30" t="str">
        <f t="shared" si="0"/>
        <v/>
      </c>
      <c r="AC25" s="27"/>
      <c r="AD25" s="27"/>
      <c r="AE25" s="27"/>
    </row>
    <row r="26" spans="1:31" ht="15.75" customHeight="1">
      <c r="A26" s="526" t="s">
        <v>740</v>
      </c>
      <c r="B26" s="527"/>
      <c r="C26" s="8"/>
      <c r="D26" s="8"/>
      <c r="E26" s="14">
        <f>SUM(E7:E25)</f>
        <v>0</v>
      </c>
      <c r="F26" s="14">
        <f>SUM(F7:F25)</f>
        <v>0</v>
      </c>
      <c r="G26" s="14">
        <f>SUM(G7:G25)</f>
        <v>0</v>
      </c>
      <c r="H26" s="14">
        <f>SUM(H7:H25)</f>
        <v>0</v>
      </c>
      <c r="I26" s="21"/>
    </row>
    <row r="27" spans="1:31" ht="15.75" customHeight="1">
      <c r="A27" s="3" t="str">
        <f>基本信息输入表!$K$6&amp;"填表人："&amp;基本信息输入表!$M$94</f>
        <v>被评估单位填表人：徐刚、杨灵芝</v>
      </c>
      <c r="H27" s="3" t="str">
        <f>"评估人员："&amp;基本信息输入表!$Q$94</f>
        <v>评估人员：雍国锋、路育</v>
      </c>
    </row>
    <row r="28" spans="1:31" ht="15.75" customHeight="1">
      <c r="A28" s="3" t="str">
        <f>"填表日期："&amp;YEAR(基本信息输入表!$O$94)&amp;"年"&amp;MONTH(基本信息输入表!$O$94)&amp;"月"&amp;DAY(基本信息输入表!$O$94)&amp;"日"</f>
        <v>填表日期：2023年2月1日</v>
      </c>
    </row>
    <row r="29" spans="1:31" ht="15.75" customHeight="1">
      <c r="J29" s="23" t="s">
        <v>461</v>
      </c>
    </row>
  </sheetData>
  <mergeCells count="25">
    <mergeCell ref="AB5:AB6"/>
    <mergeCell ref="AC5:AC6"/>
    <mergeCell ref="AD5:AD6"/>
    <mergeCell ref="AE5:AE6"/>
    <mergeCell ref="AB4:AE4"/>
    <mergeCell ref="A5:D5"/>
    <mergeCell ref="Q5:T5"/>
    <mergeCell ref="U5:V5"/>
    <mergeCell ref="A26:B26"/>
    <mergeCell ref="K5:K6"/>
    <mergeCell ref="L5:L6"/>
    <mergeCell ref="M5:M6"/>
    <mergeCell ref="N5:N6"/>
    <mergeCell ref="O5:O6"/>
    <mergeCell ref="P5:P6"/>
    <mergeCell ref="W5:W6"/>
    <mergeCell ref="X5:X6"/>
    <mergeCell ref="Y5:Y6"/>
    <mergeCell ref="Z5:Z6"/>
    <mergeCell ref="AA5:AA6"/>
    <mergeCell ref="A2:I2"/>
    <mergeCell ref="A3:I3"/>
    <mergeCell ref="K4:P4"/>
    <mergeCell ref="Q4:X4"/>
    <mergeCell ref="Y4:AA4"/>
  </mergeCells>
  <phoneticPr fontId="13" type="noConversion"/>
  <dataValidations count="1">
    <dataValidation type="list" allowBlank="1" showInputMessage="1" showErrorMessage="1" sqref="K7:N25" xr:uid="{00000000-0002-0000-5C00-000001000000}">
      <formula1>$A$108:$A$109</formula1>
    </dataValidation>
  </dataValidations>
  <hyperlinks>
    <hyperlink ref="A1" location="索引目录!A1" display="返回索引目录" xr:uid="{00000000-0004-0000-5C00-000000000000}"/>
  </hyperlinks>
  <printOptions horizontalCentered="1"/>
  <pageMargins left="0.98402777777777795" right="0.98402777777777795" top="0.98402777777777795" bottom="0.98402777777777795" header="0.31388888888888899" footer="0.35416666666666702"/>
  <pageSetup paperSize="9" fitToHeight="1000" orientation="landscape"/>
  <headerFooter scaleWithDoc="0">
    <oddFooter>&amp;R&amp;"宋体,常规"&amp;10&amp;P/&amp;N</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C00-000000000000}">
          <x14:formula1>
            <xm:f>基本信息输入表!$A$121:$A$123</xm:f>
          </x14:formula1>
          <xm:sqref>U7:U25</xm:sqref>
        </x14:dataValidation>
        <x14:dataValidation type="list" allowBlank="1" showInputMessage="1" showErrorMessage="1" xr:uid="{00000000-0002-0000-5C00-000002000000}">
          <x14:formula1>
            <xm:f>基本信息输入表!$A$109:$A$110</xm:f>
          </x14:formula1>
          <xm:sqref>Q7:R25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93</vt:i4>
      </vt:variant>
      <vt:variant>
        <vt:lpstr>命名范围</vt:lpstr>
      </vt:variant>
      <vt:variant>
        <vt:i4>90</vt:i4>
      </vt:variant>
    </vt:vector>
  </HeadingPairs>
  <TitlesOfParts>
    <vt:vector size="183" baseType="lpstr">
      <vt:lpstr>资产基础法评估明表工作流程图</vt:lpstr>
      <vt:lpstr>索引目录</vt:lpstr>
      <vt:lpstr>资产负债表</vt:lpstr>
      <vt:lpstr>基本信息输入表</vt:lpstr>
      <vt:lpstr>填表说明</vt:lpstr>
      <vt:lpstr>企业基本情况表</vt:lpstr>
      <vt:lpstr>1-汇总表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3-3应收票据</vt:lpstr>
      <vt:lpstr>3-4应收账款</vt:lpstr>
      <vt:lpstr>3-5预付款项</vt:lpstr>
      <vt:lpstr>3-6应收利息</vt:lpstr>
      <vt:lpstr>3-7应收股利</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3-9-9工程施工</vt:lpstr>
      <vt:lpstr>3-10一年到期非流动资产</vt:lpstr>
      <vt:lpstr>3-11其他流动资产</vt:lpstr>
      <vt:lpstr>4-非流动资产汇总</vt:lpstr>
      <vt:lpstr>4-1可供出售金融资产汇总</vt:lpstr>
      <vt:lpstr>4-1-1可出售-股票</vt:lpstr>
      <vt:lpstr>4-1-2可出售-债券</vt:lpstr>
      <vt:lpstr>4-1-3可出售-其他</vt:lpstr>
      <vt:lpstr>4-2持有到期投资</vt:lpstr>
      <vt:lpstr>4-3长期应收</vt:lpstr>
      <vt:lpstr>4-4股权投资</vt:lpstr>
      <vt:lpstr>4-5-1投资性房地产（成本计量）</vt:lpstr>
      <vt:lpstr>4-5-2投资性房地产（公允计量）</vt:lpstr>
      <vt:lpstr>4-5-3投资性地产（成本计量）</vt:lpstr>
      <vt:lpstr>4-5-4投资性地产(公允计量）</vt:lpstr>
      <vt:lpstr>4-6固定资产汇总</vt:lpstr>
      <vt:lpstr>4-6-1房屋建筑物</vt:lpstr>
      <vt:lpstr>4-6-2构筑物</vt:lpstr>
      <vt:lpstr>4-6-3管道沟槽</vt:lpstr>
      <vt:lpstr>4-6-4机器设备</vt:lpstr>
      <vt:lpstr>4-6-5车辆</vt:lpstr>
      <vt:lpstr>4-6-6电子设备</vt:lpstr>
      <vt:lpstr>4-6-7土地</vt:lpstr>
      <vt:lpstr>4-6-8井巷工程</vt:lpstr>
      <vt:lpstr>4-7在建工程汇总</vt:lpstr>
      <vt:lpstr>4-7-1在建（土建）</vt:lpstr>
      <vt:lpstr>4-7-2在建（设备）</vt:lpstr>
      <vt:lpstr>4-8工程物资</vt:lpstr>
      <vt:lpstr>4-9固定资产清理</vt:lpstr>
      <vt:lpstr>4-10生产性生物资产</vt:lpstr>
      <vt:lpstr>4-11油气资产</vt:lpstr>
      <vt:lpstr>4-12无形资产汇总</vt:lpstr>
      <vt:lpstr>4-12-1无形-土地</vt:lpstr>
      <vt:lpstr>4-12-2无形-矿业权</vt:lpstr>
      <vt:lpstr>4-12-3无形-其他</vt:lpstr>
      <vt:lpstr>4-13开发支出</vt:lpstr>
      <vt:lpstr>4-14商誉</vt:lpstr>
      <vt:lpstr>4-15长期待摊费用</vt:lpstr>
      <vt:lpstr>4-16递延所得税资产</vt:lpstr>
      <vt:lpstr>4-17其他非流动资产</vt:lpstr>
      <vt:lpstr>5-流动负债汇总</vt:lpstr>
      <vt:lpstr>5-1短期借款</vt:lpstr>
      <vt:lpstr>5-2交易性金融负债</vt:lpstr>
      <vt:lpstr>5-3应付票据</vt:lpstr>
      <vt:lpstr>5-4应付账款</vt:lpstr>
      <vt:lpstr>5-5预收账款</vt:lpstr>
      <vt:lpstr>5-6职工薪酬</vt:lpstr>
      <vt:lpstr>5-7应交税费</vt:lpstr>
      <vt:lpstr>5-8应付利息</vt:lpstr>
      <vt:lpstr>5-9应付股利（利润）</vt:lpstr>
      <vt:lpstr>5-10其他应付款</vt:lpstr>
      <vt:lpstr>5-11一年到期非流动负债</vt:lpstr>
      <vt:lpstr>5-12其他流动负债</vt:lpstr>
      <vt:lpstr>6-非流动负债汇总 </vt:lpstr>
      <vt:lpstr>6-1长期借款</vt:lpstr>
      <vt:lpstr>6-2应付债券</vt:lpstr>
      <vt:lpstr>6-3长期应付款</vt:lpstr>
      <vt:lpstr>6-4专项应付款</vt:lpstr>
      <vt:lpstr>6-5预计负债</vt:lpstr>
      <vt:lpstr>6-6递延所得税负债</vt:lpstr>
      <vt:lpstr>6-7其他非流动负债</vt:lpstr>
      <vt:lpstr>'3-1-1现金'!_FilterDatabase</vt:lpstr>
      <vt:lpstr>'1-汇总表'!Print_Area</vt:lpstr>
      <vt:lpstr>'2-分类汇总'!Print_Area</vt:lpstr>
      <vt:lpstr>'3-10一年到期非流动资产'!Print_Area</vt:lpstr>
      <vt:lpstr>'3-11其他流动资产'!Print_Area</vt:lpstr>
      <vt:lpstr>'3-1-1现金'!Print_Area</vt:lpstr>
      <vt:lpstr>'3-1-2银行存款'!Print_Area</vt:lpstr>
      <vt:lpstr>'3-1-3其他货币资金'!Print_Area</vt:lpstr>
      <vt:lpstr>'3-2-1交易性-股票'!Print_Area</vt:lpstr>
      <vt:lpstr>'3-2-2交易性-债券'!Print_Area</vt:lpstr>
      <vt:lpstr>'3-2-3交易性-基金'!Print_Area</vt:lpstr>
      <vt:lpstr>'3-2交易性金融资产汇总'!Print_Area</vt:lpstr>
      <vt:lpstr>'3-3应收票据'!Print_Area</vt:lpstr>
      <vt:lpstr>'3-4应收账款'!Print_Area</vt:lpstr>
      <vt:lpstr>'3-5预付款项'!Print_Area</vt:lpstr>
      <vt:lpstr>'3-6应收利息'!Print_Area</vt:lpstr>
      <vt:lpstr>'3-7应收股利'!Print_Area</vt:lpstr>
      <vt:lpstr>'3-8其他应收款'!Print_Area</vt:lpstr>
      <vt:lpstr>'3-9-1材料采购（在途物资）'!Print_Area</vt:lpstr>
      <vt:lpstr>'3-9-2原材料'!Print_Area</vt:lpstr>
      <vt:lpstr>'3-9-3在库周转材料'!Print_Area</vt:lpstr>
      <vt:lpstr>'3-9-4委托加工物资'!Print_Area</vt:lpstr>
      <vt:lpstr>'3-9-5产成品（库存商品）'!Print_Area</vt:lpstr>
      <vt:lpstr>'3-9-6在产品（自制半成品）'!Print_Area</vt:lpstr>
      <vt:lpstr>'3-9-7发出商品'!Print_Area</vt:lpstr>
      <vt:lpstr>'3-9-8在用周转材料'!Print_Area</vt:lpstr>
      <vt:lpstr>'3-9存货汇总'!Print_Area</vt:lpstr>
      <vt:lpstr>'3-流动汇总'!Print_Area</vt:lpstr>
      <vt:lpstr>'4-10生产性生物资产'!Print_Area</vt:lpstr>
      <vt:lpstr>'4-1-1可出售-股票'!Print_Area</vt:lpstr>
      <vt:lpstr>'4-11油气资产'!Print_Area</vt:lpstr>
      <vt:lpstr>'4-12-1无形-土地'!Print_Area</vt:lpstr>
      <vt:lpstr>'4-12-2无形-矿业权'!Print_Area</vt:lpstr>
      <vt:lpstr>'4-12-3无形-其他'!Print_Area</vt:lpstr>
      <vt:lpstr>'4-1-2可出售-债券'!Print_Area</vt:lpstr>
      <vt:lpstr>'4-12无形资产汇总'!Print_Area</vt:lpstr>
      <vt:lpstr>'4-13开发支出'!Print_Area</vt:lpstr>
      <vt:lpstr>'4-1-3可出售-其他'!Print_Area</vt:lpstr>
      <vt:lpstr>'4-14商誉'!Print_Area</vt:lpstr>
      <vt:lpstr>'4-15长期待摊费用'!Print_Area</vt:lpstr>
      <vt:lpstr>'4-16递延所得税资产'!Print_Area</vt:lpstr>
      <vt:lpstr>'4-17其他非流动资产'!Print_Area</vt:lpstr>
      <vt:lpstr>'4-1可供出售金融资产汇总'!Print_Area</vt:lpstr>
      <vt:lpstr>'4-2持有到期投资'!Print_Area</vt:lpstr>
      <vt:lpstr>'4-3长期应收'!Print_Area</vt:lpstr>
      <vt:lpstr>'4-4股权投资'!Print_Area</vt:lpstr>
      <vt:lpstr>'4-5-1投资性房地产（成本计量）'!Print_Area</vt:lpstr>
      <vt:lpstr>'4-5-2投资性房地产（公允计量）'!Print_Area</vt:lpstr>
      <vt:lpstr>'4-5-3投资性地产（成本计量）'!Print_Area</vt:lpstr>
      <vt:lpstr>'4-5-4投资性地产(公允计量）'!Print_Area</vt:lpstr>
      <vt:lpstr>'4-6-1房屋建筑物'!Print_Area</vt:lpstr>
      <vt:lpstr>'4-6-2构筑物'!Print_Area</vt:lpstr>
      <vt:lpstr>'4-6-3管道沟槽'!Print_Area</vt:lpstr>
      <vt:lpstr>'4-6-4机器设备'!Print_Area</vt:lpstr>
      <vt:lpstr>'4-6-5车辆'!Print_Area</vt:lpstr>
      <vt:lpstr>'4-6-6电子设备'!Print_Area</vt:lpstr>
      <vt:lpstr>'4-6-7土地'!Print_Area</vt:lpstr>
      <vt:lpstr>'4-6固定资产汇总'!Print_Area</vt:lpstr>
      <vt:lpstr>'4-7-1在建（土建）'!Print_Area</vt:lpstr>
      <vt:lpstr>'4-7-2在建（设备）'!Print_Area</vt:lpstr>
      <vt:lpstr>'4-7在建工程汇总'!Print_Area</vt:lpstr>
      <vt:lpstr>'4-8工程物资'!Print_Area</vt:lpstr>
      <vt:lpstr>'4-9固定资产清理'!Print_Area</vt:lpstr>
      <vt:lpstr>'4-非流动资产汇总'!Print_Area</vt:lpstr>
      <vt:lpstr>'5-10其他应付款'!Print_Area</vt:lpstr>
      <vt:lpstr>'5-11一年到期非流动负债'!Print_Area</vt:lpstr>
      <vt:lpstr>'5-12其他流动负债'!Print_Area</vt:lpstr>
      <vt:lpstr>'5-1短期借款'!Print_Area</vt:lpstr>
      <vt:lpstr>'5-2交易性金融负债'!Print_Area</vt:lpstr>
      <vt:lpstr>'5-3应付票据'!Print_Area</vt:lpstr>
      <vt:lpstr>'5-4应付账款'!Print_Area</vt:lpstr>
      <vt:lpstr>'5-5预收账款'!Print_Area</vt:lpstr>
      <vt:lpstr>'5-6职工薪酬'!Print_Area</vt:lpstr>
      <vt:lpstr>'5-7应交税费'!Print_Area</vt:lpstr>
      <vt:lpstr>'5-8应付利息'!Print_Area</vt:lpstr>
      <vt:lpstr>'5-9应付股利（利润）'!Print_Area</vt:lpstr>
      <vt:lpstr>'5-流动负债汇总'!Print_Area</vt:lpstr>
      <vt:lpstr>'6-1长期借款'!Print_Area</vt:lpstr>
      <vt:lpstr>'6-2应付债券'!Print_Area</vt:lpstr>
      <vt:lpstr>'6-3长期应付款'!Print_Area</vt:lpstr>
      <vt:lpstr>'6-4专项应付款'!Print_Area</vt:lpstr>
      <vt:lpstr>'6-5预计负债'!Print_Area</vt:lpstr>
      <vt:lpstr>'6-6递延所得税负债'!Print_Area</vt:lpstr>
      <vt:lpstr>'6-7其他非流动负债'!Print_Area</vt:lpstr>
      <vt:lpstr>'6-非流动负债汇总 '!Print_Area</vt:lpstr>
      <vt:lpstr>'表3-1货币汇总表'!Print_Area</vt:lpstr>
      <vt:lpstr>基本信息输入表!Print_Area</vt:lpstr>
      <vt:lpstr>资产负债表!Print_Area</vt:lpstr>
      <vt:lpstr>'2-分类汇总'!Print_Titles</vt:lpstr>
      <vt:lpstr>'3-1-1现金'!Print_Titles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雍国锋</cp:lastModifiedBy>
  <cp:lastPrinted>2017-07-25T02:46:00Z</cp:lastPrinted>
  <dcterms:created xsi:type="dcterms:W3CDTF">2014-06-26T09:51:00Z</dcterms:created>
  <dcterms:modified xsi:type="dcterms:W3CDTF">2023-03-03T01:55:27Z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KSORubyTemplateID" linkTarget="0">
    <vt:lpwstr>14</vt:lpwstr>
  </property>
  <property fmtid="{D5CDD505-2E9C-101B-9397-08002B2CF9AE}" pid="4" name="ICV">
    <vt:lpwstr>247A976D3CC34E20A657C08A7AF83E2A</vt:lpwstr>
  </property>
</Properties>
</file>